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qlabs.sharepoint.com/sites/Services/Freigegebene Dokumente/Bayer CropScience/PBPK Birds/WP3_V00.04/Data/"/>
    </mc:Choice>
  </mc:AlternateContent>
  <xr:revisionPtr revIDLastSave="1093" documentId="8_{AD770593-431D-4737-8B76-4A9D139650BF}" xr6:coauthVersionLast="47" xr6:coauthVersionMax="47" xr10:uidLastSave="{9D24FF02-A7E2-47A1-BEB5-4F319AC02A85}"/>
  <bookViews>
    <workbookView xWindow="-120" yWindow="480" windowWidth="38640" windowHeight="21240" tabRatio="805" firstSheet="15" activeTab="15" xr2:uid="{BD100792-66DE-42FA-AA26-60DC91D43834}"/>
  </bookViews>
  <sheets>
    <sheet name="APR_Elbadawy2017" sheetId="40" r:id="rId1"/>
    <sheet name="CAP_Akhtar1996" sheetId="41" r:id="rId2"/>
    <sheet name="CAP_Akhtar1996_albumen" sheetId="54" r:id="rId3"/>
    <sheet name="CAP_Akhtar1996_Yolk" sheetId="55" r:id="rId4"/>
    <sheet name="CAP_Akhtar1996_excreta" sheetId="42" r:id="rId5"/>
    <sheet name="CAP_Anadon1994" sheetId="43" r:id="rId6"/>
    <sheet name="CAP_Anadon1994_Tissue" sheetId="44" r:id="rId7"/>
    <sheet name="CAP_Anadon1994_Tissue_metabs" sheetId="63" r:id="rId8"/>
    <sheet name="CAP_Atef1991" sheetId="45" r:id="rId9"/>
    <sheet name="CAP_Dein1980" sheetId="46" r:id="rId10"/>
    <sheet name="DTM_Hueyuek2017" sheetId="8" r:id="rId11"/>
    <sheet name="DTM_Godin2010IV" sheetId="30" r:id="rId12"/>
    <sheet name="DTM_M-132448-01-1" sheetId="33" r:id="rId13"/>
    <sheet name="DTM_M-132448-01-1_excreta" sheetId="34" r:id="rId14"/>
    <sheet name="DTM_McLachlan2008_Fig2" sheetId="32" r:id="rId15"/>
    <sheet name="FFC_Afifi1997" sheetId="21" r:id="rId16"/>
    <sheet name="FFC_Anadon2008" sheetId="14" r:id="rId17"/>
    <sheet name="FFC_Anadon2008_corrected" sheetId="76" r:id="rId18"/>
    <sheet name="FFC_Anadon_multPO" sheetId="77" r:id="rId19"/>
    <sheet name="FFC_Anadon2008_metab" sheetId="64" r:id="rId20"/>
    <sheet name="FFC_Chang2010" sheetId="16" r:id="rId21"/>
    <sheet name="FFC_Chang2010_Tissue" sheetId="17" r:id="rId22"/>
    <sheet name="FFC_ElBanna1998" sheetId="48" r:id="rId23"/>
    <sheet name="FFC_Filazi2014_WholeEgg" sheetId="39" r:id="rId24"/>
    <sheet name="FFC_Filazi2014_Albumen" sheetId="59" r:id="rId25"/>
    <sheet name="FFC_Filazi2014_Yolk" sheetId="60" r:id="rId26"/>
    <sheet name="FFC_Ismail2009" sheetId="61" r:id="rId27"/>
    <sheet name="FFC_Koc2009" sheetId="75" r:id="rId28"/>
    <sheet name="FFC_Liu2018_Fig5" sheetId="38" r:id="rId29"/>
    <sheet name="FFC_Shen2003" sheetId="15" r:id="rId30"/>
    <sheet name="FFC_Tikhomirov2019" sheetId="74" r:id="rId31"/>
    <sheet name="FIP_MacLachlan2008_Fipronil" sheetId="47" r:id="rId32"/>
    <sheet name="IVM_Chiu1990_Fig3" sheetId="24" r:id="rId33"/>
    <sheet name="IVM_Chiu1990_Table8" sheetId="26" r:id="rId34"/>
    <sheet name="IVM_Cirak2018" sheetId="37" r:id="rId35"/>
    <sheet name="IVM_Keukens2000" sheetId="31" r:id="rId36"/>
    <sheet name="IVM_Moreno2015_Fig1_import" sheetId="11" r:id="rId37"/>
    <sheet name="IVM_Moreno2015_Fig2_Egg" sheetId="20" r:id="rId38"/>
    <sheet name="IVM_Moreno2015_TableTissue" sheetId="19" r:id="rId39"/>
    <sheet name="IVM_Munoz2018_Fig4" sheetId="13" r:id="rId40"/>
    <sheet name="ITZ_Tell2005_edit" sheetId="50" r:id="rId41"/>
    <sheet name="ITZ_Tell2005" sheetId="73" r:id="rId42"/>
    <sheet name="OHITZ_Tell2005" sheetId="72" r:id="rId43"/>
    <sheet name="MDZ_Cortright2007_Fig1" sheetId="1" r:id="rId44"/>
    <sheet name="OHMDZ_Cortright2007_Fig1" sheetId="71" r:id="rId45"/>
    <sheet name="MEL_Bai2010_Tissues" sheetId="65" r:id="rId46"/>
    <sheet name="MEL_Bai2010_Eggs" sheetId="66" r:id="rId47"/>
    <sheet name="MEL_Dong2010_Fig2" sheetId="53" r:id="rId48"/>
    <sheet name="MEL_Dong2010_eggs" sheetId="58" r:id="rId49"/>
    <sheet name="MEL_Gao2010" sheetId="56" r:id="rId50"/>
    <sheet name="MEL_Poapolathep2015" sheetId="52" r:id="rId51"/>
    <sheet name="MEL_Suknikom2016" sheetId="51" r:id="rId52"/>
    <sheet name="MEL_Zhang2012" sheetId="57" r:id="rId53"/>
    <sheet name="MON_Atef1993_Fig" sheetId="25" r:id="rId54"/>
    <sheet name="MON_Atef1993_Table1" sheetId="27" r:id="rId55"/>
    <sheet name="MON_Atef1993_Table6" sheetId="29" r:id="rId56"/>
    <sheet name="MON_Henri2009_import" sheetId="10" r:id="rId57"/>
    <sheet name="MON_Henri2009_Table3_import" sheetId="22" r:id="rId58"/>
    <sheet name="MON_Vandenberge2012_Fig3" sheetId="35" r:id="rId59"/>
    <sheet name="MON_Vandenberge2012_Fig5" sheetId="36" r:id="rId60"/>
    <sheet name="MON_Atef1993_Table5" sheetId="28" r:id="rId61"/>
    <sheet name="SAL_Henri2012" sheetId="67" r:id="rId62"/>
    <sheet name="SAL_Henri2012_mean" sheetId="70" r:id="rId63"/>
    <sheet name="SAL_Henri2012_Feed" sheetId="68" r:id="rId64"/>
    <sheet name="SAL_Atef1993" sheetId="69" r:id="rId65"/>
    <sheet name="MetaInfo" sheetId="7" r:id="rId66"/>
    <sheet name="_Afifi1997_raw" sheetId="18" r:id="rId67"/>
    <sheet name="_Henri2009_raw" sheetId="9" r:id="rId68"/>
    <sheet name="_Henri2009_Table3_raw" sheetId="23" r:id="rId69"/>
    <sheet name="_Moreno2015_Fig1_edit" sheetId="12" r:id="rId70"/>
    <sheet name="_Sheet4" sheetId="49" r:id="rId71"/>
  </sheets>
  <definedNames>
    <definedName name="_xlnm._FilterDatabase" localSheetId="23" hidden="1">FFC_Filazi2014_WholeEgg!$A$1:$Q$51</definedName>
    <definedName name="_xlnm._FilterDatabase" localSheetId="46" hidden="1">MEL_Bai2010_Eggs!$A$1:$Q$91</definedName>
    <definedName name="_xlnm._FilterDatabase" localSheetId="45" hidden="1">MEL_Bai2010_Tissues!$A$1:$Q$41</definedName>
    <definedName name="_xlnm._FilterDatabase" localSheetId="48" hidden="1">MEL_Dong2010_eggs!$A$1:$S$220</definedName>
    <definedName name="_xlnm._FilterDatabase" localSheetId="47" hidden="1">MEL_Dong2010_Fig2!$A$1:$Q$97</definedName>
    <definedName name="_xlnm._FilterDatabase" localSheetId="49" hidden="1">MEL_Gao2010!$A$1:$S$66</definedName>
    <definedName name="_xlnm._FilterDatabase" localSheetId="52" hidden="1">MEL_Zhang2012!$A$1:$R$36</definedName>
    <definedName name="_xlnm._FilterDatabase" localSheetId="55" hidden="1">MON_Atef1993_Table6!$A$1:$R$1</definedName>
    <definedName name="_xlnm._FilterDatabase" localSheetId="64" hidden="1">SAL_Atef1993!$A$1:$R$116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2" i="77" l="1"/>
  <c r="J9" i="77"/>
  <c r="J6" i="77"/>
  <c r="J3" i="77"/>
  <c r="L13" i="76"/>
  <c r="L14" i="76"/>
  <c r="L15" i="76"/>
  <c r="L16" i="76"/>
  <c r="L17" i="76"/>
  <c r="L18" i="76"/>
  <c r="L19" i="76"/>
  <c r="L20" i="76"/>
  <c r="L21" i="76"/>
  <c r="L12" i="76"/>
  <c r="L11" i="76"/>
  <c r="L10" i="76"/>
  <c r="L9" i="76"/>
  <c r="L8" i="76"/>
  <c r="L7" i="76"/>
  <c r="L6" i="76"/>
  <c r="L5" i="76"/>
  <c r="L4" i="76"/>
  <c r="L3" i="76"/>
  <c r="L2" i="76"/>
  <c r="J2" i="32"/>
  <c r="J3" i="32"/>
  <c r="J4" i="32"/>
  <c r="J5" i="32"/>
  <c r="J6" i="32"/>
  <c r="J7" i="32"/>
  <c r="J8" i="32"/>
  <c r="L11" i="74"/>
  <c r="L12" i="74"/>
  <c r="L13" i="74"/>
  <c r="L14" i="74"/>
  <c r="L15" i="74"/>
  <c r="L16" i="74"/>
  <c r="L17" i="74"/>
  <c r="L18" i="74"/>
  <c r="L3" i="74"/>
  <c r="L4" i="74"/>
  <c r="L5" i="74"/>
  <c r="L6" i="74"/>
  <c r="L7" i="74"/>
  <c r="L8" i="74"/>
  <c r="L9" i="74"/>
  <c r="L10" i="74"/>
  <c r="L2" i="74"/>
  <c r="L15" i="50" l="1"/>
  <c r="L14" i="50"/>
  <c r="L13" i="50"/>
  <c r="L12" i="50"/>
  <c r="L11" i="50"/>
  <c r="L10" i="50"/>
  <c r="L8" i="50"/>
  <c r="L7" i="50"/>
  <c r="L6" i="50"/>
  <c r="L5" i="50"/>
  <c r="L4" i="50"/>
  <c r="L3" i="50"/>
  <c r="K15" i="50"/>
  <c r="K14" i="50"/>
  <c r="K12" i="50"/>
  <c r="K11" i="50"/>
  <c r="K10" i="50"/>
  <c r="K9" i="50"/>
  <c r="K8" i="50"/>
  <c r="K7" i="50"/>
  <c r="K5" i="50"/>
  <c r="K4" i="50"/>
  <c r="K3" i="50"/>
  <c r="L29" i="72"/>
  <c r="K29" i="72"/>
  <c r="L28" i="72"/>
  <c r="K28" i="72"/>
  <c r="L27" i="72"/>
  <c r="K27" i="72"/>
  <c r="L26" i="72"/>
  <c r="K26" i="72"/>
  <c r="L25" i="72"/>
  <c r="K25" i="72"/>
  <c r="L24" i="72"/>
  <c r="K24" i="72"/>
  <c r="L23" i="72"/>
  <c r="K23" i="72"/>
  <c r="L22" i="72"/>
  <c r="K22" i="72"/>
  <c r="L21" i="72"/>
  <c r="K21" i="72"/>
  <c r="L20" i="72"/>
  <c r="K20" i="72"/>
  <c r="L19" i="72"/>
  <c r="K19" i="72"/>
  <c r="L18" i="72"/>
  <c r="K18" i="72"/>
  <c r="L17" i="72"/>
  <c r="K17" i="72"/>
  <c r="L16" i="72"/>
  <c r="K16" i="72"/>
  <c r="L15" i="72"/>
  <c r="K15" i="72"/>
  <c r="L14" i="72"/>
  <c r="K14" i="72"/>
  <c r="L13" i="72"/>
  <c r="K13" i="72"/>
  <c r="L12" i="72"/>
  <c r="K12" i="72"/>
  <c r="L11" i="72"/>
  <c r="K11" i="72"/>
  <c r="L10" i="72"/>
  <c r="K10" i="72"/>
  <c r="L9" i="72"/>
  <c r="K9" i="72"/>
  <c r="L8" i="72"/>
  <c r="K8" i="72"/>
  <c r="L7" i="72"/>
  <c r="K7" i="72"/>
  <c r="L6" i="72"/>
  <c r="K6" i="72"/>
  <c r="L5" i="72"/>
  <c r="K5" i="72"/>
  <c r="L4" i="72"/>
  <c r="K4" i="72"/>
  <c r="L3" i="72"/>
  <c r="K3" i="72"/>
  <c r="L2" i="72"/>
  <c r="K2" i="72"/>
  <c r="L68" i="69" l="1"/>
  <c r="L69" i="69"/>
  <c r="L70" i="69"/>
  <c r="L71" i="69"/>
  <c r="L72" i="69"/>
  <c r="L73" i="69"/>
  <c r="L74" i="69"/>
  <c r="L75" i="69"/>
  <c r="L76" i="69"/>
  <c r="L77" i="69"/>
  <c r="L78" i="69"/>
  <c r="L79" i="69"/>
  <c r="L80" i="69"/>
  <c r="L81" i="69"/>
  <c r="L82" i="69"/>
  <c r="L83" i="69"/>
  <c r="L84" i="69"/>
  <c r="L85" i="69"/>
  <c r="L86" i="69"/>
  <c r="L87" i="69"/>
  <c r="L88" i="69"/>
  <c r="L89" i="69"/>
  <c r="L90" i="69"/>
  <c r="L91" i="69"/>
  <c r="L92" i="69"/>
  <c r="L93" i="69"/>
  <c r="L94" i="69"/>
  <c r="L95" i="69"/>
  <c r="L96" i="69"/>
  <c r="L97" i="69"/>
  <c r="L98" i="69"/>
  <c r="L99" i="69"/>
  <c r="L100" i="69"/>
  <c r="L101" i="69"/>
  <c r="L102" i="69"/>
  <c r="L103" i="69"/>
  <c r="L104" i="69"/>
  <c r="L105" i="69"/>
  <c r="L106" i="69"/>
  <c r="L107" i="69"/>
  <c r="L108" i="69"/>
  <c r="L109" i="69"/>
  <c r="L110" i="69"/>
  <c r="L111" i="69"/>
  <c r="L112" i="69"/>
  <c r="L113" i="69"/>
  <c r="L114" i="69"/>
  <c r="L115" i="69"/>
  <c r="L116" i="69"/>
  <c r="J69" i="69"/>
  <c r="J70" i="69"/>
  <c r="J71" i="69"/>
  <c r="J72" i="69"/>
  <c r="J73" i="69"/>
  <c r="J74" i="69"/>
  <c r="J75" i="69"/>
  <c r="J76" i="69"/>
  <c r="J77" i="69"/>
  <c r="J78" i="69"/>
  <c r="J79" i="69"/>
  <c r="J80" i="69"/>
  <c r="J81" i="69"/>
  <c r="J82" i="69"/>
  <c r="J83" i="69"/>
  <c r="J84" i="69"/>
  <c r="J85" i="69"/>
  <c r="J86" i="69"/>
  <c r="J87" i="69"/>
  <c r="J88" i="69"/>
  <c r="J89" i="69"/>
  <c r="J90" i="69"/>
  <c r="J91" i="69"/>
  <c r="J92" i="69"/>
  <c r="J93" i="69"/>
  <c r="J94" i="69"/>
  <c r="J95" i="69"/>
  <c r="J96" i="69"/>
  <c r="J97" i="69"/>
  <c r="J98" i="69"/>
  <c r="J99" i="69"/>
  <c r="J100" i="69"/>
  <c r="J101" i="69"/>
  <c r="J102" i="69"/>
  <c r="J103" i="69"/>
  <c r="J104" i="69"/>
  <c r="J105" i="69"/>
  <c r="J106" i="69"/>
  <c r="J107" i="69"/>
  <c r="J108" i="69"/>
  <c r="J109" i="69"/>
  <c r="J110" i="69"/>
  <c r="J111" i="69"/>
  <c r="J112" i="69"/>
  <c r="J113" i="69"/>
  <c r="J114" i="69"/>
  <c r="J115" i="69"/>
  <c r="J116" i="69"/>
  <c r="J68" i="69"/>
  <c r="Q69" i="69"/>
  <c r="Q70" i="69"/>
  <c r="Q71" i="69"/>
  <c r="Q72" i="69"/>
  <c r="Q73" i="69"/>
  <c r="Q74" i="69"/>
  <c r="Q75" i="69"/>
  <c r="Q76" i="69"/>
  <c r="Q77" i="69"/>
  <c r="Q78" i="69"/>
  <c r="Q79" i="69"/>
  <c r="Q80" i="69"/>
  <c r="Q81" i="69"/>
  <c r="Q82" i="69"/>
  <c r="Q83" i="69"/>
  <c r="Q84" i="69"/>
  <c r="Q85" i="69"/>
  <c r="Q86" i="69"/>
  <c r="Q87" i="69"/>
  <c r="Q88" i="69"/>
  <c r="Q89" i="69"/>
  <c r="Q90" i="69"/>
  <c r="Q91" i="69"/>
  <c r="Q92" i="69"/>
  <c r="Q93" i="69"/>
  <c r="Q94" i="69"/>
  <c r="Q95" i="69"/>
  <c r="Q96" i="69"/>
  <c r="Q97" i="69"/>
  <c r="Q98" i="69"/>
  <c r="Q99" i="69"/>
  <c r="Q100" i="69"/>
  <c r="Q101" i="69"/>
  <c r="Q102" i="69"/>
  <c r="Q103" i="69"/>
  <c r="Q104" i="69"/>
  <c r="Q105" i="69"/>
  <c r="Q106" i="69"/>
  <c r="Q107" i="69"/>
  <c r="Q108" i="69"/>
  <c r="Q109" i="69"/>
  <c r="Q110" i="69"/>
  <c r="Q111" i="69"/>
  <c r="Q112" i="69"/>
  <c r="Q113" i="69"/>
  <c r="Q114" i="69"/>
  <c r="Q115" i="69"/>
  <c r="Q116" i="69"/>
  <c r="Q68" i="69"/>
  <c r="L3" i="69"/>
  <c r="L4" i="69"/>
  <c r="L5" i="69"/>
  <c r="L6" i="69"/>
  <c r="L7" i="69"/>
  <c r="L8" i="69"/>
  <c r="L9" i="69"/>
  <c r="L10" i="69"/>
  <c r="L11" i="69"/>
  <c r="L12" i="69"/>
  <c r="L13" i="69"/>
  <c r="L14" i="69"/>
  <c r="L15" i="69"/>
  <c r="L16" i="69"/>
  <c r="L17" i="69"/>
  <c r="L18" i="69"/>
  <c r="L19" i="69"/>
  <c r="L20" i="69"/>
  <c r="L21" i="69"/>
  <c r="L22" i="69"/>
  <c r="L23" i="69"/>
  <c r="L24" i="69"/>
  <c r="L25" i="69"/>
  <c r="L26" i="69"/>
  <c r="L27" i="69"/>
  <c r="L28" i="69"/>
  <c r="L29" i="69"/>
  <c r="L30" i="69"/>
  <c r="L31" i="69"/>
  <c r="L32" i="69"/>
  <c r="L33" i="69"/>
  <c r="L34" i="69"/>
  <c r="L35" i="69"/>
  <c r="L36" i="69"/>
  <c r="L37" i="69"/>
  <c r="L38" i="69"/>
  <c r="L39" i="69"/>
  <c r="L40" i="69"/>
  <c r="L41" i="69"/>
  <c r="L42" i="69"/>
  <c r="L43" i="69"/>
  <c r="L44" i="69"/>
  <c r="L45" i="69"/>
  <c r="L46" i="69"/>
  <c r="L47" i="69"/>
  <c r="L48" i="69"/>
  <c r="L49" i="69"/>
  <c r="L50" i="69"/>
  <c r="L51" i="69"/>
  <c r="L52" i="69"/>
  <c r="L53" i="69"/>
  <c r="L54" i="69"/>
  <c r="L55" i="69"/>
  <c r="L56" i="69"/>
  <c r="L57" i="69"/>
  <c r="L58" i="69"/>
  <c r="L59" i="69"/>
  <c r="L60" i="69"/>
  <c r="L61" i="69"/>
  <c r="L62" i="69"/>
  <c r="L63" i="69"/>
  <c r="L64" i="69"/>
  <c r="L65" i="69"/>
  <c r="L66" i="69"/>
  <c r="L67" i="69"/>
  <c r="L2" i="69"/>
  <c r="J2" i="69"/>
  <c r="J2" i="68"/>
  <c r="J3" i="68"/>
  <c r="J4" i="68"/>
  <c r="J5" i="68"/>
  <c r="J6" i="68"/>
  <c r="J7" i="68"/>
  <c r="J8" i="68"/>
  <c r="J9" i="68"/>
  <c r="J10" i="68"/>
  <c r="J11" i="68"/>
  <c r="J12" i="68"/>
  <c r="J13" i="68"/>
  <c r="J14" i="68"/>
  <c r="J15" i="68"/>
  <c r="J16" i="68"/>
  <c r="J17" i="68"/>
  <c r="J18" i="68"/>
  <c r="J19" i="68"/>
  <c r="J20" i="68"/>
  <c r="J21" i="68"/>
  <c r="J22" i="68"/>
  <c r="J23" i="68"/>
  <c r="J24" i="68"/>
  <c r="J25" i="68"/>
  <c r="J26" i="68"/>
  <c r="J27" i="68"/>
  <c r="J28" i="68"/>
  <c r="J29" i="68"/>
  <c r="Q2" i="68"/>
  <c r="Q3" i="68"/>
  <c r="Q4" i="68"/>
  <c r="Q5" i="68"/>
  <c r="Q6" i="68"/>
  <c r="Q7" i="68"/>
  <c r="Q8" i="68"/>
  <c r="Q9" i="68"/>
  <c r="Q10" i="68"/>
  <c r="Q11" i="68"/>
  <c r="Q12" i="68"/>
  <c r="Q13" i="68"/>
  <c r="Q14" i="68"/>
  <c r="Q15" i="68"/>
  <c r="Q16" i="68"/>
  <c r="Q17" i="68"/>
  <c r="Q18" i="68"/>
  <c r="Q19" i="68"/>
  <c r="Q20" i="68"/>
  <c r="Q21" i="68"/>
  <c r="Q22" i="68"/>
  <c r="Q23" i="68"/>
  <c r="Q24" i="68"/>
  <c r="Q25" i="68"/>
  <c r="Q26" i="68"/>
  <c r="Q27" i="68"/>
  <c r="Q28" i="68"/>
  <c r="Q29" i="68"/>
  <c r="K84" i="67" a="1"/>
  <c r="K84" i="67" s="1"/>
  <c r="K75" i="67" a="1"/>
  <c r="K75" i="67" s="1"/>
  <c r="J12" i="65"/>
  <c r="J2" i="65"/>
  <c r="J27" i="65"/>
  <c r="J32" i="65"/>
  <c r="J17" i="65"/>
  <c r="J22" i="65"/>
  <c r="J7" i="65"/>
  <c r="J38" i="65"/>
  <c r="J13" i="65"/>
  <c r="J3" i="65"/>
  <c r="J28" i="65"/>
  <c r="J33" i="65"/>
  <c r="J18" i="65"/>
  <c r="J23" i="65"/>
  <c r="J8" i="65"/>
  <c r="J39" i="65"/>
  <c r="J14" i="65"/>
  <c r="J4" i="65"/>
  <c r="J29" i="65"/>
  <c r="J34" i="65"/>
  <c r="J19" i="65"/>
  <c r="J24" i="65"/>
  <c r="J9" i="65"/>
  <c r="J40" i="65"/>
  <c r="J15" i="65"/>
  <c r="J5" i="65"/>
  <c r="J30" i="65"/>
  <c r="J35" i="65"/>
  <c r="J20" i="65"/>
  <c r="J25" i="65"/>
  <c r="J10" i="65"/>
  <c r="J41" i="65"/>
  <c r="J16" i="65"/>
  <c r="J6" i="65"/>
  <c r="J31" i="65"/>
  <c r="J36" i="65"/>
  <c r="J21" i="65"/>
  <c r="J26" i="65"/>
  <c r="J11" i="65"/>
  <c r="J37" i="65"/>
  <c r="J3" i="66"/>
  <c r="J4" i="66"/>
  <c r="J5" i="66"/>
  <c r="J6" i="66"/>
  <c r="J7" i="66"/>
  <c r="J8" i="66"/>
  <c r="J9" i="66"/>
  <c r="J10" i="66"/>
  <c r="J11" i="66"/>
  <c r="J12" i="66"/>
  <c r="J13" i="66"/>
  <c r="J14" i="66"/>
  <c r="J15" i="66"/>
  <c r="J16" i="66"/>
  <c r="J17" i="66"/>
  <c r="J18" i="66"/>
  <c r="J19" i="66"/>
  <c r="J20" i="66"/>
  <c r="J21" i="66"/>
  <c r="J22" i="66"/>
  <c r="J23" i="66"/>
  <c r="J24" i="66"/>
  <c r="J25" i="66"/>
  <c r="J26" i="66"/>
  <c r="J27" i="66"/>
  <c r="J28" i="66"/>
  <c r="J29" i="66"/>
  <c r="J30" i="66"/>
  <c r="J31" i="66"/>
  <c r="J32" i="66"/>
  <c r="J33" i="66"/>
  <c r="J34" i="66"/>
  <c r="J35" i="66"/>
  <c r="J36" i="66"/>
  <c r="J37" i="66"/>
  <c r="J38" i="66"/>
  <c r="J39" i="66"/>
  <c r="J40" i="66"/>
  <c r="J41" i="66"/>
  <c r="J42" i="66"/>
  <c r="J43" i="66"/>
  <c r="J44" i="66"/>
  <c r="J45" i="66"/>
  <c r="J46" i="66"/>
  <c r="J47" i="66"/>
  <c r="J48" i="66"/>
  <c r="J49" i="66"/>
  <c r="J50" i="66"/>
  <c r="J51" i="66"/>
  <c r="J52" i="66"/>
  <c r="J53" i="66"/>
  <c r="J54" i="66"/>
  <c r="J55" i="66"/>
  <c r="J56" i="66"/>
  <c r="J57" i="66"/>
  <c r="J58" i="66"/>
  <c r="J59" i="66"/>
  <c r="J60" i="66"/>
  <c r="J61" i="66"/>
  <c r="J62" i="66"/>
  <c r="J63" i="66"/>
  <c r="J64" i="66"/>
  <c r="J65" i="66"/>
  <c r="J66" i="66"/>
  <c r="J67" i="66"/>
  <c r="J68" i="66"/>
  <c r="J69" i="66"/>
  <c r="J70" i="66"/>
  <c r="J71" i="66"/>
  <c r="J72" i="66"/>
  <c r="J73" i="66"/>
  <c r="J74" i="66"/>
  <c r="J75" i="66"/>
  <c r="J76" i="66"/>
  <c r="J77" i="66"/>
  <c r="J78" i="66"/>
  <c r="J79" i="66"/>
  <c r="J80" i="66"/>
  <c r="J81" i="66"/>
  <c r="J82" i="66"/>
  <c r="J83" i="66"/>
  <c r="J84" i="66"/>
  <c r="J85" i="66"/>
  <c r="J86" i="66"/>
  <c r="J87" i="66"/>
  <c r="J88" i="66"/>
  <c r="J89" i="66"/>
  <c r="J90" i="66"/>
  <c r="J91" i="66"/>
  <c r="J2" i="66"/>
  <c r="J56" i="37"/>
  <c r="J55" i="37"/>
  <c r="L11" i="64"/>
  <c r="L10" i="64"/>
  <c r="L9" i="64"/>
  <c r="L8" i="64"/>
  <c r="L7" i="64"/>
  <c r="L6" i="64"/>
  <c r="L5" i="64"/>
  <c r="L4" i="64"/>
  <c r="L3" i="64"/>
  <c r="L2" i="64"/>
  <c r="L69" i="63" l="1"/>
  <c r="J69" i="63"/>
  <c r="L68" i="63"/>
  <c r="J68" i="63"/>
  <c r="L67" i="63"/>
  <c r="J67" i="63"/>
  <c r="L66" i="63"/>
  <c r="J66" i="63"/>
  <c r="L65" i="63"/>
  <c r="J65" i="63"/>
  <c r="L64" i="63"/>
  <c r="J64" i="63"/>
  <c r="L63" i="63"/>
  <c r="J63" i="63"/>
  <c r="L62" i="63"/>
  <c r="J62" i="63"/>
  <c r="L61" i="63"/>
  <c r="J61" i="63"/>
  <c r="L60" i="63"/>
  <c r="J60" i="63"/>
  <c r="L59" i="63"/>
  <c r="J59" i="63"/>
  <c r="L58" i="63"/>
  <c r="J58" i="63"/>
  <c r="L57" i="63"/>
  <c r="J57" i="63"/>
  <c r="L56" i="63"/>
  <c r="J56" i="63"/>
  <c r="L55" i="63"/>
  <c r="J55" i="63"/>
  <c r="L54" i="63"/>
  <c r="J54" i="63"/>
  <c r="L53" i="63"/>
  <c r="J53" i="63"/>
  <c r="L52" i="63"/>
  <c r="J52" i="63"/>
  <c r="L51" i="63"/>
  <c r="J51" i="63"/>
  <c r="L50" i="63"/>
  <c r="J50" i="63"/>
  <c r="L49" i="63"/>
  <c r="J49" i="63"/>
  <c r="L48" i="63"/>
  <c r="J48" i="63"/>
  <c r="L47" i="63"/>
  <c r="J47" i="63"/>
  <c r="L46" i="63"/>
  <c r="J46" i="63"/>
  <c r="L45" i="63"/>
  <c r="J45" i="63"/>
  <c r="L44" i="63"/>
  <c r="J44" i="63"/>
  <c r="L43" i="63"/>
  <c r="J43" i="63"/>
  <c r="L42" i="63"/>
  <c r="J42" i="63"/>
  <c r="L41" i="63"/>
  <c r="J41" i="63"/>
  <c r="L40" i="63"/>
  <c r="J40" i="63"/>
  <c r="L39" i="63"/>
  <c r="J39" i="63"/>
  <c r="L38" i="63"/>
  <c r="J38" i="63"/>
  <c r="L37" i="63"/>
  <c r="J37" i="63"/>
  <c r="L36" i="63"/>
  <c r="J36" i="63"/>
  <c r="L35" i="63"/>
  <c r="J35" i="63"/>
  <c r="L34" i="63"/>
  <c r="J34" i="63"/>
  <c r="L33" i="63"/>
  <c r="J33" i="63"/>
  <c r="L32" i="63"/>
  <c r="J32" i="63"/>
  <c r="L31" i="63"/>
  <c r="J31" i="63"/>
  <c r="L30" i="63"/>
  <c r="J30" i="63"/>
  <c r="L29" i="63"/>
  <c r="J29" i="63"/>
  <c r="L28" i="63"/>
  <c r="J28" i="63"/>
  <c r="L27" i="63"/>
  <c r="J27" i="63"/>
  <c r="L26" i="63"/>
  <c r="J26" i="63"/>
  <c r="L25" i="63"/>
  <c r="J25" i="63"/>
  <c r="L24" i="63"/>
  <c r="J24" i="63"/>
  <c r="L23" i="63"/>
  <c r="J23" i="63"/>
  <c r="L22" i="63"/>
  <c r="J22" i="63"/>
  <c r="L21" i="63"/>
  <c r="J21" i="63"/>
  <c r="L20" i="63"/>
  <c r="J20" i="63"/>
  <c r="L19" i="63"/>
  <c r="J19" i="63"/>
  <c r="L18" i="63"/>
  <c r="J18" i="63"/>
  <c r="L17" i="63"/>
  <c r="J17" i="63"/>
  <c r="L16" i="63"/>
  <c r="J16" i="63"/>
  <c r="L15" i="63"/>
  <c r="J15" i="63"/>
  <c r="L14" i="63"/>
  <c r="J14" i="63"/>
  <c r="L13" i="63"/>
  <c r="J13" i="63"/>
  <c r="L12" i="63"/>
  <c r="J12" i="63"/>
  <c r="L11" i="63"/>
  <c r="J11" i="63"/>
  <c r="L10" i="63"/>
  <c r="J10" i="63"/>
  <c r="L9" i="63"/>
  <c r="J9" i="63"/>
  <c r="L8" i="63"/>
  <c r="J8" i="63"/>
  <c r="L7" i="63"/>
  <c r="J7" i="63"/>
  <c r="L6" i="63"/>
  <c r="J6" i="63"/>
  <c r="L5" i="63"/>
  <c r="J5" i="63"/>
  <c r="L4" i="63"/>
  <c r="J4" i="63"/>
  <c r="L3" i="63"/>
  <c r="J3" i="63"/>
  <c r="L2" i="63"/>
  <c r="J2" i="63"/>
  <c r="J51" i="60" l="1"/>
  <c r="J50" i="60"/>
  <c r="J49" i="60"/>
  <c r="J48" i="60"/>
  <c r="J47" i="60"/>
  <c r="J46" i="60"/>
  <c r="J45" i="60"/>
  <c r="J44" i="60"/>
  <c r="J43" i="60"/>
  <c r="J42" i="60"/>
  <c r="J41" i="60"/>
  <c r="J40" i="60"/>
  <c r="J39" i="60"/>
  <c r="J38" i="60"/>
  <c r="J37" i="60"/>
  <c r="J36" i="60"/>
  <c r="J35" i="60"/>
  <c r="J34" i="60"/>
  <c r="J33" i="60"/>
  <c r="J32" i="60"/>
  <c r="J31" i="60"/>
  <c r="J30" i="60"/>
  <c r="J29" i="60"/>
  <c r="J28" i="60"/>
  <c r="J27" i="60"/>
  <c r="J26" i="60"/>
  <c r="J25" i="60"/>
  <c r="J24" i="60"/>
  <c r="J23" i="60"/>
  <c r="J22" i="60"/>
  <c r="J21" i="60"/>
  <c r="J20" i="60"/>
  <c r="J19" i="60"/>
  <c r="J18" i="60"/>
  <c r="J17" i="60"/>
  <c r="J16" i="60"/>
  <c r="J15" i="60"/>
  <c r="J14" i="60"/>
  <c r="J13" i="60"/>
  <c r="J12" i="60"/>
  <c r="J11" i="60"/>
  <c r="J10" i="60"/>
  <c r="J9" i="60"/>
  <c r="J8" i="60"/>
  <c r="J7" i="60"/>
  <c r="J6" i="60"/>
  <c r="J5" i="60"/>
  <c r="J4" i="60"/>
  <c r="J3" i="60"/>
  <c r="J2" i="60"/>
  <c r="J51" i="59"/>
  <c r="J50" i="59"/>
  <c r="J49" i="59"/>
  <c r="J48" i="59"/>
  <c r="J47" i="59"/>
  <c r="J46" i="59"/>
  <c r="J45" i="59"/>
  <c r="J44" i="59"/>
  <c r="J43" i="59"/>
  <c r="J42" i="59"/>
  <c r="J41" i="59"/>
  <c r="J40" i="59"/>
  <c r="J39" i="59"/>
  <c r="J38" i="59"/>
  <c r="J37" i="59"/>
  <c r="J36" i="59"/>
  <c r="J35" i="59"/>
  <c r="J34" i="59"/>
  <c r="J33" i="59"/>
  <c r="J32" i="59"/>
  <c r="J31" i="59"/>
  <c r="J30" i="59"/>
  <c r="J29" i="59"/>
  <c r="J28" i="59"/>
  <c r="J27" i="59"/>
  <c r="J26" i="59"/>
  <c r="J25" i="59"/>
  <c r="J24" i="59"/>
  <c r="J23" i="59"/>
  <c r="J22" i="59"/>
  <c r="J21" i="59"/>
  <c r="J20" i="59"/>
  <c r="J19" i="59"/>
  <c r="J18" i="59"/>
  <c r="J17" i="59"/>
  <c r="J16" i="59"/>
  <c r="J15" i="59"/>
  <c r="J14" i="59"/>
  <c r="J13" i="59"/>
  <c r="J12" i="59"/>
  <c r="J11" i="59"/>
  <c r="J10" i="59"/>
  <c r="J9" i="59"/>
  <c r="J8" i="59"/>
  <c r="J7" i="59"/>
  <c r="J6" i="59"/>
  <c r="J5" i="59"/>
  <c r="J4" i="59"/>
  <c r="J3" i="59"/>
  <c r="J2" i="59"/>
  <c r="J3" i="58" l="1"/>
  <c r="J4" i="58"/>
  <c r="J5" i="58"/>
  <c r="J6" i="58"/>
  <c r="J7" i="58"/>
  <c r="J8" i="58"/>
  <c r="J9" i="58"/>
  <c r="J10" i="58"/>
  <c r="J11" i="58"/>
  <c r="J12" i="58"/>
  <c r="J13" i="58"/>
  <c r="J14" i="58"/>
  <c r="J15" i="58"/>
  <c r="J16" i="58"/>
  <c r="J17" i="58"/>
  <c r="J18" i="58"/>
  <c r="J19" i="58"/>
  <c r="J20" i="58"/>
  <c r="J21" i="58"/>
  <c r="J22" i="58"/>
  <c r="J23" i="58"/>
  <c r="J24" i="58"/>
  <c r="J25" i="58"/>
  <c r="J26" i="58"/>
  <c r="J27" i="58"/>
  <c r="J28" i="58"/>
  <c r="J29" i="58"/>
  <c r="J30" i="58"/>
  <c r="J31" i="58"/>
  <c r="J32" i="58"/>
  <c r="J33" i="58"/>
  <c r="J34" i="58"/>
  <c r="J35" i="58"/>
  <c r="J36" i="58"/>
  <c r="J37" i="58"/>
  <c r="J38" i="58"/>
  <c r="J39" i="58"/>
  <c r="J40" i="58"/>
  <c r="J41" i="58"/>
  <c r="J42" i="58"/>
  <c r="J43" i="58"/>
  <c r="J44" i="58"/>
  <c r="J45" i="58"/>
  <c r="J46" i="58"/>
  <c r="J47" i="58"/>
  <c r="J48" i="58"/>
  <c r="J49" i="58"/>
  <c r="J50" i="58"/>
  <c r="J51" i="58"/>
  <c r="J52" i="58"/>
  <c r="J53" i="58"/>
  <c r="J54" i="58"/>
  <c r="J55" i="58"/>
  <c r="J56" i="58"/>
  <c r="J57" i="58"/>
  <c r="J58" i="58"/>
  <c r="J59" i="58"/>
  <c r="J60" i="58"/>
  <c r="J61" i="58"/>
  <c r="J62" i="58"/>
  <c r="J63" i="58"/>
  <c r="J64" i="58"/>
  <c r="J65" i="58"/>
  <c r="J66" i="58"/>
  <c r="J67" i="58"/>
  <c r="J68" i="58"/>
  <c r="J69" i="58"/>
  <c r="J70" i="58"/>
  <c r="J71" i="58"/>
  <c r="J72" i="58"/>
  <c r="J73" i="58"/>
  <c r="J74" i="58"/>
  <c r="J75" i="58"/>
  <c r="J76" i="58"/>
  <c r="J77" i="58"/>
  <c r="J78" i="58"/>
  <c r="J79" i="58"/>
  <c r="J80" i="58"/>
  <c r="J81" i="58"/>
  <c r="J82" i="58"/>
  <c r="J83" i="58"/>
  <c r="J84" i="58"/>
  <c r="J85" i="58"/>
  <c r="J86" i="58"/>
  <c r="J87" i="58"/>
  <c r="J88" i="58"/>
  <c r="J89" i="58"/>
  <c r="J90" i="58"/>
  <c r="J91" i="58"/>
  <c r="J92" i="58"/>
  <c r="J93" i="58"/>
  <c r="J94" i="58"/>
  <c r="J95" i="58"/>
  <c r="J96" i="58"/>
  <c r="J97" i="58"/>
  <c r="J98" i="58"/>
  <c r="J99" i="58"/>
  <c r="J100" i="58"/>
  <c r="J101" i="58"/>
  <c r="J102" i="58"/>
  <c r="J103" i="58"/>
  <c r="J104" i="58"/>
  <c r="J105" i="58"/>
  <c r="J106" i="58"/>
  <c r="J107" i="58"/>
  <c r="J108" i="58"/>
  <c r="J109" i="58"/>
  <c r="J110" i="58"/>
  <c r="J111" i="58"/>
  <c r="J112" i="58"/>
  <c r="J113" i="58"/>
  <c r="J114" i="58"/>
  <c r="J115" i="58"/>
  <c r="J116" i="58"/>
  <c r="J117" i="58"/>
  <c r="J118" i="58"/>
  <c r="J119" i="58"/>
  <c r="J120" i="58"/>
  <c r="J121" i="58"/>
  <c r="J122" i="58"/>
  <c r="J123" i="58"/>
  <c r="J124" i="58"/>
  <c r="J125" i="58"/>
  <c r="J126" i="58"/>
  <c r="J127" i="58"/>
  <c r="J128" i="58"/>
  <c r="J129" i="58"/>
  <c r="J130" i="58"/>
  <c r="J131" i="58"/>
  <c r="J132" i="58"/>
  <c r="J133" i="58"/>
  <c r="J134" i="58"/>
  <c r="J135" i="58"/>
  <c r="J136" i="58"/>
  <c r="J137" i="58"/>
  <c r="J138" i="58"/>
  <c r="J139" i="58"/>
  <c r="J140" i="58"/>
  <c r="J141" i="58"/>
  <c r="J142" i="58"/>
  <c r="J143" i="58"/>
  <c r="J144" i="58"/>
  <c r="J145" i="58"/>
  <c r="J146" i="58"/>
  <c r="J147" i="58"/>
  <c r="J148" i="58"/>
  <c r="J149" i="58"/>
  <c r="J150" i="58"/>
  <c r="J151" i="58"/>
  <c r="J152" i="58"/>
  <c r="J153" i="58"/>
  <c r="J154" i="58"/>
  <c r="J155" i="58"/>
  <c r="J156" i="58"/>
  <c r="J157" i="58"/>
  <c r="J158" i="58"/>
  <c r="J159" i="58"/>
  <c r="J160" i="58"/>
  <c r="J161" i="58"/>
  <c r="J162" i="58"/>
  <c r="J163" i="58"/>
  <c r="J164" i="58"/>
  <c r="J165" i="58"/>
  <c r="J166" i="58"/>
  <c r="J167" i="58"/>
  <c r="J168" i="58"/>
  <c r="J169" i="58"/>
  <c r="J170" i="58"/>
  <c r="J171" i="58"/>
  <c r="J172" i="58"/>
  <c r="J173" i="58"/>
  <c r="J174" i="58"/>
  <c r="J175" i="58"/>
  <c r="J176" i="58"/>
  <c r="J177" i="58"/>
  <c r="J178" i="58"/>
  <c r="J179" i="58"/>
  <c r="J180" i="58"/>
  <c r="J181" i="58"/>
  <c r="J182" i="58"/>
  <c r="J183" i="58"/>
  <c r="J184" i="58"/>
  <c r="J185" i="58"/>
  <c r="J186" i="58"/>
  <c r="J187" i="58"/>
  <c r="J188" i="58"/>
  <c r="J189" i="58"/>
  <c r="J190" i="58"/>
  <c r="J191" i="58"/>
  <c r="J192" i="58"/>
  <c r="J193" i="58"/>
  <c r="J194" i="58"/>
  <c r="J195" i="58"/>
  <c r="J196" i="58"/>
  <c r="J197" i="58"/>
  <c r="J198" i="58"/>
  <c r="J199" i="58"/>
  <c r="J200" i="58"/>
  <c r="J201" i="58"/>
  <c r="J202" i="58"/>
  <c r="J203" i="58"/>
  <c r="J204" i="58"/>
  <c r="J205" i="58"/>
  <c r="J206" i="58"/>
  <c r="J207" i="58"/>
  <c r="J208" i="58"/>
  <c r="J209" i="58"/>
  <c r="J210" i="58"/>
  <c r="J211" i="58"/>
  <c r="J212" i="58"/>
  <c r="J213" i="58"/>
  <c r="J214" i="58"/>
  <c r="J215" i="58"/>
  <c r="J216" i="58"/>
  <c r="J217" i="58"/>
  <c r="J218" i="58"/>
  <c r="J219" i="58"/>
  <c r="J220" i="58"/>
  <c r="J2" i="58"/>
  <c r="J3" i="56" l="1"/>
  <c r="J4" i="56"/>
  <c r="J5" i="56"/>
  <c r="J6" i="56"/>
  <c r="J7" i="56"/>
  <c r="J8" i="56"/>
  <c r="J9" i="56"/>
  <c r="J10" i="56"/>
  <c r="J11" i="56"/>
  <c r="J12" i="56"/>
  <c r="J13" i="56"/>
  <c r="J14" i="56"/>
  <c r="J15" i="56"/>
  <c r="J16" i="56"/>
  <c r="J17" i="56"/>
  <c r="J18" i="56"/>
  <c r="J19" i="56"/>
  <c r="J20" i="56"/>
  <c r="J21" i="56"/>
  <c r="J22" i="56"/>
  <c r="J23" i="56"/>
  <c r="J24" i="56"/>
  <c r="J25" i="56"/>
  <c r="J26" i="56"/>
  <c r="J27" i="56"/>
  <c r="J28" i="56"/>
  <c r="J29" i="56"/>
  <c r="J30" i="56"/>
  <c r="J31" i="56"/>
  <c r="J32" i="56"/>
  <c r="J33" i="56"/>
  <c r="J34" i="56"/>
  <c r="J35" i="56"/>
  <c r="J36" i="56"/>
  <c r="J37" i="56"/>
  <c r="J38" i="56"/>
  <c r="J39" i="56"/>
  <c r="J40" i="56"/>
  <c r="J41" i="56"/>
  <c r="J42" i="56"/>
  <c r="J43" i="56"/>
  <c r="J44" i="56"/>
  <c r="J45" i="56"/>
  <c r="J46" i="56"/>
  <c r="J47" i="56"/>
  <c r="J48" i="56"/>
  <c r="J49" i="56"/>
  <c r="J50" i="56"/>
  <c r="J51" i="56"/>
  <c r="J52" i="56"/>
  <c r="J53" i="56"/>
  <c r="J54" i="56"/>
  <c r="J55" i="56"/>
  <c r="J56" i="56"/>
  <c r="J57" i="56"/>
  <c r="J58" i="56"/>
  <c r="J59" i="56"/>
  <c r="J60" i="56"/>
  <c r="J61" i="56"/>
  <c r="J62" i="56"/>
  <c r="J63" i="56"/>
  <c r="J64" i="56"/>
  <c r="J65" i="56"/>
  <c r="J66" i="56"/>
  <c r="J2" i="56"/>
  <c r="J12" i="57" l="1"/>
  <c r="J35" i="57"/>
  <c r="J13" i="57"/>
  <c r="J14" i="57"/>
  <c r="J15" i="57"/>
  <c r="J16" i="57"/>
  <c r="J17" i="57"/>
  <c r="J18" i="57"/>
  <c r="J19" i="57"/>
  <c r="J20" i="57"/>
  <c r="J21" i="57"/>
  <c r="J22" i="57"/>
  <c r="J23" i="57"/>
  <c r="J24" i="57"/>
  <c r="J25" i="57"/>
  <c r="J26" i="57"/>
  <c r="J27" i="57"/>
  <c r="J28" i="57"/>
  <c r="J29" i="57"/>
  <c r="J30" i="57"/>
  <c r="J31" i="57"/>
  <c r="J32" i="57"/>
  <c r="J33" i="57"/>
  <c r="J2" i="57"/>
  <c r="J3" i="57"/>
  <c r="J4" i="57"/>
  <c r="J5" i="57"/>
  <c r="J6" i="57"/>
  <c r="J7" i="57"/>
  <c r="J8" i="57"/>
  <c r="J9" i="57"/>
  <c r="J10" i="57"/>
  <c r="J11" i="57"/>
  <c r="J34" i="57"/>
  <c r="P3" i="54" l="1"/>
  <c r="P4" i="54"/>
  <c r="P5" i="54"/>
  <c r="P6" i="54"/>
  <c r="P7" i="54"/>
  <c r="P8" i="54"/>
  <c r="P9" i="54"/>
  <c r="P10" i="54"/>
  <c r="P11" i="54"/>
  <c r="P12" i="54"/>
  <c r="P13" i="54"/>
  <c r="P14" i="54"/>
  <c r="P15" i="54"/>
  <c r="P16" i="54"/>
  <c r="P17" i="54"/>
  <c r="P18" i="54"/>
  <c r="P19" i="54"/>
  <c r="P20" i="54"/>
  <c r="P21" i="54"/>
  <c r="P22" i="54"/>
  <c r="P23" i="54"/>
  <c r="P24" i="54"/>
  <c r="P25" i="54"/>
  <c r="P2" i="54"/>
  <c r="J14" i="54" l="1"/>
  <c r="J15" i="54"/>
  <c r="J16" i="54"/>
  <c r="J17" i="54"/>
  <c r="J18" i="54"/>
  <c r="J19" i="54"/>
  <c r="J20" i="54"/>
  <c r="J21" i="54"/>
  <c r="J22" i="54"/>
  <c r="J23" i="54"/>
  <c r="J24" i="54"/>
  <c r="J25" i="54"/>
  <c r="J3" i="54"/>
  <c r="J4" i="54"/>
  <c r="J5" i="54"/>
  <c r="J6" i="54"/>
  <c r="J7" i="54"/>
  <c r="J8" i="54"/>
  <c r="J9" i="54"/>
  <c r="J10" i="54"/>
  <c r="J11" i="54"/>
  <c r="J12" i="54"/>
  <c r="J13" i="54"/>
  <c r="J2" i="54"/>
  <c r="J3" i="53" l="1"/>
  <c r="J4" i="53"/>
  <c r="J5" i="53"/>
  <c r="J6" i="53"/>
  <c r="J7" i="53"/>
  <c r="J8" i="53"/>
  <c r="J9" i="53"/>
  <c r="J10" i="53"/>
  <c r="J11" i="53"/>
  <c r="J12" i="53"/>
  <c r="J13" i="53"/>
  <c r="J14" i="53"/>
  <c r="J15" i="53"/>
  <c r="J16" i="53"/>
  <c r="J17" i="53"/>
  <c r="J18" i="53"/>
  <c r="J19" i="53"/>
  <c r="J20" i="53"/>
  <c r="J21" i="53"/>
  <c r="J22" i="53"/>
  <c r="J23" i="53"/>
  <c r="J24" i="53"/>
  <c r="J25" i="53"/>
  <c r="J26" i="53"/>
  <c r="J27" i="53"/>
  <c r="J28" i="53"/>
  <c r="J29" i="53"/>
  <c r="J30" i="53"/>
  <c r="J31" i="53"/>
  <c r="J32" i="53"/>
  <c r="J33" i="53"/>
  <c r="J34" i="53"/>
  <c r="J35" i="53"/>
  <c r="J36" i="53"/>
  <c r="J37" i="53"/>
  <c r="J38" i="53"/>
  <c r="J39" i="53"/>
  <c r="J40" i="53"/>
  <c r="J41" i="53"/>
  <c r="J42" i="53"/>
  <c r="J43" i="53"/>
  <c r="J44" i="53"/>
  <c r="J45" i="53"/>
  <c r="J46" i="53"/>
  <c r="J47" i="53"/>
  <c r="J48" i="53"/>
  <c r="J49" i="53"/>
  <c r="J50" i="53"/>
  <c r="J51" i="53"/>
  <c r="J52" i="53"/>
  <c r="J53" i="53"/>
  <c r="J54" i="53"/>
  <c r="J55" i="53"/>
  <c r="J56" i="53"/>
  <c r="J57" i="53"/>
  <c r="J58" i="53"/>
  <c r="J59" i="53"/>
  <c r="J60" i="53"/>
  <c r="J61" i="53"/>
  <c r="J62" i="53"/>
  <c r="J63" i="53"/>
  <c r="J64" i="53"/>
  <c r="J65" i="53"/>
  <c r="J66" i="53"/>
  <c r="J67" i="53"/>
  <c r="J68" i="53"/>
  <c r="J69" i="53"/>
  <c r="J70" i="53"/>
  <c r="J71" i="53"/>
  <c r="J72" i="53"/>
  <c r="J73" i="53"/>
  <c r="J74" i="53"/>
  <c r="J75" i="53"/>
  <c r="J76" i="53"/>
  <c r="J77" i="53"/>
  <c r="J78" i="53"/>
  <c r="J79" i="53"/>
  <c r="J80" i="53"/>
  <c r="J81" i="53"/>
  <c r="J82" i="53"/>
  <c r="J83" i="53"/>
  <c r="J84" i="53"/>
  <c r="J85" i="53"/>
  <c r="J86" i="53"/>
  <c r="J87" i="53"/>
  <c r="J88" i="53"/>
  <c r="J89" i="53"/>
  <c r="J90" i="53"/>
  <c r="J91" i="53"/>
  <c r="J92" i="53"/>
  <c r="J93" i="53"/>
  <c r="J94" i="53"/>
  <c r="J95" i="53"/>
  <c r="J96" i="53"/>
  <c r="J97" i="53"/>
  <c r="J2" i="53"/>
  <c r="J3" i="44" l="1"/>
  <c r="J4" i="44"/>
  <c r="J5" i="44"/>
  <c r="J6" i="44"/>
  <c r="J7" i="44"/>
  <c r="J8" i="44"/>
  <c r="J9" i="44"/>
  <c r="J10" i="44"/>
  <c r="J11" i="44"/>
  <c r="J12" i="44"/>
  <c r="J13" i="44"/>
  <c r="J14" i="44"/>
  <c r="J15" i="44"/>
  <c r="J16" i="44"/>
  <c r="J17" i="44"/>
  <c r="J18" i="44"/>
  <c r="J2" i="44"/>
  <c r="L3" i="44"/>
  <c r="L4" i="44"/>
  <c r="L5" i="44"/>
  <c r="L6" i="44"/>
  <c r="L7" i="44"/>
  <c r="L8" i="44"/>
  <c r="L9" i="44"/>
  <c r="L10" i="44"/>
  <c r="L11" i="44"/>
  <c r="L12" i="44"/>
  <c r="L13" i="44"/>
  <c r="L14" i="44"/>
  <c r="L15" i="44"/>
  <c r="L16" i="44"/>
  <c r="L17" i="44"/>
  <c r="L18" i="44"/>
  <c r="L2" i="44"/>
  <c r="L3" i="52" l="1"/>
  <c r="L4" i="52"/>
  <c r="L5" i="52"/>
  <c r="L6" i="52"/>
  <c r="L7" i="52"/>
  <c r="L8" i="52"/>
  <c r="L9" i="52"/>
  <c r="L10" i="52"/>
  <c r="L11" i="52"/>
  <c r="L12" i="52"/>
  <c r="L13" i="52"/>
  <c r="L14" i="52"/>
  <c r="L15" i="52"/>
  <c r="L16" i="52"/>
  <c r="L17" i="52"/>
  <c r="L18" i="52"/>
  <c r="L19" i="52"/>
  <c r="L2" i="52"/>
  <c r="L3" i="51"/>
  <c r="L4" i="51"/>
  <c r="L5" i="51"/>
  <c r="L6" i="51"/>
  <c r="L7" i="51"/>
  <c r="L8" i="51"/>
  <c r="L9" i="51"/>
  <c r="L10" i="51"/>
  <c r="L11" i="51"/>
  <c r="L12" i="51"/>
  <c r="L13" i="51"/>
  <c r="L14" i="51"/>
  <c r="L15" i="51"/>
  <c r="L16" i="51"/>
  <c r="L17" i="51"/>
  <c r="L2" i="51"/>
  <c r="L9" i="50"/>
  <c r="K13" i="50"/>
  <c r="L2" i="50"/>
  <c r="K6" i="50"/>
  <c r="K2" i="50"/>
  <c r="L27" i="49"/>
  <c r="L28" i="49"/>
  <c r="L29" i="49"/>
  <c r="L30" i="49"/>
  <c r="L31" i="49"/>
  <c r="L32" i="49"/>
  <c r="L33" i="49"/>
  <c r="L34" i="49"/>
  <c r="L35" i="49"/>
  <c r="L18" i="49"/>
  <c r="L19" i="49"/>
  <c r="L20" i="49"/>
  <c r="L21" i="49"/>
  <c r="L22" i="49"/>
  <c r="L23" i="49"/>
  <c r="L24" i="49"/>
  <c r="L25" i="49"/>
  <c r="L26" i="49"/>
  <c r="L10" i="49"/>
  <c r="L11" i="49"/>
  <c r="L12" i="49"/>
  <c r="L13" i="49"/>
  <c r="L14" i="49"/>
  <c r="L15" i="49"/>
  <c r="L16" i="49"/>
  <c r="L17" i="49"/>
  <c r="L3" i="49"/>
  <c r="L4" i="49"/>
  <c r="L5" i="49"/>
  <c r="L6" i="49"/>
  <c r="L7" i="49"/>
  <c r="L8" i="49"/>
  <c r="L9" i="49"/>
  <c r="L2" i="49"/>
  <c r="L3" i="45"/>
  <c r="L4" i="45"/>
  <c r="L5" i="45"/>
  <c r="L6" i="45"/>
  <c r="L7" i="45"/>
  <c r="L8" i="45"/>
  <c r="L9" i="45"/>
  <c r="L10" i="45"/>
  <c r="L11" i="45"/>
  <c r="L12" i="45"/>
  <c r="L13" i="45"/>
  <c r="L14" i="45"/>
  <c r="L15" i="45"/>
  <c r="L16" i="45"/>
  <c r="L17" i="45"/>
  <c r="L18" i="45"/>
  <c r="L19" i="45"/>
  <c r="L20" i="45"/>
  <c r="L21" i="45"/>
  <c r="L22" i="45"/>
  <c r="L23" i="45"/>
  <c r="L24" i="45"/>
  <c r="L25" i="45"/>
  <c r="L26" i="45"/>
  <c r="L27" i="45"/>
  <c r="L28" i="45"/>
  <c r="L2" i="45"/>
  <c r="L3" i="48"/>
  <c r="L4" i="48"/>
  <c r="L5" i="48"/>
  <c r="L6" i="48"/>
  <c r="L7" i="48"/>
  <c r="L8" i="48"/>
  <c r="L9" i="48"/>
  <c r="L10" i="48"/>
  <c r="L11" i="48"/>
  <c r="L12" i="48"/>
  <c r="L13" i="48"/>
  <c r="L14" i="48"/>
  <c r="L15" i="48"/>
  <c r="L16" i="48"/>
  <c r="L17" i="48"/>
  <c r="L18" i="48"/>
  <c r="L19" i="48"/>
  <c r="L20" i="48"/>
  <c r="L21" i="48"/>
  <c r="L22" i="48"/>
  <c r="L23" i="48"/>
  <c r="L24" i="48"/>
  <c r="L2" i="48"/>
  <c r="J14" i="48"/>
  <c r="J13" i="48"/>
  <c r="J2" i="48"/>
  <c r="L50" i="46"/>
  <c r="K50" i="46"/>
  <c r="L54" i="46"/>
  <c r="K54" i="46"/>
  <c r="L51" i="46"/>
  <c r="L52" i="46"/>
  <c r="L53" i="46"/>
  <c r="L49" i="46"/>
  <c r="K49" i="46"/>
  <c r="K53" i="46"/>
  <c r="K51" i="46"/>
  <c r="K52" i="46"/>
  <c r="J21" i="45" l="1"/>
  <c r="J20" i="45"/>
  <c r="J12" i="45"/>
  <c r="J11" i="45"/>
  <c r="J3" i="45"/>
  <c r="J2" i="45"/>
  <c r="J3" i="35" l="1"/>
  <c r="J4" i="35"/>
  <c r="J5" i="35"/>
  <c r="J6" i="35"/>
  <c r="J7" i="35"/>
  <c r="J8" i="35"/>
  <c r="J9" i="35"/>
  <c r="J10" i="35"/>
  <c r="J11" i="35"/>
  <c r="J12" i="35"/>
  <c r="J13" i="35"/>
  <c r="J14" i="35"/>
  <c r="J15" i="35"/>
  <c r="J16" i="35"/>
  <c r="J17" i="35"/>
  <c r="J18" i="35"/>
  <c r="J19" i="35"/>
  <c r="J20" i="35"/>
  <c r="J21" i="35"/>
  <c r="J22" i="35"/>
  <c r="J23" i="35"/>
  <c r="J24" i="35"/>
  <c r="J25" i="35"/>
  <c r="J26" i="35"/>
  <c r="J27" i="35"/>
  <c r="J28" i="35"/>
  <c r="J29" i="35"/>
  <c r="J30" i="35"/>
  <c r="J31" i="35"/>
  <c r="J32" i="35"/>
  <c r="J33" i="35"/>
  <c r="J34" i="35"/>
  <c r="J35" i="35"/>
  <c r="J36" i="35"/>
  <c r="J37" i="35"/>
  <c r="J38" i="35"/>
  <c r="J39" i="35"/>
  <c r="J40" i="35"/>
  <c r="J41" i="35"/>
  <c r="J42" i="35"/>
  <c r="J43" i="35"/>
  <c r="J44" i="35"/>
  <c r="J45" i="35"/>
  <c r="J46" i="35"/>
  <c r="J47" i="35"/>
  <c r="J48" i="35"/>
  <c r="J49" i="35"/>
  <c r="J50" i="35"/>
  <c r="J51" i="35"/>
  <c r="J52" i="35"/>
  <c r="J53" i="35"/>
  <c r="J54" i="35"/>
  <c r="J55" i="35"/>
  <c r="J56" i="35"/>
  <c r="J57" i="35"/>
  <c r="J58" i="35"/>
  <c r="J59" i="35"/>
  <c r="J60" i="35"/>
  <c r="J61" i="35"/>
  <c r="J62" i="35"/>
  <c r="J63" i="35"/>
  <c r="J64" i="35"/>
  <c r="J65" i="35"/>
  <c r="J66" i="35"/>
  <c r="J67" i="35"/>
  <c r="J68" i="35"/>
  <c r="J69" i="35"/>
  <c r="J70" i="35"/>
  <c r="J71" i="35"/>
  <c r="J72" i="35"/>
  <c r="J73" i="35"/>
  <c r="J74" i="35"/>
  <c r="J75" i="35"/>
  <c r="J76" i="35"/>
  <c r="J77" i="35"/>
  <c r="J78" i="35"/>
  <c r="J79" i="35"/>
  <c r="J80" i="35"/>
  <c r="J81" i="35"/>
  <c r="J82" i="35"/>
  <c r="J83" i="35"/>
  <c r="J84" i="35"/>
  <c r="J85" i="35"/>
  <c r="J86" i="35"/>
  <c r="J87" i="35"/>
  <c r="J88" i="35"/>
  <c r="J89" i="35"/>
  <c r="J90" i="35"/>
  <c r="J91" i="35"/>
  <c r="J2" i="35"/>
  <c r="J3" i="36" l="1"/>
  <c r="J4" i="36"/>
  <c r="J5" i="36"/>
  <c r="J6" i="36"/>
  <c r="J7" i="36"/>
  <c r="J8" i="36"/>
  <c r="J9" i="36"/>
  <c r="J10" i="36"/>
  <c r="J11" i="36"/>
  <c r="J12" i="36"/>
  <c r="J13" i="36"/>
  <c r="J14" i="36"/>
  <c r="J15" i="36"/>
  <c r="J16" i="36"/>
  <c r="J17" i="36"/>
  <c r="J18" i="36"/>
  <c r="J19" i="36"/>
  <c r="J20" i="36"/>
  <c r="J21" i="36"/>
  <c r="J22" i="36"/>
  <c r="J2" i="36"/>
  <c r="J2" i="39" l="1"/>
  <c r="J3" i="39"/>
  <c r="J4" i="39"/>
  <c r="J5" i="39"/>
  <c r="J6" i="39"/>
  <c r="J7" i="39"/>
  <c r="J8" i="39"/>
  <c r="J9" i="39"/>
  <c r="J10" i="39"/>
  <c r="J11" i="39"/>
  <c r="J12" i="39"/>
  <c r="J13" i="39"/>
  <c r="J14" i="39"/>
  <c r="J15" i="39"/>
  <c r="J16" i="39"/>
  <c r="J17" i="39"/>
  <c r="J18" i="39"/>
  <c r="J19" i="39"/>
  <c r="J20" i="39"/>
  <c r="J21" i="39"/>
  <c r="J22" i="39"/>
  <c r="J23" i="39"/>
  <c r="J24" i="39"/>
  <c r="J25" i="39"/>
  <c r="J26" i="39"/>
  <c r="J27" i="39"/>
  <c r="J28" i="39"/>
  <c r="J29" i="39"/>
  <c r="J30" i="39"/>
  <c r="J31" i="39"/>
  <c r="J32" i="39"/>
  <c r="J33" i="39"/>
  <c r="J34" i="39"/>
  <c r="J35" i="39"/>
  <c r="J36" i="39"/>
  <c r="J37" i="39"/>
  <c r="J38" i="39"/>
  <c r="J39" i="39"/>
  <c r="J40" i="39"/>
  <c r="J41" i="39"/>
  <c r="J42" i="39"/>
  <c r="J43" i="39"/>
  <c r="J44" i="39"/>
  <c r="J45" i="39"/>
  <c r="J46" i="39"/>
  <c r="J47" i="39"/>
  <c r="J48" i="39"/>
  <c r="J49" i="39"/>
  <c r="J50" i="39"/>
  <c r="J51" i="39"/>
  <c r="J3" i="21" l="1"/>
  <c r="J4" i="21"/>
  <c r="J5" i="21"/>
  <c r="J6" i="21"/>
  <c r="J7" i="21"/>
  <c r="J8" i="21"/>
  <c r="J9" i="21"/>
  <c r="J10" i="21"/>
  <c r="J11" i="21"/>
  <c r="J12" i="21"/>
  <c r="J13" i="21"/>
  <c r="J14" i="21"/>
  <c r="J15" i="21"/>
  <c r="J16" i="21"/>
  <c r="J17" i="21"/>
  <c r="J18" i="21"/>
  <c r="J19" i="21"/>
  <c r="J20" i="21"/>
  <c r="J21" i="21"/>
  <c r="J22" i="21"/>
  <c r="J23" i="21"/>
  <c r="J24" i="21"/>
  <c r="J25" i="21"/>
  <c r="J26" i="21"/>
  <c r="J27" i="21"/>
  <c r="J28" i="21"/>
  <c r="J29" i="21"/>
  <c r="J30" i="21"/>
  <c r="J31" i="21"/>
  <c r="J32" i="21"/>
  <c r="J33" i="21"/>
  <c r="J34" i="21"/>
  <c r="J35" i="21"/>
  <c r="J36" i="21"/>
  <c r="J37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2" i="21"/>
  <c r="L29" i="38" l="1"/>
  <c r="L30" i="38"/>
  <c r="L31" i="38"/>
  <c r="L32" i="38"/>
  <c r="L33" i="38"/>
  <c r="L34" i="38"/>
  <c r="L35" i="38"/>
  <c r="L36" i="38"/>
  <c r="L21" i="38"/>
  <c r="L22" i="38"/>
  <c r="L23" i="38"/>
  <c r="L24" i="38"/>
  <c r="L25" i="38"/>
  <c r="L26" i="38"/>
  <c r="L27" i="38"/>
  <c r="L28" i="38"/>
  <c r="L11" i="38"/>
  <c r="L12" i="38"/>
  <c r="L13" i="38"/>
  <c r="L14" i="38"/>
  <c r="L15" i="38"/>
  <c r="L16" i="38"/>
  <c r="L17" i="38"/>
  <c r="L18" i="38"/>
  <c r="L19" i="38"/>
  <c r="L20" i="38"/>
  <c r="L3" i="38"/>
  <c r="L4" i="38"/>
  <c r="L5" i="38"/>
  <c r="L6" i="38"/>
  <c r="L7" i="38"/>
  <c r="L8" i="38"/>
  <c r="L9" i="38"/>
  <c r="L10" i="38"/>
  <c r="L2" i="38"/>
  <c r="J3" i="29" l="1"/>
  <c r="J4" i="29"/>
  <c r="J5" i="29"/>
  <c r="J6" i="29"/>
  <c r="J7" i="29"/>
  <c r="J8" i="29"/>
  <c r="J9" i="29"/>
  <c r="J10" i="29"/>
  <c r="J11" i="29"/>
  <c r="J12" i="29"/>
  <c r="J13" i="29"/>
  <c r="J14" i="29"/>
  <c r="J15" i="29"/>
  <c r="J16" i="29"/>
  <c r="J17" i="29"/>
  <c r="J18" i="29"/>
  <c r="J19" i="29"/>
  <c r="J20" i="29"/>
  <c r="J21" i="29"/>
  <c r="J22" i="29"/>
  <c r="J23" i="29"/>
  <c r="J24" i="29"/>
  <c r="J25" i="29"/>
  <c r="J26" i="29"/>
  <c r="J27" i="29"/>
  <c r="J28" i="29"/>
  <c r="J29" i="29"/>
  <c r="J30" i="29"/>
  <c r="J31" i="29"/>
  <c r="J32" i="29"/>
  <c r="J33" i="29"/>
  <c r="J34" i="29"/>
  <c r="J35" i="29"/>
  <c r="J36" i="29"/>
  <c r="J37" i="29"/>
  <c r="J38" i="29"/>
  <c r="J39" i="29"/>
  <c r="J40" i="29"/>
  <c r="J41" i="29"/>
  <c r="J42" i="29"/>
  <c r="J43" i="29"/>
  <c r="J44" i="29"/>
  <c r="J45" i="29"/>
  <c r="J46" i="29"/>
  <c r="J47" i="29"/>
  <c r="J48" i="29"/>
  <c r="J49" i="29"/>
  <c r="J50" i="29"/>
  <c r="J51" i="29"/>
  <c r="J52" i="29"/>
  <c r="J53" i="29"/>
  <c r="J54" i="29"/>
  <c r="J55" i="29"/>
  <c r="J56" i="29"/>
  <c r="J57" i="29"/>
  <c r="J58" i="29"/>
  <c r="J59" i="29"/>
  <c r="J60" i="29"/>
  <c r="J61" i="29"/>
  <c r="J62" i="29"/>
  <c r="J63" i="29"/>
  <c r="J64" i="29"/>
  <c r="J2" i="29"/>
  <c r="J3" i="19" l="1"/>
  <c r="J4" i="19"/>
  <c r="J5" i="19"/>
  <c r="J6" i="19"/>
  <c r="J7" i="19"/>
  <c r="J8" i="19"/>
  <c r="J9" i="19"/>
  <c r="J10" i="19"/>
  <c r="J11" i="19"/>
  <c r="J12" i="19"/>
  <c r="J13" i="19"/>
  <c r="J14" i="19"/>
  <c r="J15" i="19"/>
  <c r="J16" i="19"/>
  <c r="J17" i="19"/>
  <c r="J18" i="19"/>
  <c r="J19" i="19"/>
  <c r="J20" i="19"/>
  <c r="J2" i="19"/>
  <c r="J3" i="37" l="1"/>
  <c r="J4" i="37"/>
  <c r="J5" i="37"/>
  <c r="J6" i="37"/>
  <c r="J7" i="37"/>
  <c r="J8" i="37"/>
  <c r="J9" i="37"/>
  <c r="J10" i="37"/>
  <c r="J11" i="37"/>
  <c r="J12" i="37"/>
  <c r="J13" i="37"/>
  <c r="J14" i="37"/>
  <c r="J15" i="37"/>
  <c r="J16" i="37"/>
  <c r="J17" i="37"/>
  <c r="J18" i="37"/>
  <c r="J19" i="37"/>
  <c r="J20" i="37"/>
  <c r="J21" i="37"/>
  <c r="J22" i="37"/>
  <c r="J23" i="37"/>
  <c r="J24" i="37"/>
  <c r="J25" i="37"/>
  <c r="J26" i="37"/>
  <c r="J27" i="37"/>
  <c r="J28" i="37"/>
  <c r="J29" i="37"/>
  <c r="J30" i="37"/>
  <c r="J31" i="37"/>
  <c r="J32" i="37"/>
  <c r="J33" i="37"/>
  <c r="J34" i="37"/>
  <c r="J35" i="37"/>
  <c r="J36" i="37"/>
  <c r="J37" i="37"/>
  <c r="J38" i="37"/>
  <c r="J39" i="37"/>
  <c r="J40" i="37"/>
  <c r="J41" i="37"/>
  <c r="J42" i="37"/>
  <c r="J43" i="37"/>
  <c r="J44" i="37"/>
  <c r="J45" i="37"/>
  <c r="J46" i="37"/>
  <c r="J47" i="37"/>
  <c r="J48" i="37"/>
  <c r="J49" i="37"/>
  <c r="J50" i="37"/>
  <c r="J51" i="37"/>
  <c r="J52" i="37"/>
  <c r="J53" i="37"/>
  <c r="J54" i="37"/>
  <c r="J2" i="37"/>
  <c r="J3" i="20" l="1"/>
  <c r="J4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" i="20"/>
  <c r="W30" i="37" l="1"/>
  <c r="L30" i="37" l="1"/>
  <c r="L31" i="37"/>
  <c r="L32" i="37"/>
  <c r="L33" i="37"/>
  <c r="L34" i="37"/>
  <c r="L35" i="37"/>
  <c r="L36" i="37"/>
  <c r="L37" i="37"/>
  <c r="L38" i="37"/>
  <c r="L39" i="37"/>
  <c r="L40" i="37"/>
  <c r="L41" i="37"/>
  <c r="L42" i="37"/>
  <c r="L43" i="37"/>
  <c r="L44" i="37"/>
  <c r="L45" i="37"/>
  <c r="L46" i="37"/>
  <c r="L47" i="37"/>
  <c r="L48" i="37"/>
  <c r="L49" i="37"/>
  <c r="L50" i="37"/>
  <c r="L51" i="37"/>
  <c r="L52" i="37"/>
  <c r="L53" i="37"/>
  <c r="L3" i="37"/>
  <c r="L4" i="37"/>
  <c r="L5" i="37"/>
  <c r="L6" i="37"/>
  <c r="L7" i="37"/>
  <c r="L8" i="37"/>
  <c r="L9" i="37"/>
  <c r="L10" i="37"/>
  <c r="L11" i="37"/>
  <c r="L12" i="37"/>
  <c r="L13" i="37"/>
  <c r="L14" i="37"/>
  <c r="L15" i="37"/>
  <c r="L16" i="37"/>
  <c r="L17" i="37"/>
  <c r="L18" i="37"/>
  <c r="L19" i="37"/>
  <c r="L20" i="37"/>
  <c r="L21" i="37"/>
  <c r="L22" i="37"/>
  <c r="L23" i="37"/>
  <c r="L24" i="37"/>
  <c r="L25" i="37"/>
  <c r="L26" i="37"/>
  <c r="L27" i="37"/>
  <c r="L28" i="37"/>
  <c r="L29" i="37"/>
  <c r="L2" i="37"/>
  <c r="L3" i="27" l="1"/>
  <c r="L4" i="27"/>
  <c r="L5" i="27"/>
  <c r="L6" i="27"/>
  <c r="L7" i="27"/>
  <c r="L8" i="27"/>
  <c r="L9" i="27"/>
  <c r="L10" i="27"/>
  <c r="L11" i="27"/>
  <c r="L12" i="27"/>
  <c r="L13" i="27"/>
  <c r="L14" i="27"/>
  <c r="L15" i="27"/>
  <c r="L16" i="27"/>
  <c r="L17" i="27"/>
  <c r="L18" i="27"/>
  <c r="L19" i="27"/>
  <c r="L20" i="27"/>
  <c r="L2" i="27"/>
  <c r="L3" i="28"/>
  <c r="L4" i="28"/>
  <c r="L5" i="28"/>
  <c r="L6" i="28"/>
  <c r="L7" i="28"/>
  <c r="L8" i="28"/>
  <c r="L9" i="28"/>
  <c r="L10" i="28"/>
  <c r="L11" i="28"/>
  <c r="L12" i="28"/>
  <c r="L13" i="28"/>
  <c r="L14" i="28"/>
  <c r="L15" i="28"/>
  <c r="L16" i="28"/>
  <c r="L17" i="28"/>
  <c r="L18" i="28"/>
  <c r="L19" i="28"/>
  <c r="L20" i="28"/>
  <c r="L21" i="28"/>
  <c r="L22" i="28"/>
  <c r="L23" i="28"/>
  <c r="L24" i="28"/>
  <c r="L25" i="28"/>
  <c r="L26" i="28"/>
  <c r="L27" i="28"/>
  <c r="L28" i="28"/>
  <c r="L29" i="28"/>
  <c r="L30" i="28"/>
  <c r="L31" i="28"/>
  <c r="L32" i="28"/>
  <c r="L33" i="28"/>
  <c r="L34" i="28"/>
  <c r="L35" i="28"/>
  <c r="L36" i="28"/>
  <c r="L37" i="28"/>
  <c r="L38" i="28"/>
  <c r="L39" i="28"/>
  <c r="L40" i="28"/>
  <c r="L41" i="28"/>
  <c r="L42" i="28"/>
  <c r="L43" i="28"/>
  <c r="L44" i="28"/>
  <c r="L45" i="28"/>
  <c r="L46" i="28"/>
  <c r="L47" i="28"/>
  <c r="L48" i="28"/>
  <c r="L49" i="28"/>
  <c r="L50" i="28"/>
  <c r="L51" i="28"/>
  <c r="L52" i="28"/>
  <c r="L53" i="28"/>
  <c r="L54" i="28"/>
  <c r="L55" i="28"/>
  <c r="L56" i="28"/>
  <c r="L57" i="28"/>
  <c r="L58" i="28"/>
  <c r="L59" i="28"/>
  <c r="L60" i="28"/>
  <c r="L61" i="28"/>
  <c r="L62" i="28"/>
  <c r="L63" i="28"/>
  <c r="L64" i="28"/>
  <c r="L2" i="28"/>
  <c r="L3" i="29"/>
  <c r="L4" i="29"/>
  <c r="L5" i="29"/>
  <c r="L6" i="29"/>
  <c r="L7" i="29"/>
  <c r="L8" i="29"/>
  <c r="L9" i="29"/>
  <c r="L10" i="29"/>
  <c r="L11" i="29"/>
  <c r="L12" i="29"/>
  <c r="L13" i="29"/>
  <c r="L14" i="29"/>
  <c r="L15" i="29"/>
  <c r="L16" i="29"/>
  <c r="L17" i="29"/>
  <c r="L18" i="29"/>
  <c r="L19" i="29"/>
  <c r="L20" i="29"/>
  <c r="L21" i="29"/>
  <c r="L22" i="29"/>
  <c r="L23" i="29"/>
  <c r="L24" i="29"/>
  <c r="L25" i="29"/>
  <c r="L26" i="29"/>
  <c r="L27" i="29"/>
  <c r="L28" i="29"/>
  <c r="L29" i="29"/>
  <c r="L30" i="29"/>
  <c r="L31" i="29"/>
  <c r="L32" i="29"/>
  <c r="L33" i="29"/>
  <c r="L34" i="29"/>
  <c r="L35" i="29"/>
  <c r="L36" i="29"/>
  <c r="L37" i="29"/>
  <c r="L38" i="29"/>
  <c r="L39" i="29"/>
  <c r="L40" i="29"/>
  <c r="L41" i="29"/>
  <c r="L42" i="29"/>
  <c r="L43" i="29"/>
  <c r="L44" i="29"/>
  <c r="L45" i="29"/>
  <c r="L46" i="29"/>
  <c r="L47" i="29"/>
  <c r="L48" i="29"/>
  <c r="L49" i="29"/>
  <c r="L50" i="29"/>
  <c r="L51" i="29"/>
  <c r="L52" i="29"/>
  <c r="L53" i="29"/>
  <c r="L54" i="29"/>
  <c r="L55" i="29"/>
  <c r="L56" i="29"/>
  <c r="L57" i="29"/>
  <c r="L58" i="29"/>
  <c r="L59" i="29"/>
  <c r="L60" i="29"/>
  <c r="L61" i="29"/>
  <c r="L62" i="29"/>
  <c r="L63" i="29"/>
  <c r="L64" i="29"/>
  <c r="L2" i="29"/>
  <c r="K59" i="29"/>
  <c r="K60" i="29"/>
  <c r="K58" i="29"/>
  <c r="K59" i="28"/>
  <c r="K60" i="28"/>
  <c r="K61" i="28"/>
  <c r="K58" i="28"/>
  <c r="L23" i="22" l="1"/>
  <c r="N37" i="23"/>
  <c r="P3" i="23"/>
  <c r="P4" i="23"/>
  <c r="P5" i="23"/>
  <c r="P6" i="23"/>
  <c r="P7" i="23"/>
  <c r="P8" i="23"/>
  <c r="P9" i="23"/>
  <c r="P10" i="23"/>
  <c r="P11" i="23"/>
  <c r="P12" i="23"/>
  <c r="P13" i="23"/>
  <c r="P14" i="23"/>
  <c r="P15" i="23"/>
  <c r="P16" i="23"/>
  <c r="P17" i="23"/>
  <c r="P18" i="23"/>
  <c r="P19" i="23"/>
  <c r="P20" i="23"/>
  <c r="P21" i="23"/>
  <c r="P22" i="23"/>
  <c r="P23" i="23"/>
  <c r="P24" i="23"/>
  <c r="P25" i="23"/>
  <c r="P26" i="23"/>
  <c r="P27" i="23"/>
  <c r="P28" i="23"/>
  <c r="P29" i="23"/>
  <c r="P30" i="23"/>
  <c r="P31" i="23"/>
  <c r="P32" i="23"/>
  <c r="P33" i="23"/>
  <c r="P34" i="23"/>
  <c r="P35" i="23"/>
  <c r="P36" i="23"/>
  <c r="P37" i="23"/>
  <c r="P38" i="23"/>
  <c r="P39" i="23"/>
  <c r="P40" i="23"/>
  <c r="P41" i="23"/>
  <c r="P42" i="23"/>
  <c r="P43" i="23"/>
  <c r="P2" i="23"/>
  <c r="O3" i="23"/>
  <c r="O4" i="23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O18" i="23"/>
  <c r="O19" i="23"/>
  <c r="O20" i="23"/>
  <c r="O21" i="23"/>
  <c r="O22" i="23"/>
  <c r="O23" i="23"/>
  <c r="O24" i="23"/>
  <c r="O25" i="23"/>
  <c r="O26" i="23"/>
  <c r="O27" i="23"/>
  <c r="O28" i="23"/>
  <c r="O29" i="23"/>
  <c r="O30" i="23"/>
  <c r="O31" i="23"/>
  <c r="O32" i="23"/>
  <c r="O33" i="23"/>
  <c r="O34" i="23"/>
  <c r="O35" i="23"/>
  <c r="O36" i="23"/>
  <c r="O37" i="23"/>
  <c r="O38" i="23"/>
  <c r="O39" i="23"/>
  <c r="O40" i="23"/>
  <c r="O41" i="23"/>
  <c r="O42" i="23"/>
  <c r="O43" i="23"/>
  <c r="O2" i="23"/>
  <c r="K38" i="23"/>
  <c r="K40" i="23"/>
  <c r="K37" i="23"/>
  <c r="N3" i="23"/>
  <c r="N4" i="23"/>
  <c r="N5" i="23"/>
  <c r="N6" i="23"/>
  <c r="N7" i="23"/>
  <c r="N8" i="23"/>
  <c r="N9" i="23"/>
  <c r="N10" i="23"/>
  <c r="N11" i="23"/>
  <c r="N12" i="23"/>
  <c r="N13" i="23"/>
  <c r="N14" i="23"/>
  <c r="N15" i="23"/>
  <c r="N16" i="23"/>
  <c r="N17" i="23"/>
  <c r="N18" i="23"/>
  <c r="N19" i="23"/>
  <c r="N20" i="23"/>
  <c r="N21" i="23"/>
  <c r="N22" i="23"/>
  <c r="N23" i="23"/>
  <c r="N24" i="23"/>
  <c r="N25" i="23"/>
  <c r="N26" i="23"/>
  <c r="N27" i="23"/>
  <c r="N28" i="23"/>
  <c r="N29" i="23"/>
  <c r="N30" i="23"/>
  <c r="N31" i="23"/>
  <c r="N32" i="23"/>
  <c r="N33" i="23"/>
  <c r="N34" i="23"/>
  <c r="N35" i="23"/>
  <c r="N36" i="23"/>
  <c r="N2" i="23"/>
  <c r="L22" i="18" l="1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42" i="18"/>
  <c r="L43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L76" i="18"/>
  <c r="L77" i="18"/>
  <c r="L78" i="18"/>
  <c r="L79" i="18"/>
  <c r="L80" i="18"/>
  <c r="L81" i="18"/>
  <c r="L82" i="18"/>
  <c r="L83" i="18"/>
  <c r="L84" i="18"/>
  <c r="L85" i="18"/>
  <c r="L86" i="18"/>
  <c r="L87" i="18"/>
  <c r="L88" i="18"/>
  <c r="L89" i="18"/>
  <c r="L90" i="18"/>
  <c r="L91" i="18"/>
  <c r="L92" i="18"/>
  <c r="L93" i="18"/>
  <c r="L94" i="18"/>
  <c r="L95" i="18"/>
  <c r="L96" i="18"/>
  <c r="L97" i="18"/>
  <c r="L98" i="18"/>
  <c r="L99" i="18"/>
  <c r="L100" i="18"/>
  <c r="L101" i="18"/>
  <c r="L102" i="18"/>
  <c r="L103" i="18"/>
  <c r="L104" i="18"/>
  <c r="L105" i="18"/>
  <c r="L106" i="18"/>
  <c r="L107" i="18"/>
  <c r="L108" i="18"/>
  <c r="L109" i="18"/>
  <c r="L110" i="18"/>
  <c r="L111" i="18"/>
  <c r="L112" i="18"/>
  <c r="L113" i="18"/>
  <c r="L114" i="18"/>
  <c r="L115" i="18"/>
  <c r="L116" i="18"/>
  <c r="L21" i="18"/>
  <c r="L39" i="17" l="1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L56" i="17"/>
  <c r="L57" i="17"/>
  <c r="L58" i="17"/>
  <c r="L59" i="17"/>
  <c r="L60" i="17"/>
  <c r="L61" i="17"/>
  <c r="L62" i="17"/>
  <c r="L63" i="17"/>
  <c r="L64" i="17"/>
  <c r="L65" i="17"/>
  <c r="L66" i="17"/>
  <c r="L67" i="17"/>
  <c r="L68" i="17"/>
  <c r="L69" i="17"/>
  <c r="L70" i="17"/>
  <c r="L71" i="17"/>
  <c r="L72" i="17"/>
  <c r="L73" i="17"/>
  <c r="L4" i="17"/>
  <c r="L5" i="17"/>
  <c r="L6" i="17"/>
  <c r="L7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" i="17"/>
  <c r="L2" i="17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3" i="16"/>
  <c r="L4" i="16"/>
  <c r="L5" i="16"/>
  <c r="L6" i="16"/>
  <c r="L7" i="16"/>
  <c r="L8" i="16"/>
  <c r="L9" i="16"/>
  <c r="L10" i="16"/>
  <c r="L11" i="16"/>
  <c r="L12" i="16"/>
  <c r="L13" i="16"/>
  <c r="L14" i="16"/>
  <c r="L15" i="16"/>
  <c r="L2" i="16"/>
  <c r="L24" i="15" l="1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13" i="15"/>
  <c r="L14" i="15"/>
  <c r="L15" i="15"/>
  <c r="L16" i="15"/>
  <c r="L17" i="15"/>
  <c r="L18" i="15"/>
  <c r="L19" i="15"/>
  <c r="L20" i="15"/>
  <c r="L21" i="15"/>
  <c r="L22" i="15"/>
  <c r="L23" i="15"/>
  <c r="L3" i="15"/>
  <c r="L4" i="15"/>
  <c r="L5" i="15"/>
  <c r="L6" i="15"/>
  <c r="L7" i="15"/>
  <c r="L8" i="15"/>
  <c r="L9" i="15"/>
  <c r="L10" i="15"/>
  <c r="L11" i="15"/>
  <c r="L12" i="15"/>
  <c r="L2" i="15"/>
  <c r="L12" i="14" l="1"/>
  <c r="L13" i="14"/>
  <c r="L14" i="14"/>
  <c r="L15" i="14"/>
  <c r="L16" i="14"/>
  <c r="L17" i="14"/>
  <c r="L18" i="14"/>
  <c r="L19" i="14"/>
  <c r="L20" i="14"/>
  <c r="L21" i="14"/>
  <c r="L2" i="14"/>
  <c r="L3" i="14"/>
  <c r="L4" i="14"/>
  <c r="L5" i="14"/>
  <c r="L6" i="14"/>
  <c r="L7" i="14"/>
  <c r="L8" i="14"/>
  <c r="L9" i="14"/>
  <c r="L10" i="14"/>
  <c r="L11" i="14"/>
  <c r="L3" i="13" l="1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2" i="13"/>
  <c r="N3" i="12" l="1"/>
  <c r="N4" i="12"/>
  <c r="N5" i="12"/>
  <c r="N6" i="12"/>
  <c r="N7" i="12"/>
  <c r="N8" i="12"/>
  <c r="N9" i="12"/>
  <c r="N10" i="12"/>
  <c r="N11" i="12"/>
  <c r="N12" i="12"/>
  <c r="N13" i="12"/>
  <c r="N14" i="12"/>
  <c r="N15" i="12"/>
  <c r="N2" i="12"/>
  <c r="J3" i="12"/>
  <c r="J4" i="12"/>
  <c r="J5" i="12"/>
  <c r="J6" i="12"/>
  <c r="J7" i="12"/>
  <c r="J8" i="12"/>
  <c r="J9" i="12"/>
  <c r="J10" i="12"/>
  <c r="J11" i="12"/>
  <c r="J12" i="12"/>
  <c r="J13" i="12"/>
  <c r="J14" i="12"/>
  <c r="J15" i="12"/>
  <c r="J2" i="12"/>
  <c r="L16" i="9" l="1"/>
  <c r="L29" i="9"/>
  <c r="L22" i="9"/>
  <c r="L35" i="9"/>
  <c r="L41" i="9"/>
  <c r="L47" i="9"/>
  <c r="L52" i="9"/>
  <c r="L58" i="9"/>
  <c r="L63" i="9"/>
  <c r="L11" i="9"/>
  <c r="L5" i="9"/>
  <c r="K63" i="9" l="1"/>
  <c r="K58" i="9"/>
  <c r="K52" i="9"/>
  <c r="K47" i="9"/>
  <c r="K41" i="9"/>
  <c r="K29" i="9"/>
  <c r="K35" i="9"/>
  <c r="K22" i="9"/>
  <c r="K16" i="9"/>
  <c r="K11" i="9"/>
  <c r="K5" i="9"/>
  <c r="P3" i="8" l="1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<sst xmlns="http://schemas.openxmlformats.org/spreadsheetml/2006/main" count="26551" uniqueCount="330">
  <si>
    <t>Study Id</t>
  </si>
  <si>
    <t>Patient Id</t>
  </si>
  <si>
    <t>Organ</t>
  </si>
  <si>
    <t>Gender</t>
  </si>
  <si>
    <t>Molecule</t>
  </si>
  <si>
    <t>Compartment</t>
  </si>
  <si>
    <t>Species</t>
  </si>
  <si>
    <t>Group Id</t>
  </si>
  <si>
    <t>Time [h]</t>
  </si>
  <si>
    <t>Route</t>
  </si>
  <si>
    <t>Dose</t>
  </si>
  <si>
    <t>Information</t>
  </si>
  <si>
    <t>Sheet</t>
  </si>
  <si>
    <t xml:space="preserve">Provide path, file name, sheet name, figure no, table no etc </t>
  </si>
  <si>
    <t>Source of data</t>
  </si>
  <si>
    <t>Provide detailed information of what you changed from the raw data, so that it is reproducable</t>
  </si>
  <si>
    <t>Edits</t>
  </si>
  <si>
    <t>Anything else!</t>
  </si>
  <si>
    <t>Gasbjerg_2019_Separate and Combined Gluco-Metabolic Effects of Endogenous Glucose-Dependent Insulinotropic Polypeptide and Glucagon-Like Peptide-1 in Healthy Individuals</t>
  </si>
  <si>
    <t>Glucose values conversion</t>
  </si>
  <si>
    <t>1/0.018</t>
  </si>
  <si>
    <t>75g OGTT 250mL</t>
  </si>
  <si>
    <t>Insulin values conversion</t>
  </si>
  <si>
    <t>1*0.001*0.000000006*1000</t>
  </si>
  <si>
    <t>GLP-1 values</t>
  </si>
  <si>
    <t>1*1e-9</t>
  </si>
  <si>
    <t>GIP values</t>
  </si>
  <si>
    <t>&lt;Study Id 1&gt;</t>
  </si>
  <si>
    <t>&lt;Study Id 2&gt;</t>
  </si>
  <si>
    <t>Cortright2007</t>
  </si>
  <si>
    <t>mean</t>
  </si>
  <si>
    <t>VenousBlood</t>
  </si>
  <si>
    <t>Plasma</t>
  </si>
  <si>
    <t>Chicken</t>
  </si>
  <si>
    <t>m</t>
  </si>
  <si>
    <t>5mgkg</t>
  </si>
  <si>
    <t>MDZ</t>
  </si>
  <si>
    <t>IV</t>
  </si>
  <si>
    <t>1OH-MDZ</t>
  </si>
  <si>
    <t>4OH_MDZ</t>
  </si>
  <si>
    <t>IC</t>
  </si>
  <si>
    <t>Hüyük2017</t>
  </si>
  <si>
    <t>0.75mgkg</t>
  </si>
  <si>
    <t>Deltamethrin</t>
  </si>
  <si>
    <t>Concentration (mass) [ng/ml]</t>
  </si>
  <si>
    <r>
      <rPr>
        <sz val="11"/>
        <color rgb="FFFF0000"/>
        <rFont val="Calibri"/>
        <family val="2"/>
        <scheme val="minor"/>
      </rPr>
      <t xml:space="preserve">Error </t>
    </r>
    <r>
      <rPr>
        <sz val="11"/>
        <color rgb="FF000000"/>
        <rFont val="Calibri"/>
        <family val="2"/>
        <scheme val="minor"/>
      </rPr>
      <t>[ng/ml]</t>
    </r>
  </si>
  <si>
    <t>sdraw</t>
  </si>
  <si>
    <t>sd</t>
  </si>
  <si>
    <t>conc[µg/l]</t>
  </si>
  <si>
    <t>Henri2009</t>
  </si>
  <si>
    <t>mixed</t>
  </si>
  <si>
    <t>0.46 mgkg</t>
  </si>
  <si>
    <t>MW</t>
  </si>
  <si>
    <t>Monensin</t>
  </si>
  <si>
    <t>SD [µg/l]</t>
  </si>
  <si>
    <t>Concentration (mass) [µg/l]</t>
  </si>
  <si>
    <t>Time [days]</t>
  </si>
  <si>
    <t>Time[h]</t>
  </si>
  <si>
    <t>sd raw</t>
  </si>
  <si>
    <t>Concentration (mass) [ng/ml</t>
  </si>
  <si>
    <t>Moreno2015</t>
  </si>
  <si>
    <t>f</t>
  </si>
  <si>
    <t>0.4mgkg</t>
  </si>
  <si>
    <t>Ivermectin</t>
  </si>
  <si>
    <t>Munoz2018</t>
  </si>
  <si>
    <t>Peripheral Venous Blood</t>
  </si>
  <si>
    <t>Human</t>
  </si>
  <si>
    <t>mf</t>
  </si>
  <si>
    <t>0.2mg/kg</t>
  </si>
  <si>
    <t>IVM</t>
  </si>
  <si>
    <t>rawsd</t>
  </si>
  <si>
    <t>WA-ref</t>
  </si>
  <si>
    <t>PO</t>
  </si>
  <si>
    <t>Rat</t>
  </si>
  <si>
    <t>Chiu1990</t>
  </si>
  <si>
    <t>Liver</t>
  </si>
  <si>
    <t>Tissue</t>
  </si>
  <si>
    <t>0.3mgkg</t>
  </si>
  <si>
    <t>Laffont2002</t>
  </si>
  <si>
    <t>IA</t>
  </si>
  <si>
    <t>Venous Blood</t>
  </si>
  <si>
    <t>raw sd</t>
  </si>
  <si>
    <t>Anadon2008</t>
  </si>
  <si>
    <t>20mgkg</t>
  </si>
  <si>
    <t>male</t>
  </si>
  <si>
    <t>FFC-amine</t>
  </si>
  <si>
    <t>Concentration [µg/ml]</t>
  </si>
  <si>
    <r>
      <rPr>
        <sz val="11"/>
        <color rgb="FFFF0000"/>
        <rFont val="Calibri"/>
        <family val="2"/>
        <scheme val="minor"/>
      </rPr>
      <t xml:space="preserve">Error </t>
    </r>
    <r>
      <rPr>
        <sz val="11"/>
        <color rgb="FF000000"/>
        <rFont val="Calibri"/>
        <family val="2"/>
        <scheme val="minor"/>
      </rPr>
      <t>[[µg/ml]]</t>
    </r>
  </si>
  <si>
    <t>Time [min]</t>
  </si>
  <si>
    <t>15mgkg</t>
  </si>
  <si>
    <t>Shen2003</t>
  </si>
  <si>
    <t>30mgkg</t>
  </si>
  <si>
    <t>Chang2010</t>
  </si>
  <si>
    <t>unknown</t>
  </si>
  <si>
    <t>Leg</t>
  </si>
  <si>
    <t>breast</t>
  </si>
  <si>
    <t>Muscle</t>
  </si>
  <si>
    <t>Interstitial unbound</t>
  </si>
  <si>
    <t>Brain</t>
  </si>
  <si>
    <t>Intestine</t>
  </si>
  <si>
    <t>Kidney</t>
  </si>
  <si>
    <t>Heart</t>
  </si>
  <si>
    <t>Spleen</t>
  </si>
  <si>
    <t>Breast</t>
  </si>
  <si>
    <t>Lung</t>
  </si>
  <si>
    <t>Leghorn</t>
  </si>
  <si>
    <t>Taiwan</t>
  </si>
  <si>
    <t>Serum</t>
  </si>
  <si>
    <t>liver</t>
  </si>
  <si>
    <t>Bone marrow</t>
  </si>
  <si>
    <t>Fat</t>
  </si>
  <si>
    <t>Bile</t>
  </si>
  <si>
    <t>1h</t>
  </si>
  <si>
    <t>3h</t>
  </si>
  <si>
    <t>6h</t>
  </si>
  <si>
    <t>96h</t>
  </si>
  <si>
    <t>72h</t>
  </si>
  <si>
    <t>4mgkg</t>
  </si>
  <si>
    <t>0.4mgkgk oid</t>
  </si>
  <si>
    <t>Egg</t>
  </si>
  <si>
    <t>Yolk</t>
  </si>
  <si>
    <t>nd</t>
  </si>
  <si>
    <t>raw sem</t>
  </si>
  <si>
    <t>Afifi1997</t>
  </si>
  <si>
    <t>Florfenicol</t>
  </si>
  <si>
    <t>Error [µg/ml]</t>
  </si>
  <si>
    <t>ND</t>
  </si>
  <si>
    <t>Thigh</t>
  </si>
  <si>
    <t>SE [ng/g]</t>
  </si>
  <si>
    <t>n</t>
  </si>
  <si>
    <t>SD</t>
  </si>
  <si>
    <t>time shift</t>
  </si>
  <si>
    <t>time</t>
  </si>
  <si>
    <t>125mgkg of feed</t>
  </si>
  <si>
    <t>residuals</t>
  </si>
  <si>
    <t>mix</t>
  </si>
  <si>
    <t>GI</t>
  </si>
  <si>
    <t>Concentration (mass) [µg/ml]</t>
  </si>
  <si>
    <t>SD [µg/ml]</t>
  </si>
  <si>
    <t>Atef1993</t>
  </si>
  <si>
    <t>female</t>
  </si>
  <si>
    <t>Skin</t>
  </si>
  <si>
    <t>&lt;0.1</t>
  </si>
  <si>
    <t>Feed</t>
  </si>
  <si>
    <t>SE</t>
  </si>
  <si>
    <t>120mgkg</t>
  </si>
  <si>
    <t>40mgkg</t>
  </si>
  <si>
    <t>Godin2010</t>
  </si>
  <si>
    <t>1.75mgkg</t>
  </si>
  <si>
    <t>&lt; 0.5</t>
  </si>
  <si>
    <t>0.11mgkg</t>
  </si>
  <si>
    <t>0.36mgkg</t>
  </si>
  <si>
    <t>&lt;0.5</t>
  </si>
  <si>
    <t>0.76mgkg</t>
  </si>
  <si>
    <t>WholeEgg</t>
  </si>
  <si>
    <t>Keukens2000</t>
  </si>
  <si>
    <t>LayingHen</t>
  </si>
  <si>
    <t>raw Sem [ng/g]</t>
  </si>
  <si>
    <t>McLachlan2008</t>
  </si>
  <si>
    <t>Laying Hen</t>
  </si>
  <si>
    <t>20mg/kg</t>
  </si>
  <si>
    <t>Cervical Cord</t>
  </si>
  <si>
    <t>Thoracic Cord</t>
  </si>
  <si>
    <t>Lumbar Cord</t>
  </si>
  <si>
    <t>Sciatic Nerve</t>
  </si>
  <si>
    <t>Ovaries</t>
  </si>
  <si>
    <t>Blood</t>
  </si>
  <si>
    <t>M-132448-01-1</t>
  </si>
  <si>
    <t>&lt;0.004</t>
  </si>
  <si>
    <t>&lt;0.001</t>
  </si>
  <si>
    <t>&lt;0.002</t>
  </si>
  <si>
    <t>&lt;0.003</t>
  </si>
  <si>
    <t>Urofeces</t>
  </si>
  <si>
    <t>Lumen</t>
  </si>
  <si>
    <t>Fraction [%]</t>
  </si>
  <si>
    <t>Error [%]</t>
  </si>
  <si>
    <t>Laying hen</t>
  </si>
  <si>
    <t>Albumen</t>
  </si>
  <si>
    <t>Vandenberge2012</t>
  </si>
  <si>
    <t>SC</t>
  </si>
  <si>
    <t>0.2mgkg</t>
  </si>
  <si>
    <t>Cirak2018</t>
  </si>
  <si>
    <t>laying hen</t>
  </si>
  <si>
    <t>rawSD</t>
  </si>
  <si>
    <t>Error [ng/ml]</t>
  </si>
  <si>
    <t>origTime</t>
  </si>
  <si>
    <t>shift</t>
  </si>
  <si>
    <t>Egg1</t>
  </si>
  <si>
    <t>Egg2</t>
  </si>
  <si>
    <t>Egg3</t>
  </si>
  <si>
    <t>Egg4</t>
  </si>
  <si>
    <t>Egg5</t>
  </si>
  <si>
    <t>Egg6</t>
  </si>
  <si>
    <t>Egg7</t>
  </si>
  <si>
    <t>Egg8</t>
  </si>
  <si>
    <t>Egg9</t>
  </si>
  <si>
    <t>Egg10</t>
  </si>
  <si>
    <t>origtime [days]</t>
  </si>
  <si>
    <t>nominal time after admin</t>
  </si>
  <si>
    <t>origTime [h]</t>
  </si>
  <si>
    <t>4 weeks</t>
  </si>
  <si>
    <t>8 weeks</t>
  </si>
  <si>
    <t>Liu_2018</t>
  </si>
  <si>
    <t>10mgkg</t>
  </si>
  <si>
    <r>
      <rPr>
        <sz val="11"/>
        <color rgb="FFFF0000"/>
        <rFont val="Calibri"/>
        <family val="2"/>
        <scheme val="minor"/>
      </rPr>
      <t xml:space="preserve">Error </t>
    </r>
    <r>
      <rPr>
        <sz val="11"/>
        <color rgb="FF000000"/>
        <rFont val="Calibri"/>
        <family val="2"/>
        <scheme val="minor"/>
      </rPr>
      <t>[µg/ml]</t>
    </r>
  </si>
  <si>
    <t>timeshift</t>
  </si>
  <si>
    <t>singlePO</t>
  </si>
  <si>
    <t>3dPO</t>
  </si>
  <si>
    <t>5dPO</t>
  </si>
  <si>
    <t>IM</t>
  </si>
  <si>
    <t>Filazi2014</t>
  </si>
  <si>
    <t>Error [µg/l]</t>
  </si>
  <si>
    <t>&lt;1.94</t>
  </si>
  <si>
    <t>timeshift_eggs</t>
  </si>
  <si>
    <t>origTime[d]</t>
  </si>
  <si>
    <t>Egg 1</t>
  </si>
  <si>
    <t>Egg 2</t>
  </si>
  <si>
    <t>Egg 3</t>
  </si>
  <si>
    <t>Egg 4</t>
  </si>
  <si>
    <t>Egg 5</t>
  </si>
  <si>
    <t>Egg 6</t>
  </si>
  <si>
    <t>Egg 7</t>
  </si>
  <si>
    <t>origTime [d]</t>
  </si>
  <si>
    <t>Egg 8</t>
  </si>
  <si>
    <t>Egg 9</t>
  </si>
  <si>
    <t>Elbadawy2017</t>
  </si>
  <si>
    <t>25mgkg</t>
  </si>
  <si>
    <t>Apramycin</t>
  </si>
  <si>
    <t>Chloramphenicol</t>
  </si>
  <si>
    <t>100mg</t>
  </si>
  <si>
    <t>OvarianYolk</t>
  </si>
  <si>
    <t>Akhtar1996</t>
  </si>
  <si>
    <t>50mgkg</t>
  </si>
  <si>
    <t>Anadon1994</t>
  </si>
  <si>
    <t>2.5kg</t>
  </si>
  <si>
    <t>DH-CAP</t>
  </si>
  <si>
    <t>NPAP</t>
  </si>
  <si>
    <t>NO-CAP</t>
  </si>
  <si>
    <t>males</t>
  </si>
  <si>
    <t>SEM</t>
  </si>
  <si>
    <t>Atef1991</t>
  </si>
  <si>
    <t>Healthy</t>
  </si>
  <si>
    <t>Dein1980</t>
  </si>
  <si>
    <t>Duck</t>
  </si>
  <si>
    <t>22mgkg</t>
  </si>
  <si>
    <t>55mgkg</t>
  </si>
  <si>
    <t>??0.103mgkg</t>
  </si>
  <si>
    <t>feed</t>
  </si>
  <si>
    <t>MacLachlan2008</t>
  </si>
  <si>
    <t>Fipronil</t>
  </si>
  <si>
    <t>ElBanna1998</t>
  </si>
  <si>
    <t>healthy</t>
  </si>
  <si>
    <t>Thiamphenicol</t>
  </si>
  <si>
    <t>ITZ-A</t>
  </si>
  <si>
    <t>itza itz</t>
  </si>
  <si>
    <t>ITZ-B</t>
  </si>
  <si>
    <t>itzb itz</t>
  </si>
  <si>
    <t>itza ohitz</t>
  </si>
  <si>
    <t>itzb ohitz</t>
  </si>
  <si>
    <t>OH-ITZ</t>
  </si>
  <si>
    <t>Tell2005</t>
  </si>
  <si>
    <t>&lt;</t>
  </si>
  <si>
    <t>Suknikom2016</t>
  </si>
  <si>
    <t>Melamine</t>
  </si>
  <si>
    <t>Poapolathep2015</t>
  </si>
  <si>
    <t>BloodCells</t>
  </si>
  <si>
    <t>Dong_2010</t>
  </si>
  <si>
    <t>0.09mg/kg</t>
  </si>
  <si>
    <t>48.37mg/kg</t>
  </si>
  <si>
    <t>96.19mg/kg</t>
  </si>
  <si>
    <t>origtime</t>
  </si>
  <si>
    <t>0.5mg</t>
  </si>
  <si>
    <t>5mg</t>
  </si>
  <si>
    <t>Time [day(s)]</t>
  </si>
  <si>
    <t xml:space="preserve">Molecular weight </t>
  </si>
  <si>
    <t>Molecular weight</t>
  </si>
  <si>
    <t>100mgkg</t>
  </si>
  <si>
    <t>1mgkg</t>
  </si>
  <si>
    <t>Gao2010</t>
  </si>
  <si>
    <t>Zhang2012</t>
  </si>
  <si>
    <t>Japanese Quail</t>
  </si>
  <si>
    <t>timeshift[d]</t>
  </si>
  <si>
    <t>Dong2010</t>
  </si>
  <si>
    <t>102.16mg/kg</t>
  </si>
  <si>
    <t>47.14mg/kg</t>
  </si>
  <si>
    <t>21.51mg/kg</t>
  </si>
  <si>
    <t>5.33mg/kg</t>
  </si>
  <si>
    <t>1.84mg/kg</t>
  </si>
  <si>
    <t>1.27mg/kg</t>
  </si>
  <si>
    <t>0.05mg/kg</t>
  </si>
  <si>
    <t>Quail</t>
  </si>
  <si>
    <t>Ismail2009</t>
  </si>
  <si>
    <t>Error [mg/l]</t>
  </si>
  <si>
    <t>Concentration (mass) [mg/l]</t>
  </si>
  <si>
    <t>&lt;LLOQ</t>
  </si>
  <si>
    <t>&lt;1</t>
  </si>
  <si>
    <t>Bai2010</t>
  </si>
  <si>
    <t>Duodenum</t>
  </si>
  <si>
    <t>Stomach</t>
  </si>
  <si>
    <t>Ovary</t>
  </si>
  <si>
    <t>Uterus</t>
  </si>
  <si>
    <t>62.6mgkg</t>
  </si>
  <si>
    <t>33.6mgkg</t>
  </si>
  <si>
    <t>8.6mgkg</t>
  </si>
  <si>
    <t>140.9mgkg</t>
  </si>
  <si>
    <t>17.4mgkg</t>
  </si>
  <si>
    <t>Concentration (mass)[µg/ml]</t>
  </si>
  <si>
    <t>Henri2012</t>
  </si>
  <si>
    <t>individual</t>
  </si>
  <si>
    <t>0.25mgkg</t>
  </si>
  <si>
    <t>Salinomycin</t>
  </si>
  <si>
    <t>2.5mgkg</t>
  </si>
  <si>
    <t>10mg</t>
  </si>
  <si>
    <t>se</t>
  </si>
  <si>
    <t>6mg</t>
  </si>
  <si>
    <t>IC_residuals</t>
  </si>
  <si>
    <t>Feed_residuals</t>
  </si>
  <si>
    <t>orig time</t>
  </si>
  <si>
    <t>Midazolam</t>
  </si>
  <si>
    <t>Bobwhite Quail</t>
  </si>
  <si>
    <t>Itraconazol</t>
  </si>
  <si>
    <t>Itraconazole</t>
  </si>
  <si>
    <t>Tikhomirov2019</t>
  </si>
  <si>
    <t>Mulard duck</t>
  </si>
  <si>
    <t>Koc2009</t>
  </si>
  <si>
    <t>Japanese quail</t>
  </si>
  <si>
    <t>origTime[h]</t>
  </si>
  <si>
    <t>&lt;20</t>
  </si>
  <si>
    <r>
      <rPr>
        <sz val="11"/>
        <color rgb="FFFF0000"/>
        <rFont val="Calibri"/>
        <family val="2"/>
        <scheme val="minor"/>
      </rPr>
      <t xml:space="preserve">Error </t>
    </r>
    <r>
      <rPr>
        <sz val="11"/>
        <color rgb="FF000000"/>
        <rFont val="Calibri"/>
        <family val="2"/>
        <scheme val="minor"/>
      </rPr>
      <t>[µg/l]</t>
    </r>
  </si>
  <si>
    <t>Time orig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</si>
</sst>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8"/>
      <color rgb="FF192027"/>
      <name val="Arial"/>
      <family val="2"/>
    </font>
    <font>
      <sz val="8"/>
      <color rgb="FF212121"/>
      <name val="Segoe UI"/>
      <family val="2"/>
    </font>
    <font>
      <sz val="7"/>
      <color rgb="FF212121"/>
      <name val="Segoe UI"/>
      <family val="2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0" fillId="2" borderId="0" applyNumberFormat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1" applyAlignment="1">
      <alignment horizontal="left" vertical="center" indent="1"/>
    </xf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2" fontId="2" fillId="0" borderId="0" xfId="0" applyNumberFormat="1" applyFont="1"/>
    <xf numFmtId="2" fontId="0" fillId="0" borderId="0" xfId="0" applyNumberFormat="1"/>
    <xf numFmtId="0" fontId="9" fillId="0" borderId="0" xfId="0" applyFont="1"/>
    <xf numFmtId="0" fontId="2" fillId="0" borderId="0" xfId="0" applyFont="1" applyAlignment="1">
      <alignment horizontal="right" vertical="center" readingOrder="1"/>
    </xf>
    <xf numFmtId="164" fontId="0" fillId="0" borderId="0" xfId="0" applyNumberFormat="1"/>
    <xf numFmtId="0" fontId="0" fillId="0" borderId="0" xfId="0" applyNumberFormat="1"/>
    <xf numFmtId="0" fontId="10" fillId="2" borderId="0" xfId="2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79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78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060E-ED63-4CD9-AA92-2FCB51B55E34}">
  <dimension ref="A1:R34"/>
  <sheetViews>
    <sheetView workbookViewId="0">
      <selection activeCell="I1" sqref="I1"/>
    </sheetView>
  </sheetViews>
  <sheetFormatPr defaultRowHeight="15" x14ac:dyDescent="0.25"/>
  <cols>
    <col min="1" max="1" width="12.85546875" bestFit="1" customWidth="1"/>
    <col min="3" max="3" width="11.85546875" bestFit="1" customWidth="1"/>
    <col min="4" max="4" width="12.42578125" bestFit="1" customWidth="1"/>
    <col min="5" max="5" width="7.28515625" bestFit="1" customWidth="1"/>
    <col min="6" max="6" width="7" bestFit="1" customWidth="1"/>
    <col min="7" max="7" width="7.140625" bestFit="1" customWidth="1"/>
    <col min="8" max="8" width="9.7109375" bestFit="1" customWidth="1"/>
    <col min="9" max="9" width="5.7109375" bestFit="1" customWidth="1"/>
    <col min="10" max="10" width="7.7109375" bestFit="1" customWidth="1"/>
    <col min="11" max="11" width="25.5703125" bestFit="1" customWidth="1"/>
    <col min="12" max="12" width="11.7109375" bestFit="1" customWidth="1"/>
    <col min="13" max="13" width="5.7109375" bestFit="1" customWidth="1"/>
    <col min="14" max="14" width="8.140625" bestFit="1" customWidth="1"/>
    <col min="17" max="17" width="8.140625" bestFit="1" customWidth="1"/>
    <col min="18" max="18" width="10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s="1" t="s">
        <v>275</v>
      </c>
      <c r="J1" s="1" t="s">
        <v>8</v>
      </c>
      <c r="K1" s="2" t="s">
        <v>137</v>
      </c>
      <c r="L1" s="1" t="s">
        <v>125</v>
      </c>
      <c r="M1" s="1" t="s">
        <v>9</v>
      </c>
      <c r="N1" s="1" t="s">
        <v>7</v>
      </c>
      <c r="Q1" s="1" t="s">
        <v>205</v>
      </c>
      <c r="R1" s="1" t="s">
        <v>222</v>
      </c>
    </row>
    <row r="2" spans="1:18" x14ac:dyDescent="0.25">
      <c r="A2" t="s">
        <v>225</v>
      </c>
      <c r="B2" t="s">
        <v>30</v>
      </c>
      <c r="C2" t="s">
        <v>31</v>
      </c>
      <c r="D2" t="s">
        <v>32</v>
      </c>
      <c r="E2" t="s">
        <v>33</v>
      </c>
      <c r="F2" t="s">
        <v>50</v>
      </c>
      <c r="G2" t="s">
        <v>226</v>
      </c>
      <c r="H2" t="s">
        <v>227</v>
      </c>
      <c r="I2" s="8">
        <v>539.57000000000005</v>
      </c>
      <c r="J2">
        <v>0.17</v>
      </c>
      <c r="K2">
        <v>0.26</v>
      </c>
      <c r="L2">
        <v>0.01</v>
      </c>
      <c r="M2" t="s">
        <v>72</v>
      </c>
    </row>
    <row r="3" spans="1:18" x14ac:dyDescent="0.25">
      <c r="A3" t="s">
        <v>225</v>
      </c>
      <c r="B3" t="s">
        <v>30</v>
      </c>
      <c r="C3" t="s">
        <v>31</v>
      </c>
      <c r="D3" t="s">
        <v>32</v>
      </c>
      <c r="E3" t="s">
        <v>33</v>
      </c>
      <c r="F3" t="s">
        <v>50</v>
      </c>
      <c r="G3" t="s">
        <v>226</v>
      </c>
      <c r="H3" t="s">
        <v>227</v>
      </c>
      <c r="I3" s="8">
        <v>539.57000000000005</v>
      </c>
      <c r="J3">
        <v>0.25</v>
      </c>
      <c r="K3">
        <v>0.75</v>
      </c>
      <c r="L3">
        <v>0.05</v>
      </c>
      <c r="M3" t="s">
        <v>72</v>
      </c>
    </row>
    <row r="4" spans="1:18" x14ac:dyDescent="0.25">
      <c r="A4" t="s">
        <v>225</v>
      </c>
      <c r="B4" t="s">
        <v>30</v>
      </c>
      <c r="C4" t="s">
        <v>31</v>
      </c>
      <c r="D4" t="s">
        <v>32</v>
      </c>
      <c r="E4" t="s">
        <v>33</v>
      </c>
      <c r="F4" t="s">
        <v>50</v>
      </c>
      <c r="G4" t="s">
        <v>226</v>
      </c>
      <c r="H4" t="s">
        <v>227</v>
      </c>
      <c r="I4" s="8">
        <v>539.57000000000005</v>
      </c>
      <c r="J4">
        <v>0.5</v>
      </c>
      <c r="K4">
        <v>0.6</v>
      </c>
      <c r="L4">
        <v>0.03</v>
      </c>
      <c r="M4" t="s">
        <v>72</v>
      </c>
    </row>
    <row r="5" spans="1:18" x14ac:dyDescent="0.25">
      <c r="A5" t="s">
        <v>225</v>
      </c>
      <c r="B5" t="s">
        <v>30</v>
      </c>
      <c r="C5" t="s">
        <v>31</v>
      </c>
      <c r="D5" t="s">
        <v>32</v>
      </c>
      <c r="E5" t="s">
        <v>33</v>
      </c>
      <c r="F5" t="s">
        <v>50</v>
      </c>
      <c r="G5" t="s">
        <v>226</v>
      </c>
      <c r="H5" t="s">
        <v>227</v>
      </c>
      <c r="I5" s="8">
        <v>539.57000000000005</v>
      </c>
      <c r="J5">
        <v>1</v>
      </c>
      <c r="K5">
        <v>0.33</v>
      </c>
      <c r="L5">
        <v>0.01</v>
      </c>
      <c r="M5" t="s">
        <v>72</v>
      </c>
    </row>
    <row r="6" spans="1:18" x14ac:dyDescent="0.25">
      <c r="A6" t="s">
        <v>225</v>
      </c>
      <c r="B6" t="s">
        <v>30</v>
      </c>
      <c r="C6" t="s">
        <v>31</v>
      </c>
      <c r="D6" t="s">
        <v>32</v>
      </c>
      <c r="E6" t="s">
        <v>33</v>
      </c>
      <c r="F6" t="s">
        <v>50</v>
      </c>
      <c r="G6" t="s">
        <v>226</v>
      </c>
      <c r="H6" t="s">
        <v>227</v>
      </c>
      <c r="I6" s="8">
        <v>539.57000000000005</v>
      </c>
      <c r="J6">
        <v>2</v>
      </c>
      <c r="K6">
        <v>0.24</v>
      </c>
      <c r="L6">
        <v>0.05</v>
      </c>
      <c r="M6" t="s">
        <v>72</v>
      </c>
    </row>
    <row r="7" spans="1:18" x14ac:dyDescent="0.25">
      <c r="A7" t="s">
        <v>225</v>
      </c>
      <c r="B7" t="s">
        <v>30</v>
      </c>
      <c r="C7" t="s">
        <v>31</v>
      </c>
      <c r="D7" t="s">
        <v>32</v>
      </c>
      <c r="E7" t="s">
        <v>33</v>
      </c>
      <c r="F7" t="s">
        <v>50</v>
      </c>
      <c r="G7" t="s">
        <v>226</v>
      </c>
      <c r="H7" t="s">
        <v>227</v>
      </c>
      <c r="I7" s="8">
        <v>539.57000000000005</v>
      </c>
      <c r="J7">
        <v>3</v>
      </c>
      <c r="K7">
        <v>0.21</v>
      </c>
      <c r="L7">
        <v>0.02</v>
      </c>
      <c r="M7" t="s">
        <v>72</v>
      </c>
    </row>
    <row r="8" spans="1:18" x14ac:dyDescent="0.25">
      <c r="A8" t="s">
        <v>225</v>
      </c>
      <c r="B8" t="s">
        <v>30</v>
      </c>
      <c r="C8" t="s">
        <v>31</v>
      </c>
      <c r="D8" t="s">
        <v>32</v>
      </c>
      <c r="E8" t="s">
        <v>33</v>
      </c>
      <c r="F8" t="s">
        <v>50</v>
      </c>
      <c r="G8" t="s">
        <v>226</v>
      </c>
      <c r="H8" t="s">
        <v>227</v>
      </c>
      <c r="I8" s="8">
        <v>539.57000000000005</v>
      </c>
      <c r="J8">
        <v>4</v>
      </c>
      <c r="K8">
        <v>0.16</v>
      </c>
      <c r="L8">
        <v>0.01</v>
      </c>
      <c r="M8" t="s">
        <v>72</v>
      </c>
    </row>
    <row r="9" spans="1:18" x14ac:dyDescent="0.25">
      <c r="A9" t="s">
        <v>225</v>
      </c>
      <c r="B9" t="s">
        <v>30</v>
      </c>
      <c r="C9" t="s">
        <v>31</v>
      </c>
      <c r="D9" t="s">
        <v>32</v>
      </c>
      <c r="E9" t="s">
        <v>33</v>
      </c>
      <c r="F9" t="s">
        <v>50</v>
      </c>
      <c r="G9" t="s">
        <v>226</v>
      </c>
      <c r="H9" t="s">
        <v>227</v>
      </c>
      <c r="I9" s="8">
        <v>539.57000000000005</v>
      </c>
      <c r="J9">
        <v>5</v>
      </c>
      <c r="K9">
        <v>0.12</v>
      </c>
      <c r="L9">
        <v>0.01</v>
      </c>
      <c r="M9" t="s">
        <v>72</v>
      </c>
    </row>
    <row r="10" spans="1:18" x14ac:dyDescent="0.25">
      <c r="A10" t="s">
        <v>225</v>
      </c>
      <c r="B10" t="s">
        <v>30</v>
      </c>
      <c r="C10" t="s">
        <v>31</v>
      </c>
      <c r="D10" t="s">
        <v>32</v>
      </c>
      <c r="E10" t="s">
        <v>33</v>
      </c>
      <c r="F10" t="s">
        <v>50</v>
      </c>
      <c r="G10" t="s">
        <v>226</v>
      </c>
      <c r="H10" t="s">
        <v>227</v>
      </c>
      <c r="I10" s="8">
        <v>539.57000000000005</v>
      </c>
      <c r="J10">
        <v>6</v>
      </c>
      <c r="M10" t="s">
        <v>72</v>
      </c>
    </row>
    <row r="11" spans="1:18" x14ac:dyDescent="0.25">
      <c r="A11" t="s">
        <v>225</v>
      </c>
      <c r="B11" t="s">
        <v>30</v>
      </c>
      <c r="C11" t="s">
        <v>31</v>
      </c>
      <c r="D11" t="s">
        <v>32</v>
      </c>
      <c r="E11" t="s">
        <v>33</v>
      </c>
      <c r="F11" t="s">
        <v>50</v>
      </c>
      <c r="G11" t="s">
        <v>226</v>
      </c>
      <c r="H11" t="s">
        <v>227</v>
      </c>
      <c r="I11" s="8">
        <v>539.57000000000005</v>
      </c>
      <c r="J11">
        <v>8</v>
      </c>
      <c r="M11" t="s">
        <v>72</v>
      </c>
    </row>
    <row r="12" spans="1:18" x14ac:dyDescent="0.25">
      <c r="A12" t="s">
        <v>225</v>
      </c>
      <c r="B12" t="s">
        <v>30</v>
      </c>
      <c r="C12" t="s">
        <v>31</v>
      </c>
      <c r="D12" t="s">
        <v>32</v>
      </c>
      <c r="E12" t="s">
        <v>33</v>
      </c>
      <c r="F12" t="s">
        <v>50</v>
      </c>
      <c r="G12" t="s">
        <v>226</v>
      </c>
      <c r="H12" t="s">
        <v>227</v>
      </c>
      <c r="I12" s="8">
        <v>539.57000000000005</v>
      </c>
      <c r="J12">
        <v>12</v>
      </c>
      <c r="M12" t="s">
        <v>72</v>
      </c>
    </row>
    <row r="13" spans="1:18" x14ac:dyDescent="0.25">
      <c r="A13" t="s">
        <v>225</v>
      </c>
      <c r="B13" t="s">
        <v>30</v>
      </c>
      <c r="C13" t="s">
        <v>31</v>
      </c>
      <c r="D13" t="s">
        <v>32</v>
      </c>
      <c r="E13" t="s">
        <v>33</v>
      </c>
      <c r="F13" t="s">
        <v>50</v>
      </c>
      <c r="G13" t="s">
        <v>226</v>
      </c>
      <c r="H13" t="s">
        <v>227</v>
      </c>
      <c r="I13" s="8">
        <v>539.57000000000005</v>
      </c>
      <c r="J13">
        <v>0.17</v>
      </c>
      <c r="K13">
        <v>1</v>
      </c>
      <c r="L13">
        <v>1.0999999999999999E-2</v>
      </c>
      <c r="M13" t="s">
        <v>209</v>
      </c>
    </row>
    <row r="14" spans="1:18" x14ac:dyDescent="0.25">
      <c r="A14" t="s">
        <v>225</v>
      </c>
      <c r="B14" t="s">
        <v>30</v>
      </c>
      <c r="C14" t="s">
        <v>31</v>
      </c>
      <c r="D14" t="s">
        <v>32</v>
      </c>
      <c r="E14" t="s">
        <v>33</v>
      </c>
      <c r="F14" t="s">
        <v>50</v>
      </c>
      <c r="G14" t="s">
        <v>226</v>
      </c>
      <c r="H14" t="s">
        <v>227</v>
      </c>
      <c r="I14" s="8">
        <v>539.57000000000005</v>
      </c>
      <c r="J14">
        <v>0.25</v>
      </c>
      <c r="K14">
        <v>3.6</v>
      </c>
      <c r="L14">
        <v>0.03</v>
      </c>
      <c r="M14" t="s">
        <v>209</v>
      </c>
    </row>
    <row r="15" spans="1:18" x14ac:dyDescent="0.25">
      <c r="A15" t="s">
        <v>225</v>
      </c>
      <c r="B15" t="s">
        <v>30</v>
      </c>
      <c r="C15" t="s">
        <v>31</v>
      </c>
      <c r="D15" t="s">
        <v>32</v>
      </c>
      <c r="E15" t="s">
        <v>33</v>
      </c>
      <c r="F15" t="s">
        <v>50</v>
      </c>
      <c r="G15" t="s">
        <v>226</v>
      </c>
      <c r="H15" t="s">
        <v>227</v>
      </c>
      <c r="I15" s="8">
        <v>539.57000000000005</v>
      </c>
      <c r="J15">
        <v>0.5</v>
      </c>
      <c r="K15">
        <v>6</v>
      </c>
      <c r="L15">
        <v>0.04</v>
      </c>
      <c r="M15" t="s">
        <v>209</v>
      </c>
    </row>
    <row r="16" spans="1:18" x14ac:dyDescent="0.25">
      <c r="A16" t="s">
        <v>225</v>
      </c>
      <c r="B16" t="s">
        <v>30</v>
      </c>
      <c r="C16" t="s">
        <v>31</v>
      </c>
      <c r="D16" t="s">
        <v>32</v>
      </c>
      <c r="E16" t="s">
        <v>33</v>
      </c>
      <c r="F16" t="s">
        <v>50</v>
      </c>
      <c r="G16" t="s">
        <v>226</v>
      </c>
      <c r="H16" t="s">
        <v>227</v>
      </c>
      <c r="I16" s="8">
        <v>539.57000000000005</v>
      </c>
      <c r="J16">
        <v>1</v>
      </c>
      <c r="K16">
        <v>10</v>
      </c>
      <c r="L16">
        <v>0.5</v>
      </c>
      <c r="M16" t="s">
        <v>209</v>
      </c>
    </row>
    <row r="17" spans="1:13" x14ac:dyDescent="0.25">
      <c r="A17" t="s">
        <v>225</v>
      </c>
      <c r="B17" t="s">
        <v>30</v>
      </c>
      <c r="C17" t="s">
        <v>31</v>
      </c>
      <c r="D17" t="s">
        <v>32</v>
      </c>
      <c r="E17" t="s">
        <v>33</v>
      </c>
      <c r="F17" t="s">
        <v>50</v>
      </c>
      <c r="G17" t="s">
        <v>226</v>
      </c>
      <c r="H17" t="s">
        <v>227</v>
      </c>
      <c r="I17" s="8">
        <v>539.57000000000005</v>
      </c>
      <c r="J17">
        <v>2</v>
      </c>
      <c r="K17">
        <v>5.5</v>
      </c>
      <c r="L17">
        <v>0.04</v>
      </c>
      <c r="M17" t="s">
        <v>209</v>
      </c>
    </row>
    <row r="18" spans="1:13" x14ac:dyDescent="0.25">
      <c r="A18" t="s">
        <v>225</v>
      </c>
      <c r="B18" t="s">
        <v>30</v>
      </c>
      <c r="C18" t="s">
        <v>31</v>
      </c>
      <c r="D18" t="s">
        <v>32</v>
      </c>
      <c r="E18" t="s">
        <v>33</v>
      </c>
      <c r="F18" t="s">
        <v>50</v>
      </c>
      <c r="G18" t="s">
        <v>226</v>
      </c>
      <c r="H18" t="s">
        <v>227</v>
      </c>
      <c r="I18" s="8">
        <v>539.57000000000005</v>
      </c>
      <c r="J18">
        <v>3</v>
      </c>
      <c r="K18">
        <v>4</v>
      </c>
      <c r="L18">
        <v>0.03</v>
      </c>
      <c r="M18" t="s">
        <v>209</v>
      </c>
    </row>
    <row r="19" spans="1:13" x14ac:dyDescent="0.25">
      <c r="A19" t="s">
        <v>225</v>
      </c>
      <c r="B19" t="s">
        <v>30</v>
      </c>
      <c r="C19" t="s">
        <v>31</v>
      </c>
      <c r="D19" t="s">
        <v>32</v>
      </c>
      <c r="E19" t="s">
        <v>33</v>
      </c>
      <c r="F19" t="s">
        <v>50</v>
      </c>
      <c r="G19" t="s">
        <v>226</v>
      </c>
      <c r="H19" t="s">
        <v>227</v>
      </c>
      <c r="I19" s="8">
        <v>539.57000000000005</v>
      </c>
      <c r="J19">
        <v>4</v>
      </c>
      <c r="K19">
        <v>2.85</v>
      </c>
      <c r="L19">
        <v>0.2</v>
      </c>
      <c r="M19" t="s">
        <v>209</v>
      </c>
    </row>
    <row r="20" spans="1:13" x14ac:dyDescent="0.25">
      <c r="A20" t="s">
        <v>225</v>
      </c>
      <c r="B20" t="s">
        <v>30</v>
      </c>
      <c r="C20" t="s">
        <v>31</v>
      </c>
      <c r="D20" t="s">
        <v>32</v>
      </c>
      <c r="E20" t="s">
        <v>33</v>
      </c>
      <c r="F20" t="s">
        <v>50</v>
      </c>
      <c r="G20" t="s">
        <v>226</v>
      </c>
      <c r="H20" t="s">
        <v>227</v>
      </c>
      <c r="I20" s="8">
        <v>539.57000000000005</v>
      </c>
      <c r="J20">
        <v>5</v>
      </c>
      <c r="K20">
        <v>2.2999999999999998</v>
      </c>
      <c r="L20">
        <v>2.1000000000000001E-2</v>
      </c>
      <c r="M20" t="s">
        <v>209</v>
      </c>
    </row>
    <row r="21" spans="1:13" x14ac:dyDescent="0.25">
      <c r="A21" t="s">
        <v>225</v>
      </c>
      <c r="B21" t="s">
        <v>30</v>
      </c>
      <c r="C21" t="s">
        <v>31</v>
      </c>
      <c r="D21" t="s">
        <v>32</v>
      </c>
      <c r="E21" t="s">
        <v>33</v>
      </c>
      <c r="F21" t="s">
        <v>50</v>
      </c>
      <c r="G21" t="s">
        <v>226</v>
      </c>
      <c r="H21" t="s">
        <v>227</v>
      </c>
      <c r="I21" s="8">
        <v>539.57000000000005</v>
      </c>
      <c r="J21">
        <v>6</v>
      </c>
      <c r="K21">
        <v>1.8</v>
      </c>
      <c r="L21">
        <v>0.02</v>
      </c>
      <c r="M21" t="s">
        <v>209</v>
      </c>
    </row>
    <row r="22" spans="1:13" x14ac:dyDescent="0.25">
      <c r="A22" t="s">
        <v>225</v>
      </c>
      <c r="B22" t="s">
        <v>30</v>
      </c>
      <c r="C22" t="s">
        <v>31</v>
      </c>
      <c r="D22" t="s">
        <v>32</v>
      </c>
      <c r="E22" t="s">
        <v>33</v>
      </c>
      <c r="F22" t="s">
        <v>50</v>
      </c>
      <c r="G22" t="s">
        <v>226</v>
      </c>
      <c r="H22" t="s">
        <v>227</v>
      </c>
      <c r="I22" s="8">
        <v>539.57000000000005</v>
      </c>
      <c r="J22">
        <v>8</v>
      </c>
      <c r="K22">
        <v>1.4</v>
      </c>
      <c r="L22">
        <v>0.09</v>
      </c>
      <c r="M22" t="s">
        <v>209</v>
      </c>
    </row>
    <row r="23" spans="1:13" x14ac:dyDescent="0.25">
      <c r="A23" t="s">
        <v>225</v>
      </c>
      <c r="B23" t="s">
        <v>30</v>
      </c>
      <c r="C23" t="s">
        <v>31</v>
      </c>
      <c r="D23" t="s">
        <v>32</v>
      </c>
      <c r="E23" t="s">
        <v>33</v>
      </c>
      <c r="F23" t="s">
        <v>50</v>
      </c>
      <c r="G23" t="s">
        <v>226</v>
      </c>
      <c r="H23" t="s">
        <v>227</v>
      </c>
      <c r="I23" s="8">
        <v>539.57000000000005</v>
      </c>
      <c r="J23">
        <v>12</v>
      </c>
      <c r="K23">
        <v>0.5</v>
      </c>
      <c r="L23">
        <v>0.03</v>
      </c>
      <c r="M23" t="s">
        <v>209</v>
      </c>
    </row>
    <row r="24" spans="1:13" x14ac:dyDescent="0.25">
      <c r="A24" t="s">
        <v>225</v>
      </c>
      <c r="B24" t="s">
        <v>30</v>
      </c>
      <c r="C24" t="s">
        <v>31</v>
      </c>
      <c r="D24" t="s">
        <v>32</v>
      </c>
      <c r="E24" t="s">
        <v>33</v>
      </c>
      <c r="F24" t="s">
        <v>50</v>
      </c>
      <c r="G24" t="s">
        <v>203</v>
      </c>
      <c r="H24" t="s">
        <v>227</v>
      </c>
      <c r="I24" s="8">
        <v>539.57000000000005</v>
      </c>
      <c r="J24">
        <v>0.17</v>
      </c>
      <c r="K24">
        <v>17</v>
      </c>
      <c r="L24">
        <v>1.05</v>
      </c>
      <c r="M24" t="s">
        <v>37</v>
      </c>
    </row>
    <row r="25" spans="1:13" x14ac:dyDescent="0.25">
      <c r="A25" t="s">
        <v>225</v>
      </c>
      <c r="B25" t="s">
        <v>30</v>
      </c>
      <c r="C25" t="s">
        <v>31</v>
      </c>
      <c r="D25" t="s">
        <v>32</v>
      </c>
      <c r="E25" t="s">
        <v>33</v>
      </c>
      <c r="F25" t="s">
        <v>50</v>
      </c>
      <c r="G25" t="s">
        <v>203</v>
      </c>
      <c r="H25" t="s">
        <v>227</v>
      </c>
      <c r="I25" s="8">
        <v>539.57000000000005</v>
      </c>
      <c r="J25">
        <v>0.25</v>
      </c>
      <c r="K25">
        <v>15</v>
      </c>
      <c r="L25">
        <v>1.02</v>
      </c>
      <c r="M25" t="s">
        <v>37</v>
      </c>
    </row>
    <row r="26" spans="1:13" x14ac:dyDescent="0.25">
      <c r="A26" t="s">
        <v>225</v>
      </c>
      <c r="B26" t="s">
        <v>30</v>
      </c>
      <c r="C26" t="s">
        <v>31</v>
      </c>
      <c r="D26" t="s">
        <v>32</v>
      </c>
      <c r="E26" t="s">
        <v>33</v>
      </c>
      <c r="F26" t="s">
        <v>50</v>
      </c>
      <c r="G26" t="s">
        <v>203</v>
      </c>
      <c r="H26" t="s">
        <v>227</v>
      </c>
      <c r="I26" s="8">
        <v>539.57000000000005</v>
      </c>
      <c r="J26">
        <v>0.5</v>
      </c>
      <c r="K26">
        <v>10.4</v>
      </c>
      <c r="L26">
        <v>0.5</v>
      </c>
      <c r="M26" t="s">
        <v>37</v>
      </c>
    </row>
    <row r="27" spans="1:13" x14ac:dyDescent="0.25">
      <c r="A27" t="s">
        <v>225</v>
      </c>
      <c r="B27" t="s">
        <v>30</v>
      </c>
      <c r="C27" t="s">
        <v>31</v>
      </c>
      <c r="D27" t="s">
        <v>32</v>
      </c>
      <c r="E27" t="s">
        <v>33</v>
      </c>
      <c r="F27" t="s">
        <v>50</v>
      </c>
      <c r="G27" t="s">
        <v>203</v>
      </c>
      <c r="H27" t="s">
        <v>227</v>
      </c>
      <c r="I27" s="8">
        <v>539.57000000000005</v>
      </c>
      <c r="J27">
        <v>1</v>
      </c>
      <c r="K27">
        <v>9</v>
      </c>
      <c r="L27">
        <v>0.55000000000000004</v>
      </c>
      <c r="M27" t="s">
        <v>37</v>
      </c>
    </row>
    <row r="28" spans="1:13" x14ac:dyDescent="0.25">
      <c r="A28" t="s">
        <v>225</v>
      </c>
      <c r="B28" t="s">
        <v>30</v>
      </c>
      <c r="C28" t="s">
        <v>31</v>
      </c>
      <c r="D28" t="s">
        <v>32</v>
      </c>
      <c r="E28" t="s">
        <v>33</v>
      </c>
      <c r="F28" t="s">
        <v>50</v>
      </c>
      <c r="G28" t="s">
        <v>203</v>
      </c>
      <c r="H28" t="s">
        <v>227</v>
      </c>
      <c r="I28" s="8">
        <v>539.57000000000005</v>
      </c>
      <c r="J28">
        <v>2</v>
      </c>
      <c r="K28">
        <v>6</v>
      </c>
      <c r="L28">
        <v>0.45</v>
      </c>
      <c r="M28" t="s">
        <v>37</v>
      </c>
    </row>
    <row r="29" spans="1:13" x14ac:dyDescent="0.25">
      <c r="A29" t="s">
        <v>225</v>
      </c>
      <c r="B29" t="s">
        <v>30</v>
      </c>
      <c r="C29" t="s">
        <v>31</v>
      </c>
      <c r="D29" t="s">
        <v>32</v>
      </c>
      <c r="E29" t="s">
        <v>33</v>
      </c>
      <c r="F29" t="s">
        <v>50</v>
      </c>
      <c r="G29" t="s">
        <v>203</v>
      </c>
      <c r="H29" t="s">
        <v>227</v>
      </c>
      <c r="I29" s="8">
        <v>539.57000000000005</v>
      </c>
      <c r="J29">
        <v>3</v>
      </c>
      <c r="K29">
        <v>3</v>
      </c>
      <c r="L29">
        <v>0.15</v>
      </c>
      <c r="M29" t="s">
        <v>37</v>
      </c>
    </row>
    <row r="30" spans="1:13" x14ac:dyDescent="0.25">
      <c r="A30" t="s">
        <v>225</v>
      </c>
      <c r="B30" t="s">
        <v>30</v>
      </c>
      <c r="C30" t="s">
        <v>31</v>
      </c>
      <c r="D30" t="s">
        <v>32</v>
      </c>
      <c r="E30" t="s">
        <v>33</v>
      </c>
      <c r="F30" t="s">
        <v>50</v>
      </c>
      <c r="G30" t="s">
        <v>203</v>
      </c>
      <c r="H30" t="s">
        <v>227</v>
      </c>
      <c r="I30" s="8">
        <v>539.57000000000005</v>
      </c>
      <c r="J30">
        <v>4</v>
      </c>
      <c r="K30">
        <v>2.5</v>
      </c>
      <c r="L30">
        <v>0.18</v>
      </c>
      <c r="M30" t="s">
        <v>37</v>
      </c>
    </row>
    <row r="31" spans="1:13" x14ac:dyDescent="0.25">
      <c r="A31" t="s">
        <v>225</v>
      </c>
      <c r="B31" t="s">
        <v>30</v>
      </c>
      <c r="C31" t="s">
        <v>31</v>
      </c>
      <c r="D31" t="s">
        <v>32</v>
      </c>
      <c r="E31" t="s">
        <v>33</v>
      </c>
      <c r="F31" t="s">
        <v>50</v>
      </c>
      <c r="G31" t="s">
        <v>203</v>
      </c>
      <c r="H31" t="s">
        <v>227</v>
      </c>
      <c r="I31" s="8">
        <v>539.57000000000005</v>
      </c>
      <c r="J31">
        <v>5</v>
      </c>
      <c r="L31">
        <v>0.15</v>
      </c>
      <c r="M31" t="s">
        <v>37</v>
      </c>
    </row>
    <row r="32" spans="1:13" x14ac:dyDescent="0.25">
      <c r="A32" t="s">
        <v>225</v>
      </c>
      <c r="B32" t="s">
        <v>30</v>
      </c>
      <c r="C32" t="s">
        <v>31</v>
      </c>
      <c r="D32" t="s">
        <v>32</v>
      </c>
      <c r="E32" t="s">
        <v>33</v>
      </c>
      <c r="F32" t="s">
        <v>50</v>
      </c>
      <c r="G32" t="s">
        <v>203</v>
      </c>
      <c r="H32" t="s">
        <v>227</v>
      </c>
      <c r="I32" s="8">
        <v>539.57000000000005</v>
      </c>
      <c r="J32">
        <v>6</v>
      </c>
      <c r="K32">
        <v>1.1200000000000001</v>
      </c>
      <c r="L32">
        <v>0.08</v>
      </c>
      <c r="M32" t="s">
        <v>37</v>
      </c>
    </row>
    <row r="33" spans="1:13" x14ac:dyDescent="0.25">
      <c r="A33" t="s">
        <v>225</v>
      </c>
      <c r="B33" t="s">
        <v>30</v>
      </c>
      <c r="C33" t="s">
        <v>31</v>
      </c>
      <c r="D33" t="s">
        <v>32</v>
      </c>
      <c r="E33" t="s">
        <v>33</v>
      </c>
      <c r="F33" t="s">
        <v>50</v>
      </c>
      <c r="G33" t="s">
        <v>203</v>
      </c>
      <c r="H33" t="s">
        <v>227</v>
      </c>
      <c r="I33" s="8">
        <v>539.57000000000005</v>
      </c>
      <c r="J33">
        <v>8</v>
      </c>
      <c r="K33">
        <v>0.8</v>
      </c>
      <c r="L33">
        <v>0.06</v>
      </c>
      <c r="M33" t="s">
        <v>37</v>
      </c>
    </row>
    <row r="34" spans="1:13" x14ac:dyDescent="0.25">
      <c r="A34" t="s">
        <v>225</v>
      </c>
      <c r="B34" t="s">
        <v>30</v>
      </c>
      <c r="C34" t="s">
        <v>31</v>
      </c>
      <c r="D34" t="s">
        <v>32</v>
      </c>
      <c r="E34" t="s">
        <v>33</v>
      </c>
      <c r="F34" t="s">
        <v>50</v>
      </c>
      <c r="G34" t="s">
        <v>203</v>
      </c>
      <c r="H34" t="s">
        <v>227</v>
      </c>
      <c r="I34" s="8">
        <v>539.57000000000005</v>
      </c>
      <c r="J34">
        <v>12</v>
      </c>
      <c r="K34">
        <v>0.2</v>
      </c>
      <c r="L34">
        <v>0.01</v>
      </c>
      <c r="M34" t="s">
        <v>37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673A-EB76-4C92-B119-139154315E70}">
  <dimension ref="A1:R16"/>
  <sheetViews>
    <sheetView workbookViewId="0">
      <selection activeCell="D16" sqref="D16"/>
    </sheetView>
  </sheetViews>
  <sheetFormatPr defaultRowHeight="15" x14ac:dyDescent="0.25"/>
  <cols>
    <col min="1" max="1" width="10.42578125" bestFit="1" customWidth="1"/>
    <col min="3" max="3" width="11.85546875" bestFit="1" customWidth="1"/>
    <col min="4" max="4" width="12.42578125" bestFit="1" customWidth="1"/>
    <col min="5" max="5" width="7.28515625" bestFit="1" customWidth="1"/>
    <col min="6" max="6" width="7" bestFit="1" customWidth="1"/>
    <col min="7" max="7" width="6.42578125" bestFit="1" customWidth="1"/>
    <col min="8" max="8" width="15.140625" bestFit="1" customWidth="1"/>
    <col min="9" max="9" width="15.28515625" bestFit="1" customWidth="1"/>
    <col min="10" max="10" width="7.7109375" bestFit="1" customWidth="1"/>
    <col min="11" max="11" width="25.5703125" bestFit="1" customWidth="1"/>
    <col min="12" max="12" width="11.7109375" bestFit="1" customWidth="1"/>
    <col min="13" max="13" width="5.7109375" bestFit="1" customWidth="1"/>
    <col min="14" max="14" width="9.42578125" bestFit="1" customWidth="1"/>
    <col min="17" max="17" width="8.140625" bestFit="1" customWidth="1"/>
    <col min="18" max="18" width="10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s="1" t="s">
        <v>275</v>
      </c>
      <c r="J1" s="1" t="s">
        <v>8</v>
      </c>
      <c r="K1" s="2" t="s">
        <v>137</v>
      </c>
      <c r="L1" s="1" t="s">
        <v>125</v>
      </c>
      <c r="M1" s="1" t="s">
        <v>9</v>
      </c>
      <c r="N1" s="1" t="s">
        <v>7</v>
      </c>
      <c r="Q1" s="1" t="s">
        <v>205</v>
      </c>
      <c r="R1" s="1" t="s">
        <v>222</v>
      </c>
    </row>
    <row r="2" spans="1:18" x14ac:dyDescent="0.25">
      <c r="A2" t="s">
        <v>231</v>
      </c>
      <c r="B2" t="s">
        <v>30</v>
      </c>
      <c r="C2" t="s">
        <v>31</v>
      </c>
      <c r="D2" t="s">
        <v>32</v>
      </c>
      <c r="E2" t="s">
        <v>33</v>
      </c>
      <c r="F2" t="s">
        <v>61</v>
      </c>
      <c r="G2" t="s">
        <v>229</v>
      </c>
      <c r="H2" t="s">
        <v>228</v>
      </c>
      <c r="I2" s="8">
        <v>323.12</v>
      </c>
      <c r="J2">
        <v>1</v>
      </c>
      <c r="K2">
        <v>25.1</v>
      </c>
      <c r="L2">
        <v>0</v>
      </c>
      <c r="M2" t="s">
        <v>40</v>
      </c>
      <c r="N2" t="s">
        <v>156</v>
      </c>
    </row>
    <row r="3" spans="1:18" x14ac:dyDescent="0.25">
      <c r="A3" t="s">
        <v>231</v>
      </c>
      <c r="B3" t="s">
        <v>30</v>
      </c>
      <c r="C3" t="s">
        <v>31</v>
      </c>
      <c r="D3" t="s">
        <v>32</v>
      </c>
      <c r="E3" t="s">
        <v>33</v>
      </c>
      <c r="F3" t="s">
        <v>61</v>
      </c>
      <c r="G3" t="s">
        <v>229</v>
      </c>
      <c r="H3" t="s">
        <v>228</v>
      </c>
      <c r="I3" s="8">
        <v>323.12</v>
      </c>
      <c r="J3">
        <v>2</v>
      </c>
      <c r="K3">
        <v>31.6</v>
      </c>
      <c r="L3">
        <v>0</v>
      </c>
      <c r="M3" t="s">
        <v>40</v>
      </c>
      <c r="N3" t="s">
        <v>156</v>
      </c>
    </row>
    <row r="4" spans="1:18" x14ac:dyDescent="0.25">
      <c r="A4" t="s">
        <v>231</v>
      </c>
      <c r="B4" t="s">
        <v>30</v>
      </c>
      <c r="C4" t="s">
        <v>31</v>
      </c>
      <c r="D4" t="s">
        <v>32</v>
      </c>
      <c r="E4" t="s">
        <v>33</v>
      </c>
      <c r="F4" t="s">
        <v>61</v>
      </c>
      <c r="G4" t="s">
        <v>229</v>
      </c>
      <c r="H4" t="s">
        <v>228</v>
      </c>
      <c r="I4" s="8">
        <v>323.12</v>
      </c>
      <c r="J4">
        <v>3</v>
      </c>
      <c r="K4">
        <v>24.2</v>
      </c>
      <c r="L4">
        <v>0</v>
      </c>
      <c r="M4" t="s">
        <v>40</v>
      </c>
      <c r="N4" t="s">
        <v>156</v>
      </c>
    </row>
    <row r="5" spans="1:18" x14ac:dyDescent="0.25">
      <c r="A5" t="s">
        <v>231</v>
      </c>
      <c r="B5" t="s">
        <v>30</v>
      </c>
      <c r="C5" t="s">
        <v>31</v>
      </c>
      <c r="D5" t="s">
        <v>32</v>
      </c>
      <c r="E5" t="s">
        <v>33</v>
      </c>
      <c r="F5" t="s">
        <v>61</v>
      </c>
      <c r="G5" t="s">
        <v>229</v>
      </c>
      <c r="H5" t="s">
        <v>228</v>
      </c>
      <c r="I5" s="8">
        <v>323.12</v>
      </c>
      <c r="J5">
        <v>4</v>
      </c>
      <c r="K5">
        <v>22.4</v>
      </c>
      <c r="L5">
        <v>0</v>
      </c>
      <c r="M5" t="s">
        <v>40</v>
      </c>
      <c r="N5" t="s">
        <v>156</v>
      </c>
    </row>
    <row r="6" spans="1:18" x14ac:dyDescent="0.25">
      <c r="A6" t="s">
        <v>231</v>
      </c>
      <c r="B6" t="s">
        <v>30</v>
      </c>
      <c r="C6" t="s">
        <v>31</v>
      </c>
      <c r="D6" t="s">
        <v>32</v>
      </c>
      <c r="E6" t="s">
        <v>33</v>
      </c>
      <c r="F6" t="s">
        <v>61</v>
      </c>
      <c r="G6" t="s">
        <v>229</v>
      </c>
      <c r="H6" t="s">
        <v>228</v>
      </c>
      <c r="I6" s="8">
        <v>323.12</v>
      </c>
      <c r="J6">
        <v>5</v>
      </c>
      <c r="K6">
        <v>18.100000000000001</v>
      </c>
      <c r="L6">
        <v>0</v>
      </c>
      <c r="M6" t="s">
        <v>40</v>
      </c>
      <c r="N6" t="s">
        <v>156</v>
      </c>
    </row>
    <row r="7" spans="1:18" x14ac:dyDescent="0.25">
      <c r="A7" t="s">
        <v>231</v>
      </c>
      <c r="B7" t="s">
        <v>30</v>
      </c>
      <c r="C7" t="s">
        <v>31</v>
      </c>
      <c r="D7" t="s">
        <v>265</v>
      </c>
      <c r="E7" t="s">
        <v>33</v>
      </c>
      <c r="F7" t="s">
        <v>61</v>
      </c>
      <c r="G7" t="s">
        <v>229</v>
      </c>
      <c r="H7" t="s">
        <v>228</v>
      </c>
      <c r="I7" s="8">
        <v>323.12</v>
      </c>
      <c r="J7">
        <v>1</v>
      </c>
      <c r="K7">
        <v>7.9</v>
      </c>
      <c r="L7">
        <v>0</v>
      </c>
      <c r="M7" t="s">
        <v>40</v>
      </c>
      <c r="N7" t="s">
        <v>156</v>
      </c>
    </row>
    <row r="8" spans="1:18" x14ac:dyDescent="0.25">
      <c r="A8" t="s">
        <v>231</v>
      </c>
      <c r="B8" t="s">
        <v>30</v>
      </c>
      <c r="C8" t="s">
        <v>31</v>
      </c>
      <c r="D8" t="s">
        <v>265</v>
      </c>
      <c r="E8" t="s">
        <v>33</v>
      </c>
      <c r="F8" t="s">
        <v>61</v>
      </c>
      <c r="G8" t="s">
        <v>229</v>
      </c>
      <c r="H8" t="s">
        <v>228</v>
      </c>
      <c r="I8" s="8">
        <v>323.12</v>
      </c>
      <c r="J8">
        <v>2</v>
      </c>
      <c r="K8">
        <v>11.5</v>
      </c>
      <c r="L8">
        <v>0</v>
      </c>
      <c r="M8" t="s">
        <v>40</v>
      </c>
      <c r="N8" t="s">
        <v>156</v>
      </c>
    </row>
    <row r="9" spans="1:18" x14ac:dyDescent="0.25">
      <c r="A9" t="s">
        <v>231</v>
      </c>
      <c r="B9" t="s">
        <v>30</v>
      </c>
      <c r="C9" t="s">
        <v>31</v>
      </c>
      <c r="D9" t="s">
        <v>265</v>
      </c>
      <c r="E9" t="s">
        <v>33</v>
      </c>
      <c r="F9" t="s">
        <v>61</v>
      </c>
      <c r="G9" t="s">
        <v>229</v>
      </c>
      <c r="H9" t="s">
        <v>228</v>
      </c>
      <c r="I9" s="8">
        <v>323.12</v>
      </c>
      <c r="J9">
        <v>3</v>
      </c>
      <c r="K9">
        <v>8.6</v>
      </c>
      <c r="L9">
        <v>0</v>
      </c>
      <c r="M9" t="s">
        <v>40</v>
      </c>
      <c r="N9" t="s">
        <v>156</v>
      </c>
    </row>
    <row r="10" spans="1:18" x14ac:dyDescent="0.25">
      <c r="A10" t="s">
        <v>231</v>
      </c>
      <c r="B10" t="s">
        <v>30</v>
      </c>
      <c r="C10" t="s">
        <v>31</v>
      </c>
      <c r="D10" t="s">
        <v>265</v>
      </c>
      <c r="E10" t="s">
        <v>33</v>
      </c>
      <c r="F10" t="s">
        <v>61</v>
      </c>
      <c r="G10" t="s">
        <v>229</v>
      </c>
      <c r="H10" t="s">
        <v>228</v>
      </c>
      <c r="I10" s="8">
        <v>323.12</v>
      </c>
      <c r="J10">
        <v>4</v>
      </c>
      <c r="K10">
        <v>6.1</v>
      </c>
      <c r="L10">
        <v>0</v>
      </c>
      <c r="M10" t="s">
        <v>40</v>
      </c>
      <c r="N10" t="s">
        <v>156</v>
      </c>
    </row>
    <row r="11" spans="1:18" x14ac:dyDescent="0.25">
      <c r="A11" t="s">
        <v>231</v>
      </c>
      <c r="B11" t="s">
        <v>30</v>
      </c>
      <c r="C11" t="s">
        <v>31</v>
      </c>
      <c r="D11" t="s">
        <v>265</v>
      </c>
      <c r="E11" t="s">
        <v>33</v>
      </c>
      <c r="F11" t="s">
        <v>61</v>
      </c>
      <c r="G11" t="s">
        <v>229</v>
      </c>
      <c r="H11" t="s">
        <v>228</v>
      </c>
      <c r="I11" s="8">
        <v>323.12</v>
      </c>
      <c r="J11">
        <v>5</v>
      </c>
      <c r="K11">
        <v>3.1</v>
      </c>
      <c r="L11">
        <v>0</v>
      </c>
      <c r="M11" t="s">
        <v>40</v>
      </c>
      <c r="N11" t="s">
        <v>156</v>
      </c>
    </row>
    <row r="12" spans="1:18" x14ac:dyDescent="0.25">
      <c r="A12" t="s">
        <v>231</v>
      </c>
      <c r="B12" t="s">
        <v>30</v>
      </c>
      <c r="C12" t="s">
        <v>75</v>
      </c>
      <c r="D12" t="s">
        <v>76</v>
      </c>
      <c r="E12" t="s">
        <v>33</v>
      </c>
      <c r="F12" t="s">
        <v>61</v>
      </c>
      <c r="G12" t="s">
        <v>229</v>
      </c>
      <c r="H12" t="s">
        <v>228</v>
      </c>
      <c r="I12" s="8">
        <v>323.12</v>
      </c>
      <c r="J12">
        <v>5</v>
      </c>
      <c r="K12">
        <v>61.5</v>
      </c>
      <c r="L12">
        <v>0</v>
      </c>
      <c r="M12" t="s">
        <v>40</v>
      </c>
      <c r="N12" t="s">
        <v>156</v>
      </c>
    </row>
    <row r="13" spans="1:18" x14ac:dyDescent="0.25">
      <c r="A13" t="s">
        <v>231</v>
      </c>
      <c r="B13" t="s">
        <v>30</v>
      </c>
      <c r="C13" t="s">
        <v>100</v>
      </c>
      <c r="D13" t="s">
        <v>76</v>
      </c>
      <c r="E13" t="s">
        <v>33</v>
      </c>
      <c r="F13" t="s">
        <v>61</v>
      </c>
      <c r="G13" t="s">
        <v>229</v>
      </c>
      <c r="H13" t="s">
        <v>228</v>
      </c>
      <c r="I13" s="8">
        <v>323.12</v>
      </c>
      <c r="J13">
        <v>5</v>
      </c>
      <c r="K13">
        <v>69.400000000000006</v>
      </c>
      <c r="L13">
        <v>0</v>
      </c>
      <c r="M13" t="s">
        <v>40</v>
      </c>
      <c r="N13" t="s">
        <v>156</v>
      </c>
    </row>
    <row r="14" spans="1:18" x14ac:dyDescent="0.25">
      <c r="A14" t="s">
        <v>231</v>
      </c>
      <c r="B14" t="s">
        <v>30</v>
      </c>
      <c r="C14" t="s">
        <v>96</v>
      </c>
      <c r="D14" t="s">
        <v>76</v>
      </c>
      <c r="E14" t="s">
        <v>33</v>
      </c>
      <c r="F14" t="s">
        <v>61</v>
      </c>
      <c r="G14" t="s">
        <v>229</v>
      </c>
      <c r="H14" t="s">
        <v>228</v>
      </c>
      <c r="I14" s="8">
        <v>323.12</v>
      </c>
      <c r="J14">
        <v>5</v>
      </c>
      <c r="K14">
        <v>13.675000000000001</v>
      </c>
      <c r="L14">
        <v>0</v>
      </c>
      <c r="M14" t="s">
        <v>40</v>
      </c>
      <c r="N14" t="s">
        <v>156</v>
      </c>
    </row>
    <row r="15" spans="1:18" x14ac:dyDescent="0.25">
      <c r="A15" t="s">
        <v>231</v>
      </c>
      <c r="B15" t="s">
        <v>30</v>
      </c>
      <c r="C15" t="s">
        <v>110</v>
      </c>
      <c r="D15" t="s">
        <v>76</v>
      </c>
      <c r="E15" t="s">
        <v>33</v>
      </c>
      <c r="F15" t="s">
        <v>61</v>
      </c>
      <c r="G15" t="s">
        <v>229</v>
      </c>
      <c r="H15" t="s">
        <v>228</v>
      </c>
      <c r="I15" s="8">
        <v>323.12</v>
      </c>
      <c r="J15">
        <v>5</v>
      </c>
      <c r="K15">
        <v>3.5</v>
      </c>
      <c r="L15">
        <v>0</v>
      </c>
      <c r="M15" t="s">
        <v>40</v>
      </c>
      <c r="N15" t="s">
        <v>156</v>
      </c>
    </row>
    <row r="16" spans="1:18" x14ac:dyDescent="0.25">
      <c r="A16" t="s">
        <v>231</v>
      </c>
      <c r="B16" t="s">
        <v>30</v>
      </c>
      <c r="C16" t="s">
        <v>230</v>
      </c>
      <c r="D16" t="s">
        <v>76</v>
      </c>
      <c r="E16" t="s">
        <v>33</v>
      </c>
      <c r="F16" t="s">
        <v>61</v>
      </c>
      <c r="G16" t="s">
        <v>229</v>
      </c>
      <c r="H16" t="s">
        <v>228</v>
      </c>
      <c r="I16" s="8">
        <v>323.12</v>
      </c>
      <c r="J16">
        <v>5</v>
      </c>
      <c r="K16">
        <v>11.57</v>
      </c>
      <c r="L16">
        <v>0</v>
      </c>
      <c r="M16" t="s">
        <v>40</v>
      </c>
      <c r="N16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A913D-E2BE-47AB-9F08-43174299B36A}">
  <dimension ref="A1:R25"/>
  <sheetViews>
    <sheetView workbookViewId="0">
      <selection activeCell="K1" sqref="K1"/>
    </sheetView>
  </sheetViews>
  <sheetFormatPr defaultRowHeight="15" x14ac:dyDescent="0.25"/>
  <cols>
    <col min="1" max="1" width="10.42578125" bestFit="1" customWidth="1"/>
    <col min="3" max="3" width="5.85546875" bestFit="1" customWidth="1"/>
    <col min="4" max="4" width="12.42578125" bestFit="1" customWidth="1"/>
    <col min="5" max="5" width="7.28515625" bestFit="1" customWidth="1"/>
    <col min="6" max="6" width="7" bestFit="1" customWidth="1"/>
    <col min="7" max="7" width="5.85546875" bestFit="1" customWidth="1"/>
    <col min="8" max="8" width="15.140625" bestFit="1" customWidth="1"/>
    <col min="9" max="9" width="15.28515625" bestFit="1" customWidth="1"/>
    <col min="10" max="10" width="11.7109375" bestFit="1" customWidth="1"/>
    <col min="11" max="11" width="19.42578125" bestFit="1" customWidth="1"/>
    <col min="12" max="12" width="11.7109375" bestFit="1" customWidth="1"/>
    <col min="13" max="13" width="5.7109375" bestFit="1" customWidth="1"/>
    <col min="14" max="14" width="9.42578125" bestFit="1" customWidth="1"/>
    <col min="16" max="16" width="13.42578125" bestFit="1" customWidth="1"/>
    <col min="17" max="17" width="8.140625" bestFit="1" customWidth="1"/>
    <col min="18" max="18" width="10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s="1" t="s">
        <v>275</v>
      </c>
      <c r="J1" s="1" t="s">
        <v>273</v>
      </c>
      <c r="K1" s="2" t="s">
        <v>137</v>
      </c>
      <c r="L1" s="1" t="s">
        <v>125</v>
      </c>
      <c r="M1" s="1" t="s">
        <v>9</v>
      </c>
      <c r="N1" s="1" t="s">
        <v>7</v>
      </c>
      <c r="Q1" s="1" t="s">
        <v>205</v>
      </c>
      <c r="R1" s="1" t="s">
        <v>222</v>
      </c>
    </row>
    <row r="2" spans="1:18" x14ac:dyDescent="0.25">
      <c r="A2" t="s">
        <v>231</v>
      </c>
      <c r="B2" t="s">
        <v>30</v>
      </c>
      <c r="C2" t="s">
        <v>216</v>
      </c>
      <c r="D2" t="s">
        <v>177</v>
      </c>
      <c r="E2" t="s">
        <v>33</v>
      </c>
      <c r="F2" t="s">
        <v>61</v>
      </c>
      <c r="G2" t="s">
        <v>271</v>
      </c>
      <c r="H2" t="s">
        <v>228</v>
      </c>
      <c r="I2" s="8">
        <v>323.12</v>
      </c>
      <c r="J2">
        <f>Q2+R2</f>
        <v>10</v>
      </c>
      <c r="K2">
        <v>5.15385306435725E-2</v>
      </c>
      <c r="L2">
        <v>0</v>
      </c>
      <c r="M2" t="s">
        <v>40</v>
      </c>
      <c r="N2" t="s">
        <v>156</v>
      </c>
      <c r="P2" t="str">
        <f>C2&amp;"-"&amp;D2</f>
        <v>Egg 2-Albumen</v>
      </c>
      <c r="Q2">
        <v>9</v>
      </c>
      <c r="R2">
        <v>1</v>
      </c>
    </row>
    <row r="3" spans="1:18" x14ac:dyDescent="0.25">
      <c r="A3" t="s">
        <v>231</v>
      </c>
      <c r="B3" t="s">
        <v>30</v>
      </c>
      <c r="C3" t="s">
        <v>217</v>
      </c>
      <c r="D3" t="s">
        <v>177</v>
      </c>
      <c r="E3" t="s">
        <v>33</v>
      </c>
      <c r="F3" t="s">
        <v>61</v>
      </c>
      <c r="G3" t="s">
        <v>271</v>
      </c>
      <c r="H3" t="s">
        <v>228</v>
      </c>
      <c r="I3" s="8">
        <v>323.12</v>
      </c>
      <c r="J3">
        <f t="shared" ref="J3:J25" si="0">Q3+R3</f>
        <v>11</v>
      </c>
      <c r="K3">
        <v>0.108449715758046</v>
      </c>
      <c r="L3">
        <v>0</v>
      </c>
      <c r="M3" t="s">
        <v>40</v>
      </c>
      <c r="N3" t="s">
        <v>156</v>
      </c>
      <c r="P3" t="str">
        <f t="shared" ref="P3:P25" si="1">C3&amp;"-"&amp;D3</f>
        <v>Egg 3-Albumen</v>
      </c>
      <c r="Q3">
        <v>9</v>
      </c>
      <c r="R3">
        <v>2</v>
      </c>
    </row>
    <row r="4" spans="1:18" x14ac:dyDescent="0.25">
      <c r="A4" t="s">
        <v>231</v>
      </c>
      <c r="B4" t="s">
        <v>30</v>
      </c>
      <c r="C4" t="s">
        <v>218</v>
      </c>
      <c r="D4" t="s">
        <v>177</v>
      </c>
      <c r="E4" t="s">
        <v>33</v>
      </c>
      <c r="F4" t="s">
        <v>61</v>
      </c>
      <c r="G4" t="s">
        <v>271</v>
      </c>
      <c r="H4" t="s">
        <v>228</v>
      </c>
      <c r="I4" s="8">
        <v>323.12</v>
      </c>
      <c r="J4">
        <f t="shared" si="0"/>
        <v>12</v>
      </c>
      <c r="K4">
        <v>0.120421422610745</v>
      </c>
      <c r="L4">
        <v>0</v>
      </c>
      <c r="M4" t="s">
        <v>40</v>
      </c>
      <c r="N4" t="s">
        <v>156</v>
      </c>
      <c r="P4" t="str">
        <f t="shared" si="1"/>
        <v>Egg 4-Albumen</v>
      </c>
      <c r="Q4">
        <v>9</v>
      </c>
      <c r="R4">
        <v>3</v>
      </c>
    </row>
    <row r="5" spans="1:18" x14ac:dyDescent="0.25">
      <c r="A5" t="s">
        <v>231</v>
      </c>
      <c r="B5" t="s">
        <v>30</v>
      </c>
      <c r="C5" t="s">
        <v>219</v>
      </c>
      <c r="D5" t="s">
        <v>177</v>
      </c>
      <c r="E5" t="s">
        <v>33</v>
      </c>
      <c r="F5" t="s">
        <v>61</v>
      </c>
      <c r="G5" t="s">
        <v>271</v>
      </c>
      <c r="H5" t="s">
        <v>228</v>
      </c>
      <c r="I5" s="8">
        <v>323.12</v>
      </c>
      <c r="J5">
        <f t="shared" si="0"/>
        <v>13</v>
      </c>
      <c r="K5">
        <v>0.124781676248721</v>
      </c>
      <c r="L5">
        <v>0</v>
      </c>
      <c r="M5" t="s">
        <v>40</v>
      </c>
      <c r="N5" t="s">
        <v>156</v>
      </c>
      <c r="P5" t="str">
        <f t="shared" si="1"/>
        <v>Egg 5-Albumen</v>
      </c>
      <c r="Q5">
        <v>9</v>
      </c>
      <c r="R5">
        <v>4</v>
      </c>
    </row>
    <row r="6" spans="1:18" x14ac:dyDescent="0.25">
      <c r="A6" t="s">
        <v>231</v>
      </c>
      <c r="B6" t="s">
        <v>30</v>
      </c>
      <c r="C6" t="s">
        <v>220</v>
      </c>
      <c r="D6" t="s">
        <v>177</v>
      </c>
      <c r="E6" t="s">
        <v>33</v>
      </c>
      <c r="F6" t="s">
        <v>61</v>
      </c>
      <c r="G6" t="s">
        <v>271</v>
      </c>
      <c r="H6" t="s">
        <v>228</v>
      </c>
      <c r="I6" s="8">
        <v>323.12</v>
      </c>
      <c r="J6">
        <f t="shared" si="0"/>
        <v>14</v>
      </c>
      <c r="K6">
        <v>0.151824364316997</v>
      </c>
      <c r="L6">
        <v>0</v>
      </c>
      <c r="M6" t="s">
        <v>40</v>
      </c>
      <c r="N6" t="s">
        <v>156</v>
      </c>
      <c r="P6" t="str">
        <f t="shared" si="1"/>
        <v>Egg 6-Albumen</v>
      </c>
      <c r="Q6">
        <v>9</v>
      </c>
      <c r="R6">
        <v>5</v>
      </c>
    </row>
    <row r="7" spans="1:18" x14ac:dyDescent="0.25">
      <c r="A7" t="s">
        <v>231</v>
      </c>
      <c r="B7" t="s">
        <v>30</v>
      </c>
      <c r="C7" t="s">
        <v>221</v>
      </c>
      <c r="D7" t="s">
        <v>177</v>
      </c>
      <c r="E7" t="s">
        <v>33</v>
      </c>
      <c r="F7" t="s">
        <v>61</v>
      </c>
      <c r="G7" t="s">
        <v>271</v>
      </c>
      <c r="H7" t="s">
        <v>228</v>
      </c>
      <c r="I7" s="8">
        <v>323.12</v>
      </c>
      <c r="J7">
        <f t="shared" si="0"/>
        <v>15</v>
      </c>
      <c r="K7">
        <v>0.13383641899517601</v>
      </c>
      <c r="L7">
        <v>0</v>
      </c>
      <c r="M7" t="s">
        <v>40</v>
      </c>
      <c r="N7" t="s">
        <v>156</v>
      </c>
      <c r="P7" t="str">
        <f t="shared" si="1"/>
        <v>Egg 7-Albumen</v>
      </c>
      <c r="Q7">
        <v>9</v>
      </c>
      <c r="R7">
        <v>6</v>
      </c>
    </row>
    <row r="8" spans="1:18" x14ac:dyDescent="0.25">
      <c r="A8" t="s">
        <v>231</v>
      </c>
      <c r="B8" t="s">
        <v>30</v>
      </c>
      <c r="C8" t="s">
        <v>223</v>
      </c>
      <c r="D8" t="s">
        <v>177</v>
      </c>
      <c r="E8" t="s">
        <v>33</v>
      </c>
      <c r="F8" t="s">
        <v>61</v>
      </c>
      <c r="G8" t="s">
        <v>271</v>
      </c>
      <c r="H8" t="s">
        <v>228</v>
      </c>
      <c r="I8" s="8">
        <v>323.12</v>
      </c>
      <c r="J8">
        <f t="shared" si="0"/>
        <v>16</v>
      </c>
      <c r="K8">
        <v>0</v>
      </c>
      <c r="L8">
        <v>0</v>
      </c>
      <c r="M8" t="s">
        <v>40</v>
      </c>
      <c r="N8" t="s">
        <v>156</v>
      </c>
      <c r="P8" t="str">
        <f t="shared" si="1"/>
        <v>Egg 8-Albumen</v>
      </c>
      <c r="Q8">
        <v>9</v>
      </c>
      <c r="R8">
        <v>7</v>
      </c>
    </row>
    <row r="9" spans="1:18" x14ac:dyDescent="0.25">
      <c r="A9" t="s">
        <v>231</v>
      </c>
      <c r="B9" t="s">
        <v>30</v>
      </c>
      <c r="C9" t="s">
        <v>224</v>
      </c>
      <c r="D9" t="s">
        <v>177</v>
      </c>
      <c r="E9" t="s">
        <v>33</v>
      </c>
      <c r="F9" t="s">
        <v>61</v>
      </c>
      <c r="G9" t="s">
        <v>271</v>
      </c>
      <c r="H9" t="s">
        <v>228</v>
      </c>
      <c r="I9" s="8">
        <v>323.12</v>
      </c>
      <c r="J9">
        <f t="shared" si="0"/>
        <v>17</v>
      </c>
      <c r="K9">
        <v>0</v>
      </c>
      <c r="L9">
        <v>0</v>
      </c>
      <c r="M9" t="s">
        <v>40</v>
      </c>
      <c r="N9" t="s">
        <v>156</v>
      </c>
      <c r="P9" t="str">
        <f t="shared" si="1"/>
        <v>Egg 9-Albumen</v>
      </c>
      <c r="Q9">
        <v>9</v>
      </c>
      <c r="R9">
        <v>8</v>
      </c>
    </row>
    <row r="10" spans="1:18" x14ac:dyDescent="0.25">
      <c r="A10" t="s">
        <v>231</v>
      </c>
      <c r="B10" t="s">
        <v>30</v>
      </c>
      <c r="C10" t="s">
        <v>215</v>
      </c>
      <c r="D10" t="s">
        <v>177</v>
      </c>
      <c r="E10" t="s">
        <v>33</v>
      </c>
      <c r="F10" t="s">
        <v>61</v>
      </c>
      <c r="G10" t="s">
        <v>271</v>
      </c>
      <c r="H10" t="s">
        <v>228</v>
      </c>
      <c r="I10" s="8">
        <v>323.12</v>
      </c>
      <c r="J10">
        <f t="shared" si="0"/>
        <v>18</v>
      </c>
      <c r="K10">
        <v>0</v>
      </c>
      <c r="L10">
        <v>0</v>
      </c>
      <c r="M10" t="s">
        <v>40</v>
      </c>
      <c r="N10" t="s">
        <v>156</v>
      </c>
      <c r="P10" t="str">
        <f t="shared" si="1"/>
        <v>Egg 1-Albumen</v>
      </c>
      <c r="Q10">
        <v>9</v>
      </c>
      <c r="R10">
        <v>9</v>
      </c>
    </row>
    <row r="11" spans="1:18" x14ac:dyDescent="0.25">
      <c r="A11" t="s">
        <v>231</v>
      </c>
      <c r="B11" t="s">
        <v>30</v>
      </c>
      <c r="C11" t="s">
        <v>216</v>
      </c>
      <c r="D11" t="s">
        <v>177</v>
      </c>
      <c r="E11" t="s">
        <v>33</v>
      </c>
      <c r="F11" t="s">
        <v>61</v>
      </c>
      <c r="G11" t="s">
        <v>271</v>
      </c>
      <c r="H11" t="s">
        <v>228</v>
      </c>
      <c r="I11" s="8">
        <v>323.12</v>
      </c>
      <c r="J11">
        <f t="shared" si="0"/>
        <v>19</v>
      </c>
      <c r="K11">
        <v>0</v>
      </c>
      <c r="L11">
        <v>0</v>
      </c>
      <c r="M11" t="s">
        <v>40</v>
      </c>
      <c r="N11" t="s">
        <v>156</v>
      </c>
      <c r="P11" t="str">
        <f t="shared" si="1"/>
        <v>Egg 2-Albumen</v>
      </c>
      <c r="Q11">
        <v>9</v>
      </c>
      <c r="R11">
        <v>10</v>
      </c>
    </row>
    <row r="12" spans="1:18" x14ac:dyDescent="0.25">
      <c r="A12" t="s">
        <v>231</v>
      </c>
      <c r="B12" t="s">
        <v>30</v>
      </c>
      <c r="C12" t="s">
        <v>217</v>
      </c>
      <c r="D12" t="s">
        <v>177</v>
      </c>
      <c r="E12" t="s">
        <v>33</v>
      </c>
      <c r="F12" t="s">
        <v>61</v>
      </c>
      <c r="G12" t="s">
        <v>271</v>
      </c>
      <c r="H12" t="s">
        <v>228</v>
      </c>
      <c r="I12" s="8">
        <v>323.12</v>
      </c>
      <c r="J12">
        <f t="shared" si="0"/>
        <v>20</v>
      </c>
      <c r="K12">
        <v>0</v>
      </c>
      <c r="L12">
        <v>0</v>
      </c>
      <c r="M12" t="s">
        <v>40</v>
      </c>
      <c r="N12" t="s">
        <v>156</v>
      </c>
      <c r="P12" t="str">
        <f t="shared" si="1"/>
        <v>Egg 3-Albumen</v>
      </c>
      <c r="Q12">
        <v>9</v>
      </c>
      <c r="R12">
        <v>11</v>
      </c>
    </row>
    <row r="13" spans="1:18" x14ac:dyDescent="0.25">
      <c r="A13" t="s">
        <v>231</v>
      </c>
      <c r="B13" t="s">
        <v>30</v>
      </c>
      <c r="C13" t="s">
        <v>218</v>
      </c>
      <c r="D13" t="s">
        <v>177</v>
      </c>
      <c r="E13" t="s">
        <v>33</v>
      </c>
      <c r="F13" t="s">
        <v>61</v>
      </c>
      <c r="G13" t="s">
        <v>271</v>
      </c>
      <c r="H13" t="s">
        <v>228</v>
      </c>
      <c r="I13" s="8">
        <v>323.12</v>
      </c>
      <c r="J13">
        <f t="shared" si="0"/>
        <v>21</v>
      </c>
      <c r="K13">
        <v>0</v>
      </c>
      <c r="L13">
        <v>0</v>
      </c>
      <c r="M13" t="s">
        <v>40</v>
      </c>
      <c r="N13" t="s">
        <v>156</v>
      </c>
      <c r="P13" t="str">
        <f t="shared" si="1"/>
        <v>Egg 4-Albumen</v>
      </c>
      <c r="Q13">
        <v>9</v>
      </c>
      <c r="R13">
        <v>12</v>
      </c>
    </row>
    <row r="14" spans="1:18" x14ac:dyDescent="0.25">
      <c r="A14" t="s">
        <v>231</v>
      </c>
      <c r="B14" t="s">
        <v>30</v>
      </c>
      <c r="C14" t="s">
        <v>216</v>
      </c>
      <c r="D14" t="s">
        <v>177</v>
      </c>
      <c r="E14" t="s">
        <v>33</v>
      </c>
      <c r="F14" t="s">
        <v>61</v>
      </c>
      <c r="G14" t="s">
        <v>272</v>
      </c>
      <c r="H14" t="s">
        <v>228</v>
      </c>
      <c r="I14" s="8">
        <v>323.12</v>
      </c>
      <c r="J14">
        <f t="shared" si="0"/>
        <v>10</v>
      </c>
      <c r="K14">
        <v>0.109968967896714</v>
      </c>
      <c r="L14">
        <v>0</v>
      </c>
      <c r="M14" t="s">
        <v>40</v>
      </c>
      <c r="N14" t="s">
        <v>156</v>
      </c>
      <c r="P14" t="str">
        <f t="shared" si="1"/>
        <v>Egg 2-Albumen</v>
      </c>
      <c r="Q14">
        <v>9</v>
      </c>
      <c r="R14">
        <v>1</v>
      </c>
    </row>
    <row r="15" spans="1:18" x14ac:dyDescent="0.25">
      <c r="A15" t="s">
        <v>231</v>
      </c>
      <c r="B15" t="s">
        <v>30</v>
      </c>
      <c r="C15" t="s">
        <v>217</v>
      </c>
      <c r="D15" t="s">
        <v>177</v>
      </c>
      <c r="E15" t="s">
        <v>33</v>
      </c>
      <c r="F15" t="s">
        <v>61</v>
      </c>
      <c r="G15" t="s">
        <v>272</v>
      </c>
      <c r="H15" t="s">
        <v>228</v>
      </c>
      <c r="I15" s="8">
        <v>323.12</v>
      </c>
      <c r="J15">
        <f t="shared" si="0"/>
        <v>11</v>
      </c>
      <c r="K15">
        <v>0.73611354432703902</v>
      </c>
      <c r="L15">
        <v>0</v>
      </c>
      <c r="M15" t="s">
        <v>40</v>
      </c>
      <c r="N15" t="s">
        <v>156</v>
      </c>
      <c r="P15" t="str">
        <f t="shared" si="1"/>
        <v>Egg 3-Albumen</v>
      </c>
      <c r="Q15">
        <v>9</v>
      </c>
      <c r="R15">
        <v>2</v>
      </c>
    </row>
    <row r="16" spans="1:18" x14ac:dyDescent="0.25">
      <c r="A16" t="s">
        <v>231</v>
      </c>
      <c r="B16" t="s">
        <v>30</v>
      </c>
      <c r="C16" t="s">
        <v>218</v>
      </c>
      <c r="D16" t="s">
        <v>177</v>
      </c>
      <c r="E16" t="s">
        <v>33</v>
      </c>
      <c r="F16" t="s">
        <v>61</v>
      </c>
      <c r="G16" t="s">
        <v>272</v>
      </c>
      <c r="H16" t="s">
        <v>228</v>
      </c>
      <c r="I16" s="8">
        <v>323.12</v>
      </c>
      <c r="J16">
        <f t="shared" si="0"/>
        <v>12</v>
      </c>
      <c r="K16">
        <v>1.23489921397288</v>
      </c>
      <c r="L16">
        <v>0</v>
      </c>
      <c r="M16" t="s">
        <v>40</v>
      </c>
      <c r="N16" t="s">
        <v>156</v>
      </c>
      <c r="P16" t="str">
        <f t="shared" si="1"/>
        <v>Egg 4-Albumen</v>
      </c>
      <c r="Q16">
        <v>9</v>
      </c>
      <c r="R16">
        <v>3</v>
      </c>
    </row>
    <row r="17" spans="1:18" x14ac:dyDescent="0.25">
      <c r="A17" t="s">
        <v>231</v>
      </c>
      <c r="B17" t="s">
        <v>30</v>
      </c>
      <c r="C17" t="s">
        <v>219</v>
      </c>
      <c r="D17" t="s">
        <v>177</v>
      </c>
      <c r="E17" t="s">
        <v>33</v>
      </c>
      <c r="F17" t="s">
        <v>61</v>
      </c>
      <c r="G17" t="s">
        <v>272</v>
      </c>
      <c r="H17" t="s">
        <v>228</v>
      </c>
      <c r="I17" s="8">
        <v>323.12</v>
      </c>
      <c r="J17">
        <f t="shared" si="0"/>
        <v>13</v>
      </c>
      <c r="K17">
        <v>1.32932073439105</v>
      </c>
      <c r="L17">
        <v>0</v>
      </c>
      <c r="M17" t="s">
        <v>40</v>
      </c>
      <c r="N17" t="s">
        <v>156</v>
      </c>
      <c r="P17" t="str">
        <f t="shared" si="1"/>
        <v>Egg 5-Albumen</v>
      </c>
      <c r="Q17">
        <v>9</v>
      </c>
      <c r="R17">
        <v>4</v>
      </c>
    </row>
    <row r="18" spans="1:18" x14ac:dyDescent="0.25">
      <c r="A18" t="s">
        <v>231</v>
      </c>
      <c r="B18" t="s">
        <v>30</v>
      </c>
      <c r="C18" t="s">
        <v>220</v>
      </c>
      <c r="D18" t="s">
        <v>177</v>
      </c>
      <c r="E18" t="s">
        <v>33</v>
      </c>
      <c r="F18" t="s">
        <v>61</v>
      </c>
      <c r="G18" t="s">
        <v>272</v>
      </c>
      <c r="H18" t="s">
        <v>228</v>
      </c>
      <c r="I18" s="8">
        <v>323.12</v>
      </c>
      <c r="J18">
        <f t="shared" si="0"/>
        <v>14</v>
      </c>
      <c r="K18">
        <v>0.94420550976029405</v>
      </c>
      <c r="L18">
        <v>0</v>
      </c>
      <c r="M18" t="s">
        <v>40</v>
      </c>
      <c r="N18" t="s">
        <v>156</v>
      </c>
      <c r="P18" t="str">
        <f t="shared" si="1"/>
        <v>Egg 6-Albumen</v>
      </c>
      <c r="Q18">
        <v>9</v>
      </c>
      <c r="R18">
        <v>5</v>
      </c>
    </row>
    <row r="19" spans="1:18" x14ac:dyDescent="0.25">
      <c r="A19" t="s">
        <v>231</v>
      </c>
      <c r="B19" t="s">
        <v>30</v>
      </c>
      <c r="C19" t="s">
        <v>221</v>
      </c>
      <c r="D19" t="s">
        <v>177</v>
      </c>
      <c r="E19" t="s">
        <v>33</v>
      </c>
      <c r="F19" t="s">
        <v>61</v>
      </c>
      <c r="G19" t="s">
        <v>272</v>
      </c>
      <c r="H19" t="s">
        <v>228</v>
      </c>
      <c r="I19" s="8">
        <v>323.12</v>
      </c>
      <c r="J19">
        <f t="shared" si="0"/>
        <v>15</v>
      </c>
      <c r="K19">
        <v>0.47697470703456502</v>
      </c>
      <c r="L19">
        <v>0</v>
      </c>
      <c r="M19" t="s">
        <v>40</v>
      </c>
      <c r="N19" t="s">
        <v>156</v>
      </c>
      <c r="P19" t="str">
        <f t="shared" si="1"/>
        <v>Egg 7-Albumen</v>
      </c>
      <c r="Q19">
        <v>9</v>
      </c>
      <c r="R19">
        <v>6</v>
      </c>
    </row>
    <row r="20" spans="1:18" x14ac:dyDescent="0.25">
      <c r="A20" t="s">
        <v>231</v>
      </c>
      <c r="B20" t="s">
        <v>30</v>
      </c>
      <c r="C20" t="s">
        <v>223</v>
      </c>
      <c r="D20" t="s">
        <v>177</v>
      </c>
      <c r="E20" t="s">
        <v>33</v>
      </c>
      <c r="F20" t="s">
        <v>61</v>
      </c>
      <c r="G20" t="s">
        <v>272</v>
      </c>
      <c r="H20" t="s">
        <v>228</v>
      </c>
      <c r="I20" s="8">
        <v>323.12</v>
      </c>
      <c r="J20">
        <f t="shared" si="0"/>
        <v>16</v>
      </c>
      <c r="K20">
        <v>0.27167816553645702</v>
      </c>
      <c r="L20">
        <v>0</v>
      </c>
      <c r="M20" t="s">
        <v>40</v>
      </c>
      <c r="N20" t="s">
        <v>156</v>
      </c>
      <c r="P20" t="str">
        <f t="shared" si="1"/>
        <v>Egg 8-Albumen</v>
      </c>
      <c r="Q20">
        <v>9</v>
      </c>
      <c r="R20">
        <v>7</v>
      </c>
    </row>
    <row r="21" spans="1:18" x14ac:dyDescent="0.25">
      <c r="A21" t="s">
        <v>231</v>
      </c>
      <c r="B21" t="s">
        <v>30</v>
      </c>
      <c r="C21" t="s">
        <v>224</v>
      </c>
      <c r="D21" t="s">
        <v>177</v>
      </c>
      <c r="E21" t="s">
        <v>33</v>
      </c>
      <c r="F21" t="s">
        <v>61</v>
      </c>
      <c r="G21" t="s">
        <v>272</v>
      </c>
      <c r="H21" t="s">
        <v>228</v>
      </c>
      <c r="I21" s="8">
        <v>323.12</v>
      </c>
      <c r="J21">
        <f t="shared" si="0"/>
        <v>17</v>
      </c>
      <c r="K21">
        <v>0</v>
      </c>
      <c r="L21">
        <v>0</v>
      </c>
      <c r="M21" t="s">
        <v>40</v>
      </c>
      <c r="N21" t="s">
        <v>156</v>
      </c>
      <c r="P21" t="str">
        <f t="shared" si="1"/>
        <v>Egg 9-Albumen</v>
      </c>
      <c r="Q21">
        <v>9</v>
      </c>
      <c r="R21">
        <v>8</v>
      </c>
    </row>
    <row r="22" spans="1:18" x14ac:dyDescent="0.25">
      <c r="A22" t="s">
        <v>231</v>
      </c>
      <c r="B22" t="s">
        <v>30</v>
      </c>
      <c r="C22" t="s">
        <v>215</v>
      </c>
      <c r="D22" t="s">
        <v>177</v>
      </c>
      <c r="E22" t="s">
        <v>33</v>
      </c>
      <c r="F22" t="s">
        <v>61</v>
      </c>
      <c r="G22" t="s">
        <v>272</v>
      </c>
      <c r="H22" t="s">
        <v>228</v>
      </c>
      <c r="I22" s="8">
        <v>323.12</v>
      </c>
      <c r="J22">
        <f t="shared" si="0"/>
        <v>18</v>
      </c>
      <c r="K22">
        <v>0</v>
      </c>
      <c r="L22">
        <v>0</v>
      </c>
      <c r="M22" t="s">
        <v>40</v>
      </c>
      <c r="N22" t="s">
        <v>156</v>
      </c>
      <c r="P22" t="str">
        <f t="shared" si="1"/>
        <v>Egg 1-Albumen</v>
      </c>
      <c r="Q22">
        <v>9</v>
      </c>
      <c r="R22">
        <v>9</v>
      </c>
    </row>
    <row r="23" spans="1:18" x14ac:dyDescent="0.25">
      <c r="A23" t="s">
        <v>231</v>
      </c>
      <c r="B23" t="s">
        <v>30</v>
      </c>
      <c r="C23" t="s">
        <v>216</v>
      </c>
      <c r="D23" t="s">
        <v>177</v>
      </c>
      <c r="E23" t="s">
        <v>33</v>
      </c>
      <c r="F23" t="s">
        <v>61</v>
      </c>
      <c r="G23" t="s">
        <v>272</v>
      </c>
      <c r="H23" t="s">
        <v>228</v>
      </c>
      <c r="I23" s="8">
        <v>323.12</v>
      </c>
      <c r="J23">
        <f t="shared" si="0"/>
        <v>19</v>
      </c>
      <c r="K23">
        <v>0</v>
      </c>
      <c r="L23">
        <v>0</v>
      </c>
      <c r="M23" t="s">
        <v>40</v>
      </c>
      <c r="N23" t="s">
        <v>156</v>
      </c>
      <c r="P23" t="str">
        <f t="shared" si="1"/>
        <v>Egg 2-Albumen</v>
      </c>
      <c r="Q23">
        <v>9</v>
      </c>
      <c r="R23">
        <v>10</v>
      </c>
    </row>
    <row r="24" spans="1:18" x14ac:dyDescent="0.25">
      <c r="A24" t="s">
        <v>231</v>
      </c>
      <c r="B24" t="s">
        <v>30</v>
      </c>
      <c r="C24" t="s">
        <v>217</v>
      </c>
      <c r="D24" t="s">
        <v>177</v>
      </c>
      <c r="E24" t="s">
        <v>33</v>
      </c>
      <c r="F24" t="s">
        <v>61</v>
      </c>
      <c r="G24" t="s">
        <v>272</v>
      </c>
      <c r="H24" t="s">
        <v>228</v>
      </c>
      <c r="I24" s="8">
        <v>323.12</v>
      </c>
      <c r="J24">
        <f t="shared" si="0"/>
        <v>20</v>
      </c>
      <c r="K24">
        <v>0</v>
      </c>
      <c r="L24">
        <v>0</v>
      </c>
      <c r="M24" t="s">
        <v>40</v>
      </c>
      <c r="N24" t="s">
        <v>156</v>
      </c>
      <c r="P24" t="str">
        <f t="shared" si="1"/>
        <v>Egg 3-Albumen</v>
      </c>
      <c r="Q24">
        <v>9</v>
      </c>
      <c r="R24">
        <v>11</v>
      </c>
    </row>
    <row r="25" spans="1:18" x14ac:dyDescent="0.25">
      <c r="A25" t="s">
        <v>231</v>
      </c>
      <c r="B25" t="s">
        <v>30</v>
      </c>
      <c r="C25" t="s">
        <v>218</v>
      </c>
      <c r="D25" t="s">
        <v>177</v>
      </c>
      <c r="E25" t="s">
        <v>33</v>
      </c>
      <c r="F25" t="s">
        <v>61</v>
      </c>
      <c r="G25" t="s">
        <v>272</v>
      </c>
      <c r="H25" t="s">
        <v>228</v>
      </c>
      <c r="I25" s="8">
        <v>323.12</v>
      </c>
      <c r="J25">
        <f t="shared" si="0"/>
        <v>21</v>
      </c>
      <c r="K25">
        <v>0</v>
      </c>
      <c r="L25">
        <v>0</v>
      </c>
      <c r="M25" t="s">
        <v>40</v>
      </c>
      <c r="N25" t="s">
        <v>156</v>
      </c>
      <c r="P25" t="str">
        <f t="shared" si="1"/>
        <v>Egg 4-Albumen</v>
      </c>
      <c r="Q25">
        <v>9</v>
      </c>
      <c r="R25">
        <v>12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B3DC-095F-4885-B8A8-3949B019F8A4}">
  <dimension ref="A1:N25"/>
  <sheetViews>
    <sheetView workbookViewId="0">
      <selection activeCell="K1" sqref="K1"/>
    </sheetView>
  </sheetViews>
  <sheetFormatPr defaultRowHeight="15" x14ac:dyDescent="0.25"/>
  <cols>
    <col min="1" max="1" width="10.42578125" bestFit="1" customWidth="1"/>
    <col min="3" max="3" width="5.85546875" bestFit="1" customWidth="1"/>
    <col min="4" max="4" width="12.42578125" bestFit="1" customWidth="1"/>
    <col min="5" max="5" width="7.28515625" bestFit="1" customWidth="1"/>
    <col min="6" max="6" width="7" bestFit="1" customWidth="1"/>
    <col min="7" max="7" width="5.85546875" bestFit="1" customWidth="1"/>
    <col min="8" max="8" width="15.140625" bestFit="1" customWidth="1"/>
    <col min="9" max="9" width="15.7109375" bestFit="1" customWidth="1"/>
    <col min="10" max="10" width="11.7109375" bestFit="1" customWidth="1"/>
    <col min="11" max="11" width="19.42578125" bestFit="1" customWidth="1"/>
    <col min="12" max="12" width="11.7109375" bestFit="1" customWidth="1"/>
    <col min="13" max="13" width="5.7109375" bestFit="1" customWidth="1"/>
    <col min="14" max="14" width="9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s="1" t="s">
        <v>274</v>
      </c>
      <c r="J1" s="1" t="s">
        <v>273</v>
      </c>
      <c r="K1" s="2" t="s">
        <v>137</v>
      </c>
      <c r="L1" s="1" t="s">
        <v>125</v>
      </c>
      <c r="M1" s="1" t="s">
        <v>9</v>
      </c>
      <c r="N1" s="1" t="s">
        <v>7</v>
      </c>
    </row>
    <row r="2" spans="1:14" x14ac:dyDescent="0.25">
      <c r="A2" t="s">
        <v>231</v>
      </c>
      <c r="B2" t="s">
        <v>30</v>
      </c>
      <c r="C2" t="s">
        <v>216</v>
      </c>
      <c r="D2" t="s">
        <v>120</v>
      </c>
      <c r="E2" t="s">
        <v>33</v>
      </c>
      <c r="F2" t="s">
        <v>61</v>
      </c>
      <c r="G2" t="s">
        <v>271</v>
      </c>
      <c r="H2" t="s">
        <v>228</v>
      </c>
      <c r="I2" s="8">
        <v>323.12</v>
      </c>
      <c r="J2">
        <v>10</v>
      </c>
      <c r="K2">
        <v>5.8329587703414398E-2</v>
      </c>
      <c r="M2" t="s">
        <v>40</v>
      </c>
      <c r="N2" t="s">
        <v>156</v>
      </c>
    </row>
    <row r="3" spans="1:14" x14ac:dyDescent="0.25">
      <c r="A3" t="s">
        <v>231</v>
      </c>
      <c r="B3" t="s">
        <v>30</v>
      </c>
      <c r="C3" t="s">
        <v>217</v>
      </c>
      <c r="D3" t="s">
        <v>120</v>
      </c>
      <c r="E3" t="s">
        <v>33</v>
      </c>
      <c r="F3" t="s">
        <v>61</v>
      </c>
      <c r="G3" t="s">
        <v>271</v>
      </c>
      <c r="H3" t="s">
        <v>228</v>
      </c>
      <c r="I3" s="8">
        <v>323.12</v>
      </c>
      <c r="J3">
        <v>11</v>
      </c>
      <c r="K3">
        <v>5.5321468468853198E-2</v>
      </c>
      <c r="M3" t="s">
        <v>40</v>
      </c>
      <c r="N3" t="s">
        <v>156</v>
      </c>
    </row>
    <row r="4" spans="1:14" x14ac:dyDescent="0.25">
      <c r="A4" t="s">
        <v>231</v>
      </c>
      <c r="B4" t="s">
        <v>30</v>
      </c>
      <c r="C4" t="s">
        <v>218</v>
      </c>
      <c r="D4" t="s">
        <v>120</v>
      </c>
      <c r="E4" t="s">
        <v>33</v>
      </c>
      <c r="F4" t="s">
        <v>61</v>
      </c>
      <c r="G4" t="s">
        <v>271</v>
      </c>
      <c r="H4" t="s">
        <v>228</v>
      </c>
      <c r="I4" s="8">
        <v>323.12</v>
      </c>
      <c r="J4">
        <v>12</v>
      </c>
      <c r="K4">
        <v>0.16472281497428201</v>
      </c>
      <c r="M4" t="s">
        <v>40</v>
      </c>
      <c r="N4" t="s">
        <v>156</v>
      </c>
    </row>
    <row r="5" spans="1:14" x14ac:dyDescent="0.25">
      <c r="A5" t="s">
        <v>231</v>
      </c>
      <c r="B5" t="s">
        <v>30</v>
      </c>
      <c r="C5" t="s">
        <v>219</v>
      </c>
      <c r="D5" t="s">
        <v>120</v>
      </c>
      <c r="E5" t="s">
        <v>33</v>
      </c>
      <c r="F5" t="s">
        <v>61</v>
      </c>
      <c r="G5" t="s">
        <v>271</v>
      </c>
      <c r="H5" t="s">
        <v>228</v>
      </c>
      <c r="I5" s="8">
        <v>323.12</v>
      </c>
      <c r="J5">
        <v>13</v>
      </c>
      <c r="K5">
        <v>0.288891292267557</v>
      </c>
      <c r="M5" t="s">
        <v>40</v>
      </c>
      <c r="N5" t="s">
        <v>156</v>
      </c>
    </row>
    <row r="6" spans="1:14" x14ac:dyDescent="0.25">
      <c r="A6" t="s">
        <v>231</v>
      </c>
      <c r="B6" t="s">
        <v>30</v>
      </c>
      <c r="C6" t="s">
        <v>220</v>
      </c>
      <c r="D6" t="s">
        <v>120</v>
      </c>
      <c r="E6" t="s">
        <v>33</v>
      </c>
      <c r="F6" t="s">
        <v>61</v>
      </c>
      <c r="G6" t="s">
        <v>271</v>
      </c>
      <c r="H6" t="s">
        <v>228</v>
      </c>
      <c r="I6" s="8">
        <v>323.12</v>
      </c>
      <c r="J6">
        <v>14</v>
      </c>
      <c r="K6">
        <v>0.39077234068658301</v>
      </c>
      <c r="M6" t="s">
        <v>40</v>
      </c>
      <c r="N6" t="s">
        <v>156</v>
      </c>
    </row>
    <row r="7" spans="1:14" x14ac:dyDescent="0.25">
      <c r="A7" t="s">
        <v>231</v>
      </c>
      <c r="B7" t="s">
        <v>30</v>
      </c>
      <c r="C7" t="s">
        <v>221</v>
      </c>
      <c r="D7" t="s">
        <v>120</v>
      </c>
      <c r="E7" t="s">
        <v>33</v>
      </c>
      <c r="F7" t="s">
        <v>61</v>
      </c>
      <c r="G7" t="s">
        <v>271</v>
      </c>
      <c r="H7" t="s">
        <v>228</v>
      </c>
      <c r="I7" s="8">
        <v>323.12</v>
      </c>
      <c r="J7">
        <v>15</v>
      </c>
      <c r="K7">
        <v>0.42533532684126402</v>
      </c>
      <c r="M7" t="s">
        <v>40</v>
      </c>
      <c r="N7" t="s">
        <v>156</v>
      </c>
    </row>
    <row r="8" spans="1:14" x14ac:dyDescent="0.25">
      <c r="A8" t="s">
        <v>231</v>
      </c>
      <c r="B8" t="s">
        <v>30</v>
      </c>
      <c r="C8" t="s">
        <v>223</v>
      </c>
      <c r="D8" t="s">
        <v>120</v>
      </c>
      <c r="E8" t="s">
        <v>33</v>
      </c>
      <c r="F8" t="s">
        <v>61</v>
      </c>
      <c r="G8" t="s">
        <v>271</v>
      </c>
      <c r="H8" t="s">
        <v>228</v>
      </c>
      <c r="I8" s="8">
        <v>323.12</v>
      </c>
      <c r="J8">
        <v>16</v>
      </c>
      <c r="K8">
        <v>0.31731649978202098</v>
      </c>
      <c r="M8" t="s">
        <v>40</v>
      </c>
      <c r="N8" t="s">
        <v>156</v>
      </c>
    </row>
    <row r="9" spans="1:14" x14ac:dyDescent="0.25">
      <c r="A9" t="s">
        <v>231</v>
      </c>
      <c r="B9" t="s">
        <v>30</v>
      </c>
      <c r="C9" t="s">
        <v>224</v>
      </c>
      <c r="D9" t="s">
        <v>120</v>
      </c>
      <c r="E9" t="s">
        <v>33</v>
      </c>
      <c r="F9" t="s">
        <v>61</v>
      </c>
      <c r="G9" t="s">
        <v>271</v>
      </c>
      <c r="H9" t="s">
        <v>228</v>
      </c>
      <c r="I9" s="8">
        <v>323.12</v>
      </c>
      <c r="J9">
        <v>17</v>
      </c>
      <c r="K9">
        <v>0.28425757324462297</v>
      </c>
      <c r="M9" t="s">
        <v>40</v>
      </c>
      <c r="N9" t="s">
        <v>156</v>
      </c>
    </row>
    <row r="10" spans="1:14" x14ac:dyDescent="0.25">
      <c r="A10" t="s">
        <v>231</v>
      </c>
      <c r="B10" t="s">
        <v>30</v>
      </c>
      <c r="C10" t="s">
        <v>215</v>
      </c>
      <c r="D10" t="s">
        <v>120</v>
      </c>
      <c r="E10" t="s">
        <v>33</v>
      </c>
      <c r="F10" t="s">
        <v>61</v>
      </c>
      <c r="G10" t="s">
        <v>271</v>
      </c>
      <c r="H10" t="s">
        <v>228</v>
      </c>
      <c r="I10" s="8">
        <v>323.12</v>
      </c>
      <c r="J10">
        <v>18</v>
      </c>
      <c r="K10">
        <v>0.19149203765759901</v>
      </c>
      <c r="M10" t="s">
        <v>40</v>
      </c>
      <c r="N10" t="s">
        <v>156</v>
      </c>
    </row>
    <row r="11" spans="1:14" x14ac:dyDescent="0.25">
      <c r="A11" t="s">
        <v>231</v>
      </c>
      <c r="B11" t="s">
        <v>30</v>
      </c>
      <c r="C11" t="s">
        <v>216</v>
      </c>
      <c r="D11" t="s">
        <v>120</v>
      </c>
      <c r="E11" t="s">
        <v>33</v>
      </c>
      <c r="F11" t="s">
        <v>61</v>
      </c>
      <c r="G11" t="s">
        <v>271</v>
      </c>
      <c r="H11" t="s">
        <v>228</v>
      </c>
      <c r="I11" s="8">
        <v>323.12</v>
      </c>
      <c r="J11">
        <v>19</v>
      </c>
      <c r="K11">
        <v>0.121105086073145</v>
      </c>
      <c r="M11" t="s">
        <v>40</v>
      </c>
      <c r="N11" t="s">
        <v>156</v>
      </c>
    </row>
    <row r="12" spans="1:14" x14ac:dyDescent="0.25">
      <c r="A12" t="s">
        <v>231</v>
      </c>
      <c r="B12" t="s">
        <v>30</v>
      </c>
      <c r="C12" t="s">
        <v>217</v>
      </c>
      <c r="D12" t="s">
        <v>120</v>
      </c>
      <c r="E12" t="s">
        <v>33</v>
      </c>
      <c r="F12" t="s">
        <v>61</v>
      </c>
      <c r="G12" t="s">
        <v>271</v>
      </c>
      <c r="H12" t="s">
        <v>228</v>
      </c>
      <c r="I12" s="8">
        <v>323.12</v>
      </c>
      <c r="J12">
        <v>20</v>
      </c>
      <c r="K12">
        <v>9.5566457622148798E-2</v>
      </c>
      <c r="M12" t="s">
        <v>40</v>
      </c>
      <c r="N12" t="s">
        <v>156</v>
      </c>
    </row>
    <row r="13" spans="1:14" x14ac:dyDescent="0.25">
      <c r="A13" t="s">
        <v>231</v>
      </c>
      <c r="B13" t="s">
        <v>30</v>
      </c>
      <c r="C13" t="s">
        <v>218</v>
      </c>
      <c r="D13" t="s">
        <v>120</v>
      </c>
      <c r="E13" t="s">
        <v>33</v>
      </c>
      <c r="F13" t="s">
        <v>61</v>
      </c>
      <c r="G13" t="s">
        <v>271</v>
      </c>
      <c r="H13" t="s">
        <v>228</v>
      </c>
      <c r="I13" s="8">
        <v>323.12</v>
      </c>
      <c r="J13">
        <v>21</v>
      </c>
      <c r="K13">
        <v>5.5078388126666697E-2</v>
      </c>
      <c r="M13" t="s">
        <v>40</v>
      </c>
      <c r="N13" t="s">
        <v>156</v>
      </c>
    </row>
    <row r="14" spans="1:14" x14ac:dyDescent="0.25">
      <c r="A14" t="s">
        <v>231</v>
      </c>
      <c r="B14" t="s">
        <v>30</v>
      </c>
      <c r="C14" t="s">
        <v>216</v>
      </c>
      <c r="D14" t="s">
        <v>120</v>
      </c>
      <c r="E14" t="s">
        <v>33</v>
      </c>
      <c r="F14" t="s">
        <v>61</v>
      </c>
      <c r="G14" t="s">
        <v>272</v>
      </c>
      <c r="H14" t="s">
        <v>228</v>
      </c>
      <c r="I14" s="8">
        <v>323.12</v>
      </c>
      <c r="J14">
        <v>10</v>
      </c>
      <c r="K14">
        <v>0.18410847226367699</v>
      </c>
      <c r="M14" t="s">
        <v>40</v>
      </c>
      <c r="N14" t="s">
        <v>156</v>
      </c>
    </row>
    <row r="15" spans="1:14" x14ac:dyDescent="0.25">
      <c r="A15" t="s">
        <v>231</v>
      </c>
      <c r="B15" t="s">
        <v>30</v>
      </c>
      <c r="C15" t="s">
        <v>217</v>
      </c>
      <c r="D15" t="s">
        <v>120</v>
      </c>
      <c r="E15" t="s">
        <v>33</v>
      </c>
      <c r="F15" t="s">
        <v>61</v>
      </c>
      <c r="G15" t="s">
        <v>272</v>
      </c>
      <c r="H15" t="s">
        <v>228</v>
      </c>
      <c r="I15" s="8">
        <v>323.12</v>
      </c>
      <c r="J15">
        <v>11</v>
      </c>
      <c r="K15">
        <v>0.24850957042178201</v>
      </c>
      <c r="M15" t="s">
        <v>40</v>
      </c>
      <c r="N15" t="s">
        <v>156</v>
      </c>
    </row>
    <row r="16" spans="1:14" x14ac:dyDescent="0.25">
      <c r="A16" t="s">
        <v>231</v>
      </c>
      <c r="B16" t="s">
        <v>30</v>
      </c>
      <c r="C16" t="s">
        <v>218</v>
      </c>
      <c r="D16" t="s">
        <v>120</v>
      </c>
      <c r="E16" t="s">
        <v>33</v>
      </c>
      <c r="F16" t="s">
        <v>61</v>
      </c>
      <c r="G16" t="s">
        <v>272</v>
      </c>
      <c r="H16" t="s">
        <v>228</v>
      </c>
      <c r="I16" s="8">
        <v>323.12</v>
      </c>
      <c r="J16">
        <v>12</v>
      </c>
      <c r="K16">
        <v>1.09935153816099</v>
      </c>
      <c r="M16" t="s">
        <v>40</v>
      </c>
      <c r="N16" t="s">
        <v>156</v>
      </c>
    </row>
    <row r="17" spans="1:14" x14ac:dyDescent="0.25">
      <c r="A17" t="s">
        <v>231</v>
      </c>
      <c r="B17" t="s">
        <v>30</v>
      </c>
      <c r="C17" t="s">
        <v>219</v>
      </c>
      <c r="D17" t="s">
        <v>120</v>
      </c>
      <c r="E17" t="s">
        <v>33</v>
      </c>
      <c r="F17" t="s">
        <v>61</v>
      </c>
      <c r="G17" t="s">
        <v>272</v>
      </c>
      <c r="H17" t="s">
        <v>228</v>
      </c>
      <c r="I17" s="8">
        <v>323.12</v>
      </c>
      <c r="J17">
        <v>13</v>
      </c>
      <c r="K17">
        <v>3.3208475928844199</v>
      </c>
      <c r="M17" t="s">
        <v>40</v>
      </c>
      <c r="N17" t="s">
        <v>156</v>
      </c>
    </row>
    <row r="18" spans="1:14" x14ac:dyDescent="0.25">
      <c r="A18" t="s">
        <v>231</v>
      </c>
      <c r="B18" t="s">
        <v>30</v>
      </c>
      <c r="C18" t="s">
        <v>220</v>
      </c>
      <c r="D18" t="s">
        <v>120</v>
      </c>
      <c r="E18" t="s">
        <v>33</v>
      </c>
      <c r="F18" t="s">
        <v>61</v>
      </c>
      <c r="G18" t="s">
        <v>272</v>
      </c>
      <c r="H18" t="s">
        <v>228</v>
      </c>
      <c r="I18" s="8">
        <v>323.12</v>
      </c>
      <c r="J18">
        <v>14</v>
      </c>
      <c r="K18">
        <v>4.5163471008016902</v>
      </c>
      <c r="M18" t="s">
        <v>40</v>
      </c>
      <c r="N18" t="s">
        <v>156</v>
      </c>
    </row>
    <row r="19" spans="1:14" x14ac:dyDescent="0.25">
      <c r="A19" t="s">
        <v>231</v>
      </c>
      <c r="B19" t="s">
        <v>30</v>
      </c>
      <c r="C19" t="s">
        <v>221</v>
      </c>
      <c r="D19" t="s">
        <v>120</v>
      </c>
      <c r="E19" t="s">
        <v>33</v>
      </c>
      <c r="F19" t="s">
        <v>61</v>
      </c>
      <c r="G19" t="s">
        <v>272</v>
      </c>
      <c r="H19" t="s">
        <v>228</v>
      </c>
      <c r="I19" s="8">
        <v>323.12</v>
      </c>
      <c r="J19">
        <v>15</v>
      </c>
      <c r="K19">
        <v>5.2997190810626797</v>
      </c>
      <c r="M19" t="s">
        <v>40</v>
      </c>
      <c r="N19" t="s">
        <v>156</v>
      </c>
    </row>
    <row r="20" spans="1:14" x14ac:dyDescent="0.25">
      <c r="A20" t="s">
        <v>231</v>
      </c>
      <c r="B20" t="s">
        <v>30</v>
      </c>
      <c r="C20" t="s">
        <v>223</v>
      </c>
      <c r="D20" t="s">
        <v>120</v>
      </c>
      <c r="E20" t="s">
        <v>33</v>
      </c>
      <c r="F20" t="s">
        <v>61</v>
      </c>
      <c r="G20" t="s">
        <v>272</v>
      </c>
      <c r="H20" t="s">
        <v>228</v>
      </c>
      <c r="I20" s="8">
        <v>323.12</v>
      </c>
      <c r="J20">
        <v>16</v>
      </c>
      <c r="K20">
        <v>4.8698163033840096</v>
      </c>
      <c r="M20" t="s">
        <v>40</v>
      </c>
      <c r="N20" t="s">
        <v>156</v>
      </c>
    </row>
    <row r="21" spans="1:14" x14ac:dyDescent="0.25">
      <c r="A21" t="s">
        <v>231</v>
      </c>
      <c r="B21" t="s">
        <v>30</v>
      </c>
      <c r="C21" t="s">
        <v>224</v>
      </c>
      <c r="D21" t="s">
        <v>120</v>
      </c>
      <c r="E21" t="s">
        <v>33</v>
      </c>
      <c r="F21" t="s">
        <v>61</v>
      </c>
      <c r="G21" t="s">
        <v>272</v>
      </c>
      <c r="H21" t="s">
        <v>228</v>
      </c>
      <c r="I21" s="8">
        <v>323.12</v>
      </c>
      <c r="J21">
        <v>17</v>
      </c>
      <c r="K21">
        <v>2.8517784950709002</v>
      </c>
      <c r="M21" t="s">
        <v>40</v>
      </c>
      <c r="N21" t="s">
        <v>156</v>
      </c>
    </row>
    <row r="22" spans="1:14" x14ac:dyDescent="0.25">
      <c r="A22" t="s">
        <v>231</v>
      </c>
      <c r="B22" t="s">
        <v>30</v>
      </c>
      <c r="C22" t="s">
        <v>215</v>
      </c>
      <c r="D22" t="s">
        <v>120</v>
      </c>
      <c r="E22" t="s">
        <v>33</v>
      </c>
      <c r="F22" t="s">
        <v>61</v>
      </c>
      <c r="G22" t="s">
        <v>272</v>
      </c>
      <c r="H22" t="s">
        <v>228</v>
      </c>
      <c r="I22" s="8">
        <v>323.12</v>
      </c>
      <c r="J22">
        <v>18</v>
      </c>
      <c r="K22">
        <v>1.9875519159900299</v>
      </c>
      <c r="M22" t="s">
        <v>40</v>
      </c>
      <c r="N22" t="s">
        <v>156</v>
      </c>
    </row>
    <row r="23" spans="1:14" x14ac:dyDescent="0.25">
      <c r="A23" t="s">
        <v>231</v>
      </c>
      <c r="B23" t="s">
        <v>30</v>
      </c>
      <c r="C23" t="s">
        <v>216</v>
      </c>
      <c r="D23" t="s">
        <v>120</v>
      </c>
      <c r="E23" t="s">
        <v>33</v>
      </c>
      <c r="F23" t="s">
        <v>61</v>
      </c>
      <c r="G23" t="s">
        <v>272</v>
      </c>
      <c r="H23" t="s">
        <v>228</v>
      </c>
      <c r="I23" s="8">
        <v>323.12</v>
      </c>
      <c r="J23">
        <v>19</v>
      </c>
      <c r="K23">
        <v>1.33307328717356</v>
      </c>
      <c r="M23" t="s">
        <v>40</v>
      </c>
      <c r="N23" t="s">
        <v>156</v>
      </c>
    </row>
    <row r="24" spans="1:14" x14ac:dyDescent="0.25">
      <c r="A24" t="s">
        <v>231</v>
      </c>
      <c r="B24" t="s">
        <v>30</v>
      </c>
      <c r="C24" t="s">
        <v>217</v>
      </c>
      <c r="D24" t="s">
        <v>120</v>
      </c>
      <c r="E24" t="s">
        <v>33</v>
      </c>
      <c r="F24" t="s">
        <v>61</v>
      </c>
      <c r="G24" t="s">
        <v>272</v>
      </c>
      <c r="H24" t="s">
        <v>228</v>
      </c>
      <c r="I24" s="8">
        <v>323.12</v>
      </c>
      <c r="J24">
        <v>20</v>
      </c>
      <c r="K24">
        <v>0.65566914358460704</v>
      </c>
      <c r="M24" t="s">
        <v>40</v>
      </c>
      <c r="N24" t="s">
        <v>156</v>
      </c>
    </row>
    <row r="25" spans="1:14" x14ac:dyDescent="0.25">
      <c r="A25" t="s">
        <v>231</v>
      </c>
      <c r="B25" t="s">
        <v>30</v>
      </c>
      <c r="C25" t="s">
        <v>218</v>
      </c>
      <c r="D25" t="s">
        <v>120</v>
      </c>
      <c r="E25" t="s">
        <v>33</v>
      </c>
      <c r="F25" t="s">
        <v>61</v>
      </c>
      <c r="G25" t="s">
        <v>272</v>
      </c>
      <c r="H25" t="s">
        <v>228</v>
      </c>
      <c r="I25" s="8">
        <v>323.12</v>
      </c>
      <c r="J25">
        <v>21</v>
      </c>
      <c r="K25">
        <v>0.21090807998976599</v>
      </c>
      <c r="M25" t="s">
        <v>40</v>
      </c>
      <c r="N25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0B406-3D11-45C4-B8BD-43F8A9652931}">
  <dimension ref="A1:R2"/>
  <sheetViews>
    <sheetView workbookViewId="0">
      <selection activeCell="I1" sqref="I1"/>
    </sheetView>
  </sheetViews>
  <sheetFormatPr defaultRowHeight="15" x14ac:dyDescent="0.25"/>
  <cols>
    <col min="1" max="1" width="10.42578125" bestFit="1" customWidth="1"/>
    <col min="3" max="3" width="11.85546875" bestFit="1" customWidth="1"/>
    <col min="4" max="4" width="12.42578125" bestFit="1" customWidth="1"/>
    <col min="5" max="5" width="7.28515625" bestFit="1" customWidth="1"/>
    <col min="6" max="6" width="7" bestFit="1" customWidth="1"/>
    <col min="7" max="7" width="6.42578125" bestFit="1" customWidth="1"/>
    <col min="8" max="8" width="15.140625" bestFit="1" customWidth="1"/>
    <col min="9" max="9" width="5.7109375" bestFit="1" customWidth="1"/>
    <col min="10" max="10" width="7.7109375" bestFit="1" customWidth="1"/>
    <col min="11" max="11" width="10.7109375" bestFit="1" customWidth="1"/>
    <col min="12" max="12" width="11.7109375" bestFit="1" customWidth="1"/>
    <col min="13" max="13" width="5.7109375" bestFit="1" customWidth="1"/>
    <col min="14" max="14" width="9.42578125" bestFit="1" customWidth="1"/>
    <col min="17" max="17" width="8.140625" bestFit="1" customWidth="1"/>
    <col min="18" max="18" width="10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s="1" t="s">
        <v>275</v>
      </c>
      <c r="J1" s="1" t="s">
        <v>8</v>
      </c>
      <c r="K1" s="2" t="s">
        <v>174</v>
      </c>
      <c r="L1" s="1" t="s">
        <v>175</v>
      </c>
      <c r="M1" s="1" t="s">
        <v>9</v>
      </c>
      <c r="N1" s="1" t="s">
        <v>7</v>
      </c>
      <c r="Q1" s="1" t="s">
        <v>205</v>
      </c>
      <c r="R1" s="1" t="s">
        <v>222</v>
      </c>
    </row>
    <row r="2" spans="1:18" x14ac:dyDescent="0.25">
      <c r="A2" t="s">
        <v>231</v>
      </c>
      <c r="B2" t="s">
        <v>30</v>
      </c>
      <c r="C2" t="s">
        <v>31</v>
      </c>
      <c r="D2" t="s">
        <v>32</v>
      </c>
      <c r="E2" t="s">
        <v>33</v>
      </c>
      <c r="F2" t="s">
        <v>61</v>
      </c>
      <c r="G2" t="s">
        <v>229</v>
      </c>
      <c r="H2" t="s">
        <v>228</v>
      </c>
      <c r="I2" s="8">
        <v>323.12</v>
      </c>
      <c r="J2">
        <v>5</v>
      </c>
      <c r="K2">
        <v>70</v>
      </c>
      <c r="L2">
        <v>0</v>
      </c>
      <c r="M2" t="s">
        <v>40</v>
      </c>
      <c r="N2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F550-64B0-48EA-9851-CD4F0D0756E6}">
  <dimension ref="A1:R29"/>
  <sheetViews>
    <sheetView workbookViewId="0">
      <selection activeCell="I28" sqref="I28"/>
    </sheetView>
  </sheetViews>
  <sheetFormatPr defaultRowHeight="15" x14ac:dyDescent="0.25"/>
  <cols>
    <col min="1" max="1" width="11.42578125" bestFit="1" customWidth="1"/>
    <col min="3" max="3" width="11.85546875" bestFit="1" customWidth="1"/>
    <col min="4" max="4" width="12.42578125" bestFit="1" customWidth="1"/>
    <col min="5" max="5" width="7.28515625" bestFit="1" customWidth="1"/>
    <col min="6" max="6" width="7" bestFit="1" customWidth="1"/>
    <col min="7" max="7" width="7.140625" bestFit="1" customWidth="1"/>
    <col min="8" max="8" width="15.140625" bestFit="1" customWidth="1"/>
    <col min="9" max="9" width="5.7109375" bestFit="1" customWidth="1"/>
    <col min="10" max="10" width="11.85546875" bestFit="1" customWidth="1"/>
    <col min="11" max="11" width="19.42578125" bestFit="1" customWidth="1"/>
    <col min="12" max="12" width="11.7109375" bestFit="1" customWidth="1"/>
    <col min="13" max="13" width="5.7109375" bestFit="1" customWidth="1"/>
    <col min="14" max="14" width="8.140625" bestFit="1" customWidth="1"/>
    <col min="17" max="17" width="8.140625" bestFit="1" customWidth="1"/>
    <col min="18" max="18" width="10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s="1" t="s">
        <v>275</v>
      </c>
      <c r="J1" s="1" t="s">
        <v>8</v>
      </c>
      <c r="K1" s="2" t="s">
        <v>137</v>
      </c>
      <c r="L1" s="1" t="s">
        <v>125</v>
      </c>
      <c r="M1" s="1" t="s">
        <v>9</v>
      </c>
      <c r="N1" s="1" t="s">
        <v>7</v>
      </c>
      <c r="Q1" s="1" t="s">
        <v>205</v>
      </c>
      <c r="R1" s="1" t="s">
        <v>222</v>
      </c>
    </row>
    <row r="2" spans="1:18" x14ac:dyDescent="0.25">
      <c r="A2" t="s">
        <v>233</v>
      </c>
      <c r="B2" t="s">
        <v>30</v>
      </c>
      <c r="C2" t="s">
        <v>31</v>
      </c>
      <c r="D2" t="s">
        <v>32</v>
      </c>
      <c r="E2" t="s">
        <v>33</v>
      </c>
      <c r="F2" t="s">
        <v>84</v>
      </c>
      <c r="G2" t="s">
        <v>232</v>
      </c>
      <c r="H2" t="s">
        <v>228</v>
      </c>
      <c r="I2" s="8">
        <v>323.12</v>
      </c>
      <c r="J2">
        <v>0.199082614285609</v>
      </c>
      <c r="K2">
        <v>15.322485235011699</v>
      </c>
      <c r="M2" t="s">
        <v>72</v>
      </c>
      <c r="N2" t="s">
        <v>234</v>
      </c>
    </row>
    <row r="3" spans="1:18" x14ac:dyDescent="0.25">
      <c r="A3" t="s">
        <v>233</v>
      </c>
      <c r="B3" t="s">
        <v>30</v>
      </c>
      <c r="C3" t="s">
        <v>31</v>
      </c>
      <c r="D3" t="s">
        <v>32</v>
      </c>
      <c r="E3" t="s">
        <v>33</v>
      </c>
      <c r="F3" t="s">
        <v>84</v>
      </c>
      <c r="G3" t="s">
        <v>232</v>
      </c>
      <c r="H3" t="s">
        <v>228</v>
      </c>
      <c r="I3" s="8">
        <v>323.12</v>
      </c>
      <c r="J3">
        <v>0.492515258999567</v>
      </c>
      <c r="K3">
        <v>23.470330299753499</v>
      </c>
      <c r="M3" t="s">
        <v>72</v>
      </c>
      <c r="N3" t="s">
        <v>234</v>
      </c>
    </row>
    <row r="4" spans="1:18" x14ac:dyDescent="0.25">
      <c r="A4" t="s">
        <v>233</v>
      </c>
      <c r="B4" t="s">
        <v>30</v>
      </c>
      <c r="C4" t="s">
        <v>31</v>
      </c>
      <c r="D4" t="s">
        <v>32</v>
      </c>
      <c r="E4" t="s">
        <v>33</v>
      </c>
      <c r="F4" t="s">
        <v>84</v>
      </c>
      <c r="G4" t="s">
        <v>232</v>
      </c>
      <c r="H4" t="s">
        <v>228</v>
      </c>
      <c r="I4" s="8">
        <v>323.12</v>
      </c>
      <c r="J4">
        <v>1.00109584244338</v>
      </c>
      <c r="K4">
        <v>22.248181238185801</v>
      </c>
      <c r="M4" t="s">
        <v>72</v>
      </c>
      <c r="N4" t="s">
        <v>234</v>
      </c>
    </row>
    <row r="5" spans="1:18" x14ac:dyDescent="0.25">
      <c r="A5" t="s">
        <v>233</v>
      </c>
      <c r="B5" t="s">
        <v>30</v>
      </c>
      <c r="C5" t="s">
        <v>31</v>
      </c>
      <c r="D5" t="s">
        <v>32</v>
      </c>
      <c r="E5" t="s">
        <v>33</v>
      </c>
      <c r="F5" t="s">
        <v>84</v>
      </c>
      <c r="G5" t="s">
        <v>232</v>
      </c>
      <c r="H5" t="s">
        <v>228</v>
      </c>
      <c r="I5" s="8">
        <v>323.12</v>
      </c>
      <c r="J5">
        <v>1.9746848793782199</v>
      </c>
      <c r="K5">
        <v>8.6350528886843296</v>
      </c>
      <c r="M5" t="s">
        <v>72</v>
      </c>
      <c r="N5" t="s">
        <v>234</v>
      </c>
    </row>
    <row r="6" spans="1:18" x14ac:dyDescent="0.25">
      <c r="A6" t="s">
        <v>233</v>
      </c>
      <c r="B6" t="s">
        <v>30</v>
      </c>
      <c r="C6" t="s">
        <v>31</v>
      </c>
      <c r="D6" t="s">
        <v>32</v>
      </c>
      <c r="E6" t="s">
        <v>33</v>
      </c>
      <c r="F6" t="s">
        <v>84</v>
      </c>
      <c r="G6" t="s">
        <v>232</v>
      </c>
      <c r="H6" t="s">
        <v>228</v>
      </c>
      <c r="I6" s="8">
        <v>323.12</v>
      </c>
      <c r="J6">
        <v>3.95265623137779</v>
      </c>
      <c r="K6">
        <v>4.3415443779940697</v>
      </c>
      <c r="M6" t="s">
        <v>72</v>
      </c>
      <c r="N6" t="s">
        <v>234</v>
      </c>
    </row>
    <row r="7" spans="1:18" x14ac:dyDescent="0.25">
      <c r="A7" t="s">
        <v>233</v>
      </c>
      <c r="B7" t="s">
        <v>30</v>
      </c>
      <c r="C7" t="s">
        <v>31</v>
      </c>
      <c r="D7" t="s">
        <v>32</v>
      </c>
      <c r="E7" t="s">
        <v>33</v>
      </c>
      <c r="F7" t="s">
        <v>84</v>
      </c>
      <c r="G7" t="s">
        <v>232</v>
      </c>
      <c r="H7" t="s">
        <v>228</v>
      </c>
      <c r="I7" s="8">
        <v>323.12</v>
      </c>
      <c r="J7">
        <v>5.9370528693880198</v>
      </c>
      <c r="K7">
        <v>2.3339711350027001</v>
      </c>
      <c r="M7" t="s">
        <v>72</v>
      </c>
      <c r="N7" t="s">
        <v>234</v>
      </c>
    </row>
    <row r="8" spans="1:18" x14ac:dyDescent="0.25">
      <c r="A8" t="s">
        <v>233</v>
      </c>
      <c r="B8" t="s">
        <v>30</v>
      </c>
      <c r="C8" t="s">
        <v>31</v>
      </c>
      <c r="D8" t="s">
        <v>32</v>
      </c>
      <c r="E8" t="s">
        <v>33</v>
      </c>
      <c r="F8" t="s">
        <v>84</v>
      </c>
      <c r="G8" t="s">
        <v>232</v>
      </c>
      <c r="H8" t="s">
        <v>228</v>
      </c>
      <c r="I8" s="8">
        <v>323.12</v>
      </c>
      <c r="J8">
        <v>7.9914652963889896</v>
      </c>
      <c r="K8">
        <v>1.5099624709325501</v>
      </c>
      <c r="M8" t="s">
        <v>72</v>
      </c>
      <c r="N8" t="s">
        <v>234</v>
      </c>
    </row>
    <row r="9" spans="1:18" x14ac:dyDescent="0.25">
      <c r="A9" t="s">
        <v>233</v>
      </c>
      <c r="B9" t="s">
        <v>30</v>
      </c>
      <c r="C9" t="s">
        <v>31</v>
      </c>
      <c r="D9" t="s">
        <v>32</v>
      </c>
      <c r="E9" t="s">
        <v>33</v>
      </c>
      <c r="F9" t="s">
        <v>84</v>
      </c>
      <c r="G9" t="s">
        <v>232</v>
      </c>
      <c r="H9" t="s">
        <v>228</v>
      </c>
      <c r="I9" s="8">
        <v>323.12</v>
      </c>
      <c r="J9">
        <v>12.0478500288462</v>
      </c>
      <c r="K9">
        <v>0.90655683791544195</v>
      </c>
      <c r="M9" t="s">
        <v>72</v>
      </c>
      <c r="N9" t="s">
        <v>234</v>
      </c>
    </row>
    <row r="10" spans="1:18" x14ac:dyDescent="0.25">
      <c r="A10" t="s">
        <v>233</v>
      </c>
      <c r="B10" t="s">
        <v>30</v>
      </c>
      <c r="C10" t="s">
        <v>31</v>
      </c>
      <c r="D10" t="s">
        <v>32</v>
      </c>
      <c r="E10" t="s">
        <v>33</v>
      </c>
      <c r="F10" t="s">
        <v>84</v>
      </c>
      <c r="G10" t="s">
        <v>232</v>
      </c>
      <c r="H10" t="s">
        <v>228</v>
      </c>
      <c r="I10" s="8">
        <v>323.12</v>
      </c>
      <c r="J10">
        <v>24.3449657166904</v>
      </c>
      <c r="K10">
        <v>0.43573570037349901</v>
      </c>
      <c r="M10" t="s">
        <v>72</v>
      </c>
      <c r="N10" t="s">
        <v>234</v>
      </c>
    </row>
    <row r="11" spans="1:18" x14ac:dyDescent="0.25">
      <c r="A11" t="s">
        <v>233</v>
      </c>
      <c r="B11" t="s">
        <v>30</v>
      </c>
      <c r="C11" t="s">
        <v>31</v>
      </c>
      <c r="D11" t="s">
        <v>32</v>
      </c>
      <c r="E11" t="s">
        <v>33</v>
      </c>
      <c r="F11" t="s">
        <v>84</v>
      </c>
      <c r="G11" t="s">
        <v>91</v>
      </c>
      <c r="H11" t="s">
        <v>228</v>
      </c>
      <c r="I11" s="8">
        <v>323.12</v>
      </c>
      <c r="J11">
        <v>0.191332614021932</v>
      </c>
      <c r="K11">
        <v>4.7589620028409003</v>
      </c>
      <c r="M11" t="s">
        <v>72</v>
      </c>
      <c r="N11" t="s">
        <v>234</v>
      </c>
    </row>
    <row r="12" spans="1:18" x14ac:dyDescent="0.25">
      <c r="A12" t="s">
        <v>233</v>
      </c>
      <c r="B12" t="s">
        <v>30</v>
      </c>
      <c r="C12" t="s">
        <v>31</v>
      </c>
      <c r="D12" t="s">
        <v>32</v>
      </c>
      <c r="E12" t="s">
        <v>33</v>
      </c>
      <c r="F12" t="s">
        <v>84</v>
      </c>
      <c r="G12" t="s">
        <v>91</v>
      </c>
      <c r="H12" t="s">
        <v>228</v>
      </c>
      <c r="I12" s="8">
        <v>323.12</v>
      </c>
      <c r="J12">
        <v>0.46844258534439998</v>
      </c>
      <c r="K12">
        <v>7.71503881512115</v>
      </c>
      <c r="M12" t="s">
        <v>72</v>
      </c>
      <c r="N12" t="s">
        <v>234</v>
      </c>
    </row>
    <row r="13" spans="1:18" x14ac:dyDescent="0.25">
      <c r="A13" t="s">
        <v>233</v>
      </c>
      <c r="B13" t="s">
        <v>30</v>
      </c>
      <c r="C13" t="s">
        <v>31</v>
      </c>
      <c r="D13" t="s">
        <v>32</v>
      </c>
      <c r="E13" t="s">
        <v>33</v>
      </c>
      <c r="F13" t="s">
        <v>84</v>
      </c>
      <c r="G13" t="s">
        <v>91</v>
      </c>
      <c r="H13" t="s">
        <v>228</v>
      </c>
      <c r="I13" s="8">
        <v>323.12</v>
      </c>
      <c r="J13">
        <v>0.97861788849407605</v>
      </c>
      <c r="K13">
        <v>8.4045300913620906</v>
      </c>
      <c r="M13" t="s">
        <v>72</v>
      </c>
      <c r="N13" t="s">
        <v>234</v>
      </c>
    </row>
    <row r="14" spans="1:18" x14ac:dyDescent="0.25">
      <c r="A14" t="s">
        <v>233</v>
      </c>
      <c r="B14" t="s">
        <v>30</v>
      </c>
      <c r="C14" t="s">
        <v>31</v>
      </c>
      <c r="D14" t="s">
        <v>32</v>
      </c>
      <c r="E14" t="s">
        <v>33</v>
      </c>
      <c r="F14" t="s">
        <v>84</v>
      </c>
      <c r="G14" t="s">
        <v>91</v>
      </c>
      <c r="H14" t="s">
        <v>228</v>
      </c>
      <c r="I14" s="8">
        <v>323.12</v>
      </c>
      <c r="J14">
        <v>1.94414051252519</v>
      </c>
      <c r="K14">
        <v>4.33051916060053</v>
      </c>
      <c r="M14" t="s">
        <v>72</v>
      </c>
      <c r="N14" t="s">
        <v>234</v>
      </c>
    </row>
    <row r="15" spans="1:18" x14ac:dyDescent="0.25">
      <c r="A15" t="s">
        <v>233</v>
      </c>
      <c r="B15" t="s">
        <v>30</v>
      </c>
      <c r="C15" t="s">
        <v>31</v>
      </c>
      <c r="D15" t="s">
        <v>32</v>
      </c>
      <c r="E15" t="s">
        <v>33</v>
      </c>
      <c r="F15" t="s">
        <v>84</v>
      </c>
      <c r="G15" t="s">
        <v>91</v>
      </c>
      <c r="H15" t="s">
        <v>228</v>
      </c>
      <c r="I15" s="8">
        <v>323.12</v>
      </c>
      <c r="J15">
        <v>3.9234112657665698</v>
      </c>
      <c r="K15">
        <v>2.43856327630699</v>
      </c>
      <c r="M15" t="s">
        <v>72</v>
      </c>
      <c r="N15" t="s">
        <v>234</v>
      </c>
    </row>
    <row r="16" spans="1:18" x14ac:dyDescent="0.25">
      <c r="A16" t="s">
        <v>233</v>
      </c>
      <c r="B16" t="s">
        <v>30</v>
      </c>
      <c r="C16" t="s">
        <v>31</v>
      </c>
      <c r="D16" t="s">
        <v>32</v>
      </c>
      <c r="E16" t="s">
        <v>33</v>
      </c>
      <c r="F16" t="s">
        <v>84</v>
      </c>
      <c r="G16" t="s">
        <v>91</v>
      </c>
      <c r="H16" t="s">
        <v>228</v>
      </c>
      <c r="I16" s="8">
        <v>323.12</v>
      </c>
      <c r="J16">
        <v>5.8980877074744003</v>
      </c>
      <c r="K16">
        <v>1.50662184081976</v>
      </c>
      <c r="M16" t="s">
        <v>72</v>
      </c>
      <c r="N16" t="s">
        <v>234</v>
      </c>
    </row>
    <row r="17" spans="1:14" x14ac:dyDescent="0.25">
      <c r="A17" t="s">
        <v>233</v>
      </c>
      <c r="B17" t="s">
        <v>30</v>
      </c>
      <c r="C17" t="s">
        <v>31</v>
      </c>
      <c r="D17" t="s">
        <v>32</v>
      </c>
      <c r="E17" t="s">
        <v>33</v>
      </c>
      <c r="F17" t="s">
        <v>84</v>
      </c>
      <c r="G17" t="s">
        <v>91</v>
      </c>
      <c r="H17" t="s">
        <v>228</v>
      </c>
      <c r="I17" s="8">
        <v>323.12</v>
      </c>
      <c r="J17">
        <v>7.9745983932566098</v>
      </c>
      <c r="K17">
        <v>0.930472679189152</v>
      </c>
      <c r="M17" t="s">
        <v>72</v>
      </c>
      <c r="N17" t="s">
        <v>234</v>
      </c>
    </row>
    <row r="18" spans="1:14" x14ac:dyDescent="0.25">
      <c r="A18" t="s">
        <v>233</v>
      </c>
      <c r="B18" t="s">
        <v>30</v>
      </c>
      <c r="C18" t="s">
        <v>31</v>
      </c>
      <c r="D18" t="s">
        <v>32</v>
      </c>
      <c r="E18" t="s">
        <v>33</v>
      </c>
      <c r="F18" t="s">
        <v>84</v>
      </c>
      <c r="G18" t="s">
        <v>91</v>
      </c>
      <c r="H18" t="s">
        <v>228</v>
      </c>
      <c r="I18" s="8">
        <v>323.12</v>
      </c>
      <c r="J18">
        <v>12.014247006472701</v>
      </c>
      <c r="K18">
        <v>0.57030757104992302</v>
      </c>
      <c r="M18" t="s">
        <v>72</v>
      </c>
      <c r="N18" t="s">
        <v>234</v>
      </c>
    </row>
    <row r="19" spans="1:14" x14ac:dyDescent="0.25">
      <c r="A19" t="s">
        <v>233</v>
      </c>
      <c r="B19" t="s">
        <v>30</v>
      </c>
      <c r="C19" t="s">
        <v>31</v>
      </c>
      <c r="D19" t="s">
        <v>32</v>
      </c>
      <c r="E19" t="s">
        <v>33</v>
      </c>
      <c r="F19" t="s">
        <v>84</v>
      </c>
      <c r="G19" t="s">
        <v>91</v>
      </c>
      <c r="H19" t="s">
        <v>228</v>
      </c>
      <c r="I19" s="8">
        <v>323.12</v>
      </c>
      <c r="J19">
        <v>24.305528045234301</v>
      </c>
      <c r="K19">
        <v>0.26992034665301801</v>
      </c>
      <c r="M19" t="s">
        <v>72</v>
      </c>
      <c r="N19" t="s">
        <v>234</v>
      </c>
    </row>
    <row r="20" spans="1:14" x14ac:dyDescent="0.25">
      <c r="A20" t="s">
        <v>233</v>
      </c>
      <c r="B20" t="s">
        <v>30</v>
      </c>
      <c r="C20" t="s">
        <v>31</v>
      </c>
      <c r="D20" t="s">
        <v>32</v>
      </c>
      <c r="E20" t="s">
        <v>33</v>
      </c>
      <c r="F20" t="s">
        <v>84</v>
      </c>
      <c r="G20" t="s">
        <v>91</v>
      </c>
      <c r="H20" t="s">
        <v>228</v>
      </c>
      <c r="I20" s="8">
        <v>323.12</v>
      </c>
      <c r="J20">
        <v>0.14406900326854399</v>
      </c>
      <c r="K20">
        <v>47.110451414583601</v>
      </c>
      <c r="M20" t="s">
        <v>37</v>
      </c>
      <c r="N20" t="s">
        <v>234</v>
      </c>
    </row>
    <row r="21" spans="1:14" x14ac:dyDescent="0.25">
      <c r="A21" t="s">
        <v>233</v>
      </c>
      <c r="B21" t="s">
        <v>30</v>
      </c>
      <c r="C21" t="s">
        <v>31</v>
      </c>
      <c r="D21" t="s">
        <v>32</v>
      </c>
      <c r="E21" t="s">
        <v>33</v>
      </c>
      <c r="F21" t="s">
        <v>84</v>
      </c>
      <c r="G21" t="s">
        <v>91</v>
      </c>
      <c r="H21" t="s">
        <v>228</v>
      </c>
      <c r="I21" s="8">
        <v>323.12</v>
      </c>
      <c r="J21">
        <v>0.275713536871039</v>
      </c>
      <c r="K21">
        <v>32.831961741916402</v>
      </c>
      <c r="M21" t="s">
        <v>37</v>
      </c>
      <c r="N21" t="s">
        <v>234</v>
      </c>
    </row>
    <row r="22" spans="1:14" x14ac:dyDescent="0.25">
      <c r="A22" t="s">
        <v>233</v>
      </c>
      <c r="B22" t="s">
        <v>30</v>
      </c>
      <c r="C22" t="s">
        <v>31</v>
      </c>
      <c r="D22" t="s">
        <v>32</v>
      </c>
      <c r="E22" t="s">
        <v>33</v>
      </c>
      <c r="F22" t="s">
        <v>84</v>
      </c>
      <c r="G22" t="s">
        <v>91</v>
      </c>
      <c r="H22" t="s">
        <v>228</v>
      </c>
      <c r="I22" s="8">
        <v>323.12</v>
      </c>
      <c r="J22">
        <v>0.47394816528130801</v>
      </c>
      <c r="K22">
        <v>20.424322990040402</v>
      </c>
      <c r="M22" t="s">
        <v>37</v>
      </c>
      <c r="N22" t="s">
        <v>234</v>
      </c>
    </row>
    <row r="23" spans="1:14" x14ac:dyDescent="0.25">
      <c r="A23" t="s">
        <v>233</v>
      </c>
      <c r="B23" t="s">
        <v>30</v>
      </c>
      <c r="C23" t="s">
        <v>31</v>
      </c>
      <c r="D23" t="s">
        <v>32</v>
      </c>
      <c r="E23" t="s">
        <v>33</v>
      </c>
      <c r="F23" t="s">
        <v>84</v>
      </c>
      <c r="G23" t="s">
        <v>91</v>
      </c>
      <c r="H23" t="s">
        <v>228</v>
      </c>
      <c r="I23" s="8">
        <v>323.12</v>
      </c>
      <c r="J23">
        <v>1.00963476488959</v>
      </c>
      <c r="K23">
        <v>17.463640107184801</v>
      </c>
      <c r="M23" t="s">
        <v>37</v>
      </c>
      <c r="N23" t="s">
        <v>234</v>
      </c>
    </row>
    <row r="24" spans="1:14" x14ac:dyDescent="0.25">
      <c r="A24" t="s">
        <v>233</v>
      </c>
      <c r="B24" t="s">
        <v>30</v>
      </c>
      <c r="C24" t="s">
        <v>31</v>
      </c>
      <c r="D24" t="s">
        <v>32</v>
      </c>
      <c r="E24" t="s">
        <v>33</v>
      </c>
      <c r="F24" t="s">
        <v>84</v>
      </c>
      <c r="G24" t="s">
        <v>91</v>
      </c>
      <c r="H24" t="s">
        <v>228</v>
      </c>
      <c r="I24" s="8">
        <v>323.12</v>
      </c>
      <c r="J24">
        <v>1.9553626141590399</v>
      </c>
      <c r="K24">
        <v>11.523305182905</v>
      </c>
      <c r="M24" t="s">
        <v>37</v>
      </c>
      <c r="N24" t="s">
        <v>234</v>
      </c>
    </row>
    <row r="25" spans="1:14" x14ac:dyDescent="0.25">
      <c r="A25" t="s">
        <v>233</v>
      </c>
      <c r="B25" t="s">
        <v>30</v>
      </c>
      <c r="C25" t="s">
        <v>31</v>
      </c>
      <c r="D25" t="s">
        <v>32</v>
      </c>
      <c r="E25" t="s">
        <v>33</v>
      </c>
      <c r="F25" t="s">
        <v>84</v>
      </c>
      <c r="G25" t="s">
        <v>91</v>
      </c>
      <c r="H25" t="s">
        <v>228</v>
      </c>
      <c r="I25" s="8">
        <v>323.12</v>
      </c>
      <c r="J25">
        <v>3.9304525017165299</v>
      </c>
      <c r="K25">
        <v>7.3808529879116902</v>
      </c>
      <c r="M25" t="s">
        <v>37</v>
      </c>
      <c r="N25" t="s">
        <v>234</v>
      </c>
    </row>
    <row r="26" spans="1:14" x14ac:dyDescent="0.25">
      <c r="A26" t="s">
        <v>233</v>
      </c>
      <c r="B26" t="s">
        <v>30</v>
      </c>
      <c r="C26" t="s">
        <v>31</v>
      </c>
      <c r="D26" t="s">
        <v>32</v>
      </c>
      <c r="E26" t="s">
        <v>33</v>
      </c>
      <c r="F26" t="s">
        <v>84</v>
      </c>
      <c r="G26" t="s">
        <v>91</v>
      </c>
      <c r="H26" t="s">
        <v>228</v>
      </c>
      <c r="I26" s="8">
        <v>323.12</v>
      </c>
      <c r="J26">
        <v>5.9245819925347698</v>
      </c>
      <c r="K26">
        <v>5.6611397638473697</v>
      </c>
      <c r="M26" t="s">
        <v>37</v>
      </c>
      <c r="N26" t="s">
        <v>234</v>
      </c>
    </row>
    <row r="27" spans="1:14" x14ac:dyDescent="0.25">
      <c r="A27" t="s">
        <v>233</v>
      </c>
      <c r="B27" t="s">
        <v>30</v>
      </c>
      <c r="C27" t="s">
        <v>31</v>
      </c>
      <c r="D27" t="s">
        <v>32</v>
      </c>
      <c r="E27" t="s">
        <v>33</v>
      </c>
      <c r="F27" t="s">
        <v>84</v>
      </c>
      <c r="G27" t="s">
        <v>91</v>
      </c>
      <c r="H27" t="s">
        <v>228</v>
      </c>
      <c r="I27" s="8">
        <v>323.12</v>
      </c>
      <c r="J27">
        <v>7.9876641258731604</v>
      </c>
      <c r="K27">
        <v>4.7627080770794796</v>
      </c>
      <c r="M27" t="s">
        <v>37</v>
      </c>
      <c r="N27" t="s">
        <v>234</v>
      </c>
    </row>
    <row r="28" spans="1:14" x14ac:dyDescent="0.25">
      <c r="A28" t="s">
        <v>233</v>
      </c>
      <c r="B28" t="s">
        <v>30</v>
      </c>
      <c r="C28" t="s">
        <v>31</v>
      </c>
      <c r="D28" t="s">
        <v>32</v>
      </c>
      <c r="E28" t="s">
        <v>33</v>
      </c>
      <c r="F28" t="s">
        <v>84</v>
      </c>
      <c r="G28" t="s">
        <v>91</v>
      </c>
      <c r="H28" t="s">
        <v>228</v>
      </c>
      <c r="I28" s="8">
        <v>323.12</v>
      </c>
      <c r="J28">
        <v>12.0307848404594</v>
      </c>
      <c r="K28">
        <v>2.4125682010846701</v>
      </c>
      <c r="M28" t="s">
        <v>37</v>
      </c>
      <c r="N28" t="s">
        <v>234</v>
      </c>
    </row>
    <row r="29" spans="1:14" x14ac:dyDescent="0.25">
      <c r="A29" t="s">
        <v>233</v>
      </c>
      <c r="B29" t="s">
        <v>30</v>
      </c>
      <c r="C29" t="s">
        <v>31</v>
      </c>
      <c r="D29" t="s">
        <v>32</v>
      </c>
      <c r="E29" t="s">
        <v>33</v>
      </c>
      <c r="F29" t="s">
        <v>84</v>
      </c>
      <c r="G29" t="s">
        <v>91</v>
      </c>
      <c r="H29" t="s">
        <v>228</v>
      </c>
      <c r="I29" s="8">
        <v>323.12</v>
      </c>
      <c r="J29">
        <v>24.305139912395799</v>
      </c>
      <c r="K29">
        <v>0.70001366876374504</v>
      </c>
      <c r="M29" t="s">
        <v>37</v>
      </c>
      <c r="N29" t="s">
        <v>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69B7B-BE15-4824-9B0E-BFAB09049997}">
  <dimension ref="A1:R18"/>
  <sheetViews>
    <sheetView workbookViewId="0">
      <selection activeCell="K19" sqref="K19"/>
    </sheetView>
  </sheetViews>
  <sheetFormatPr defaultRowHeight="15" x14ac:dyDescent="0.25"/>
  <cols>
    <col min="1" max="1" width="11.42578125" bestFit="1" customWidth="1"/>
    <col min="3" max="3" width="11.85546875" bestFit="1" customWidth="1"/>
    <col min="4" max="4" width="12.42578125" bestFit="1" customWidth="1"/>
    <col min="5" max="5" width="7.28515625" bestFit="1" customWidth="1"/>
    <col min="6" max="6" width="7" bestFit="1" customWidth="1"/>
    <col min="7" max="7" width="7.140625" bestFit="1" customWidth="1"/>
    <col min="8" max="8" width="15.140625" bestFit="1" customWidth="1"/>
    <col min="9" max="9" width="5.7109375" bestFit="1" customWidth="1"/>
    <col min="10" max="10" width="7.7109375" bestFit="1" customWidth="1"/>
    <col min="11" max="11" width="19.42578125" bestFit="1" customWidth="1"/>
    <col min="12" max="12" width="11.85546875" bestFit="1" customWidth="1"/>
    <col min="13" max="13" width="5.7109375" bestFit="1" customWidth="1"/>
    <col min="14" max="14" width="8.140625" bestFit="1" customWidth="1"/>
    <col min="15" max="15" width="1.85546875" bestFit="1" customWidth="1"/>
    <col min="16" max="16" width="5.85546875" bestFit="1" customWidth="1"/>
    <col min="17" max="17" width="8.140625" bestFit="1" customWidth="1"/>
    <col min="18" max="18" width="10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s="1" t="s">
        <v>275</v>
      </c>
      <c r="J1" s="1" t="s">
        <v>273</v>
      </c>
      <c r="K1" s="2" t="s">
        <v>137</v>
      </c>
      <c r="L1" s="1" t="s">
        <v>125</v>
      </c>
      <c r="M1" s="1" t="s">
        <v>9</v>
      </c>
      <c r="N1" s="1" t="s">
        <v>7</v>
      </c>
      <c r="O1" s="1" t="s">
        <v>129</v>
      </c>
      <c r="P1" s="1" t="s">
        <v>239</v>
      </c>
      <c r="Q1" s="1" t="s">
        <v>205</v>
      </c>
      <c r="R1" s="1" t="s">
        <v>222</v>
      </c>
    </row>
    <row r="2" spans="1:18" x14ac:dyDescent="0.25">
      <c r="A2" t="s">
        <v>233</v>
      </c>
      <c r="B2" t="s">
        <v>30</v>
      </c>
      <c r="C2" t="s">
        <v>31</v>
      </c>
      <c r="D2" t="s">
        <v>32</v>
      </c>
      <c r="E2" t="s">
        <v>33</v>
      </c>
      <c r="F2" t="s">
        <v>238</v>
      </c>
      <c r="G2" t="s">
        <v>232</v>
      </c>
      <c r="H2" t="s">
        <v>228</v>
      </c>
      <c r="I2" s="8">
        <v>323.12</v>
      </c>
      <c r="J2">
        <f>Q2+R2</f>
        <v>3.33</v>
      </c>
      <c r="K2">
        <v>2.52</v>
      </c>
      <c r="L2">
        <f>P2*SQRT(O2)</f>
        <v>0.7636753236814714</v>
      </c>
      <c r="M2" t="s">
        <v>40</v>
      </c>
      <c r="O2">
        <v>8</v>
      </c>
      <c r="P2">
        <v>0.27</v>
      </c>
      <c r="Q2">
        <v>3</v>
      </c>
      <c r="R2">
        <v>0.33</v>
      </c>
    </row>
    <row r="3" spans="1:18" x14ac:dyDescent="0.25">
      <c r="A3" t="s">
        <v>233</v>
      </c>
      <c r="B3" t="s">
        <v>30</v>
      </c>
      <c r="C3" t="s">
        <v>31</v>
      </c>
      <c r="D3" t="s">
        <v>32</v>
      </c>
      <c r="E3" t="s">
        <v>33</v>
      </c>
      <c r="F3" t="s">
        <v>238</v>
      </c>
      <c r="G3" t="s">
        <v>232</v>
      </c>
      <c r="H3" t="s">
        <v>228</v>
      </c>
      <c r="I3" s="8">
        <v>323.12</v>
      </c>
      <c r="J3">
        <f t="shared" ref="J3:J18" si="0">Q3+R3</f>
        <v>4</v>
      </c>
      <c r="K3">
        <v>0.68</v>
      </c>
      <c r="L3">
        <f t="shared" ref="L3:L18" si="1">P3*SQRT(O3)</f>
        <v>8.4852813742385708E-2</v>
      </c>
      <c r="M3" t="s">
        <v>40</v>
      </c>
      <c r="O3">
        <v>8</v>
      </c>
      <c r="P3">
        <v>0.03</v>
      </c>
      <c r="Q3">
        <v>3</v>
      </c>
      <c r="R3">
        <v>1</v>
      </c>
    </row>
    <row r="4" spans="1:18" x14ac:dyDescent="0.25">
      <c r="A4" t="s">
        <v>233</v>
      </c>
      <c r="B4" t="s">
        <v>30</v>
      </c>
      <c r="C4" t="s">
        <v>100</v>
      </c>
      <c r="D4" t="s">
        <v>76</v>
      </c>
      <c r="E4" t="s">
        <v>33</v>
      </c>
      <c r="F4" t="s">
        <v>238</v>
      </c>
      <c r="G4" t="s">
        <v>232</v>
      </c>
      <c r="H4" t="s">
        <v>228</v>
      </c>
      <c r="I4" s="8">
        <v>323.12</v>
      </c>
      <c r="J4">
        <f t="shared" si="0"/>
        <v>3.33</v>
      </c>
      <c r="K4">
        <v>0.49</v>
      </c>
      <c r="L4">
        <f t="shared" si="1"/>
        <v>0.11313708498984762</v>
      </c>
      <c r="M4" t="s">
        <v>40</v>
      </c>
      <c r="O4">
        <v>8</v>
      </c>
      <c r="P4">
        <v>0.04</v>
      </c>
      <c r="Q4">
        <v>3</v>
      </c>
      <c r="R4">
        <v>0.33</v>
      </c>
    </row>
    <row r="5" spans="1:18" x14ac:dyDescent="0.25">
      <c r="A5" t="s">
        <v>233</v>
      </c>
      <c r="B5" t="s">
        <v>30</v>
      </c>
      <c r="C5" t="s">
        <v>100</v>
      </c>
      <c r="D5" t="s">
        <v>76</v>
      </c>
      <c r="E5" t="s">
        <v>33</v>
      </c>
      <c r="F5" t="s">
        <v>238</v>
      </c>
      <c r="G5" t="s">
        <v>232</v>
      </c>
      <c r="H5" t="s">
        <v>228</v>
      </c>
      <c r="I5" s="8">
        <v>323.12</v>
      </c>
      <c r="J5">
        <f t="shared" si="0"/>
        <v>4</v>
      </c>
      <c r="K5">
        <v>1.87</v>
      </c>
      <c r="L5">
        <f t="shared" si="1"/>
        <v>0.59396969619669993</v>
      </c>
      <c r="M5" t="s">
        <v>40</v>
      </c>
      <c r="O5">
        <v>8</v>
      </c>
      <c r="P5">
        <v>0.21</v>
      </c>
      <c r="Q5">
        <v>3</v>
      </c>
      <c r="R5">
        <v>1</v>
      </c>
    </row>
    <row r="6" spans="1:18" x14ac:dyDescent="0.25">
      <c r="A6" t="s">
        <v>233</v>
      </c>
      <c r="B6" t="s">
        <v>30</v>
      </c>
      <c r="C6" t="s">
        <v>100</v>
      </c>
      <c r="D6" t="s">
        <v>76</v>
      </c>
      <c r="E6" t="s">
        <v>33</v>
      </c>
      <c r="F6" t="s">
        <v>238</v>
      </c>
      <c r="G6" t="s">
        <v>232</v>
      </c>
      <c r="H6" t="s">
        <v>228</v>
      </c>
      <c r="I6" s="8">
        <v>323.12</v>
      </c>
      <c r="J6">
        <f t="shared" si="0"/>
        <v>5</v>
      </c>
      <c r="K6">
        <v>0.31</v>
      </c>
      <c r="L6">
        <f t="shared" si="1"/>
        <v>0.11313708498984762</v>
      </c>
      <c r="M6" t="s">
        <v>40</v>
      </c>
      <c r="O6">
        <v>8</v>
      </c>
      <c r="P6">
        <v>0.04</v>
      </c>
      <c r="Q6">
        <v>3</v>
      </c>
      <c r="R6">
        <v>2</v>
      </c>
    </row>
    <row r="7" spans="1:18" x14ac:dyDescent="0.25">
      <c r="A7" t="s">
        <v>233</v>
      </c>
      <c r="B7" t="s">
        <v>30</v>
      </c>
      <c r="C7" t="s">
        <v>100</v>
      </c>
      <c r="D7" t="s">
        <v>76</v>
      </c>
      <c r="E7" t="s">
        <v>33</v>
      </c>
      <c r="F7" t="s">
        <v>238</v>
      </c>
      <c r="G7" t="s">
        <v>232</v>
      </c>
      <c r="H7" t="s">
        <v>228</v>
      </c>
      <c r="I7" s="8">
        <v>323.12</v>
      </c>
      <c r="J7">
        <f t="shared" si="0"/>
        <v>9</v>
      </c>
      <c r="K7">
        <v>4.2999999999999997E-2</v>
      </c>
      <c r="L7">
        <f t="shared" si="1"/>
        <v>1.1313708498984762E-2</v>
      </c>
      <c r="M7" t="s">
        <v>40</v>
      </c>
      <c r="O7">
        <v>8</v>
      </c>
      <c r="P7">
        <v>4.0000000000000001E-3</v>
      </c>
      <c r="Q7">
        <v>3</v>
      </c>
      <c r="R7">
        <v>6</v>
      </c>
    </row>
    <row r="8" spans="1:18" x14ac:dyDescent="0.25">
      <c r="A8" t="s">
        <v>233</v>
      </c>
      <c r="B8" t="s">
        <v>30</v>
      </c>
      <c r="C8" t="s">
        <v>100</v>
      </c>
      <c r="D8" t="s">
        <v>76</v>
      </c>
      <c r="E8" t="s">
        <v>33</v>
      </c>
      <c r="F8" t="s">
        <v>238</v>
      </c>
      <c r="G8" t="s">
        <v>232</v>
      </c>
      <c r="H8" t="s">
        <v>228</v>
      </c>
      <c r="I8" s="8">
        <v>323.12</v>
      </c>
      <c r="J8">
        <f t="shared" si="0"/>
        <v>15</v>
      </c>
      <c r="K8">
        <v>0</v>
      </c>
      <c r="L8">
        <f t="shared" si="1"/>
        <v>0</v>
      </c>
      <c r="M8" t="s">
        <v>40</v>
      </c>
      <c r="O8">
        <v>8</v>
      </c>
      <c r="Q8">
        <v>3</v>
      </c>
      <c r="R8">
        <v>12</v>
      </c>
    </row>
    <row r="9" spans="1:18" x14ac:dyDescent="0.25">
      <c r="A9" t="s">
        <v>233</v>
      </c>
      <c r="B9" t="s">
        <v>30</v>
      </c>
      <c r="C9" t="s">
        <v>75</v>
      </c>
      <c r="D9" t="s">
        <v>76</v>
      </c>
      <c r="E9" t="s">
        <v>33</v>
      </c>
      <c r="F9" t="s">
        <v>238</v>
      </c>
      <c r="G9" t="s">
        <v>232</v>
      </c>
      <c r="H9" t="s">
        <v>228</v>
      </c>
      <c r="I9" s="8">
        <v>323.12</v>
      </c>
      <c r="J9">
        <f t="shared" si="0"/>
        <v>3.33</v>
      </c>
      <c r="K9">
        <v>0.74</v>
      </c>
      <c r="L9">
        <f t="shared" si="1"/>
        <v>0.50911688245431419</v>
      </c>
      <c r="M9" t="s">
        <v>40</v>
      </c>
      <c r="O9">
        <v>8</v>
      </c>
      <c r="P9">
        <v>0.18</v>
      </c>
      <c r="Q9">
        <v>3</v>
      </c>
      <c r="R9">
        <v>0.33</v>
      </c>
    </row>
    <row r="10" spans="1:18" x14ac:dyDescent="0.25">
      <c r="A10" t="s">
        <v>233</v>
      </c>
      <c r="B10" t="s">
        <v>30</v>
      </c>
      <c r="C10" t="s">
        <v>75</v>
      </c>
      <c r="D10" t="s">
        <v>76</v>
      </c>
      <c r="E10" t="s">
        <v>33</v>
      </c>
      <c r="F10" t="s">
        <v>238</v>
      </c>
      <c r="G10" t="s">
        <v>232</v>
      </c>
      <c r="H10" t="s">
        <v>228</v>
      </c>
      <c r="I10" s="8">
        <v>323.12</v>
      </c>
      <c r="J10">
        <f t="shared" si="0"/>
        <v>4</v>
      </c>
      <c r="K10">
        <v>1.1399999999999999</v>
      </c>
      <c r="L10">
        <f t="shared" si="1"/>
        <v>0.50911688245431419</v>
      </c>
      <c r="M10" t="s">
        <v>40</v>
      </c>
      <c r="O10">
        <v>8</v>
      </c>
      <c r="P10">
        <v>0.18</v>
      </c>
      <c r="Q10">
        <v>3</v>
      </c>
      <c r="R10">
        <v>1</v>
      </c>
    </row>
    <row r="11" spans="1:18" x14ac:dyDescent="0.25">
      <c r="A11" t="s">
        <v>233</v>
      </c>
      <c r="B11" t="s">
        <v>30</v>
      </c>
      <c r="C11" t="s">
        <v>75</v>
      </c>
      <c r="D11" t="s">
        <v>76</v>
      </c>
      <c r="E11" t="s">
        <v>33</v>
      </c>
      <c r="F11" t="s">
        <v>238</v>
      </c>
      <c r="G11" t="s">
        <v>232</v>
      </c>
      <c r="H11" t="s">
        <v>228</v>
      </c>
      <c r="I11" s="8">
        <v>323.12</v>
      </c>
      <c r="J11">
        <f t="shared" si="0"/>
        <v>5</v>
      </c>
      <c r="K11">
        <v>0.39</v>
      </c>
      <c r="L11">
        <f t="shared" si="1"/>
        <v>0.19798989873223333</v>
      </c>
      <c r="M11" t="s">
        <v>40</v>
      </c>
      <c r="O11">
        <v>8</v>
      </c>
      <c r="P11">
        <v>7.0000000000000007E-2</v>
      </c>
      <c r="Q11">
        <v>3</v>
      </c>
      <c r="R11">
        <v>2</v>
      </c>
    </row>
    <row r="12" spans="1:18" x14ac:dyDescent="0.25">
      <c r="A12" t="s">
        <v>233</v>
      </c>
      <c r="B12" t="s">
        <v>30</v>
      </c>
      <c r="C12" t="s">
        <v>75</v>
      </c>
      <c r="D12" t="s">
        <v>76</v>
      </c>
      <c r="E12" t="s">
        <v>33</v>
      </c>
      <c r="F12" t="s">
        <v>238</v>
      </c>
      <c r="G12" t="s">
        <v>232</v>
      </c>
      <c r="H12" t="s">
        <v>228</v>
      </c>
      <c r="I12" s="8">
        <v>323.12</v>
      </c>
      <c r="J12">
        <f t="shared" si="0"/>
        <v>9</v>
      </c>
      <c r="K12">
        <v>2.5999999999999999E-2</v>
      </c>
      <c r="L12">
        <f t="shared" si="1"/>
        <v>1.6970562748477143E-2</v>
      </c>
      <c r="M12" t="s">
        <v>40</v>
      </c>
      <c r="O12">
        <v>8</v>
      </c>
      <c r="P12">
        <v>6.0000000000000001E-3</v>
      </c>
      <c r="Q12">
        <v>3</v>
      </c>
      <c r="R12">
        <v>6</v>
      </c>
    </row>
    <row r="13" spans="1:18" x14ac:dyDescent="0.25">
      <c r="A13" t="s">
        <v>233</v>
      </c>
      <c r="B13" t="s">
        <v>30</v>
      </c>
      <c r="C13" t="s">
        <v>75</v>
      </c>
      <c r="D13" t="s">
        <v>76</v>
      </c>
      <c r="E13" t="s">
        <v>33</v>
      </c>
      <c r="F13" t="s">
        <v>238</v>
      </c>
      <c r="G13" t="s">
        <v>232</v>
      </c>
      <c r="H13" t="s">
        <v>228</v>
      </c>
      <c r="I13" s="8">
        <v>323.12</v>
      </c>
      <c r="J13">
        <f t="shared" si="0"/>
        <v>15</v>
      </c>
      <c r="K13">
        <v>0</v>
      </c>
      <c r="L13">
        <f t="shared" si="1"/>
        <v>0</v>
      </c>
      <c r="M13" t="s">
        <v>40</v>
      </c>
      <c r="O13">
        <v>8</v>
      </c>
      <c r="Q13">
        <v>3</v>
      </c>
      <c r="R13">
        <v>12</v>
      </c>
    </row>
    <row r="14" spans="1:18" x14ac:dyDescent="0.25">
      <c r="A14" t="s">
        <v>233</v>
      </c>
      <c r="B14" t="s">
        <v>30</v>
      </c>
      <c r="C14" t="s">
        <v>96</v>
      </c>
      <c r="D14" t="s">
        <v>76</v>
      </c>
      <c r="E14" t="s">
        <v>33</v>
      </c>
      <c r="F14" t="s">
        <v>238</v>
      </c>
      <c r="G14" t="s">
        <v>232</v>
      </c>
      <c r="H14" t="s">
        <v>228</v>
      </c>
      <c r="I14" s="8">
        <v>323.12</v>
      </c>
      <c r="J14">
        <f t="shared" si="0"/>
        <v>3.33</v>
      </c>
      <c r="K14">
        <v>0.45</v>
      </c>
      <c r="L14">
        <f t="shared" si="1"/>
        <v>0.11313708498984762</v>
      </c>
      <c r="M14" t="s">
        <v>40</v>
      </c>
      <c r="O14">
        <v>8</v>
      </c>
      <c r="P14">
        <v>0.04</v>
      </c>
      <c r="Q14">
        <v>3</v>
      </c>
      <c r="R14">
        <v>0.33</v>
      </c>
    </row>
    <row r="15" spans="1:18" x14ac:dyDescent="0.25">
      <c r="A15" t="s">
        <v>233</v>
      </c>
      <c r="B15" t="s">
        <v>30</v>
      </c>
      <c r="C15" t="s">
        <v>96</v>
      </c>
      <c r="D15" t="s">
        <v>76</v>
      </c>
      <c r="E15" t="s">
        <v>33</v>
      </c>
      <c r="F15" t="s">
        <v>238</v>
      </c>
      <c r="G15" t="s">
        <v>232</v>
      </c>
      <c r="H15" t="s">
        <v>228</v>
      </c>
      <c r="I15" s="8">
        <v>323.12</v>
      </c>
      <c r="J15">
        <f t="shared" si="0"/>
        <v>4</v>
      </c>
      <c r="K15">
        <v>1.82</v>
      </c>
      <c r="L15">
        <f t="shared" si="1"/>
        <v>0.45254833995939048</v>
      </c>
      <c r="M15" t="s">
        <v>40</v>
      </c>
      <c r="O15">
        <v>8</v>
      </c>
      <c r="P15">
        <v>0.16</v>
      </c>
      <c r="Q15">
        <v>3</v>
      </c>
      <c r="R15">
        <v>1</v>
      </c>
    </row>
    <row r="16" spans="1:18" x14ac:dyDescent="0.25">
      <c r="A16" t="s">
        <v>233</v>
      </c>
      <c r="B16" t="s">
        <v>30</v>
      </c>
      <c r="C16" t="s">
        <v>96</v>
      </c>
      <c r="D16" t="s">
        <v>76</v>
      </c>
      <c r="E16" t="s">
        <v>33</v>
      </c>
      <c r="F16" t="s">
        <v>238</v>
      </c>
      <c r="G16" t="s">
        <v>232</v>
      </c>
      <c r="H16" t="s">
        <v>228</v>
      </c>
      <c r="I16" s="8">
        <v>323.12</v>
      </c>
      <c r="J16">
        <f t="shared" si="0"/>
        <v>5</v>
      </c>
      <c r="K16">
        <v>1.18</v>
      </c>
      <c r="L16">
        <f t="shared" si="1"/>
        <v>0.42426406871192851</v>
      </c>
      <c r="M16" t="s">
        <v>40</v>
      </c>
      <c r="O16">
        <v>8</v>
      </c>
      <c r="P16">
        <v>0.15</v>
      </c>
      <c r="Q16">
        <v>3</v>
      </c>
      <c r="R16">
        <v>2</v>
      </c>
    </row>
    <row r="17" spans="1:18" x14ac:dyDescent="0.25">
      <c r="A17" t="s">
        <v>233</v>
      </c>
      <c r="B17" t="s">
        <v>30</v>
      </c>
      <c r="C17" t="s">
        <v>96</v>
      </c>
      <c r="D17" t="s">
        <v>76</v>
      </c>
      <c r="E17" t="s">
        <v>33</v>
      </c>
      <c r="F17" t="s">
        <v>238</v>
      </c>
      <c r="G17" t="s">
        <v>232</v>
      </c>
      <c r="H17" t="s">
        <v>228</v>
      </c>
      <c r="I17" s="8">
        <v>323.12</v>
      </c>
      <c r="J17">
        <f t="shared" si="0"/>
        <v>9</v>
      </c>
      <c r="K17">
        <v>0.43</v>
      </c>
      <c r="L17">
        <f t="shared" si="1"/>
        <v>0.14142135623730953</v>
      </c>
      <c r="M17" t="s">
        <v>40</v>
      </c>
      <c r="O17">
        <v>8</v>
      </c>
      <c r="P17">
        <v>0.05</v>
      </c>
      <c r="Q17">
        <v>3</v>
      </c>
      <c r="R17">
        <v>6</v>
      </c>
    </row>
    <row r="18" spans="1:18" x14ac:dyDescent="0.25">
      <c r="A18" t="s">
        <v>233</v>
      </c>
      <c r="B18" t="s">
        <v>30</v>
      </c>
      <c r="C18" t="s">
        <v>96</v>
      </c>
      <c r="D18" t="s">
        <v>76</v>
      </c>
      <c r="E18" t="s">
        <v>33</v>
      </c>
      <c r="F18" t="s">
        <v>238</v>
      </c>
      <c r="G18" t="s">
        <v>232</v>
      </c>
      <c r="H18" t="s">
        <v>228</v>
      </c>
      <c r="I18" s="8">
        <v>323.12</v>
      </c>
      <c r="J18">
        <f t="shared" si="0"/>
        <v>15</v>
      </c>
      <c r="K18">
        <v>0</v>
      </c>
      <c r="L18">
        <f t="shared" si="1"/>
        <v>0</v>
      </c>
      <c r="M18" t="s">
        <v>40</v>
      </c>
      <c r="O18">
        <v>8</v>
      </c>
      <c r="Q18">
        <v>3</v>
      </c>
      <c r="R18">
        <v>12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B6CC6-AEB7-4FB7-A613-97B044612255}">
  <dimension ref="A1:R69"/>
  <sheetViews>
    <sheetView topLeftCell="A10" workbookViewId="0">
      <selection activeCell="I1" sqref="I1"/>
    </sheetView>
  </sheetViews>
  <sheetFormatPr defaultRowHeight="15" x14ac:dyDescent="0.25"/>
  <cols>
    <col min="1" max="1" width="11.42578125" bestFit="1" customWidth="1"/>
    <col min="3" max="3" width="11.85546875" bestFit="1" customWidth="1"/>
    <col min="4" max="4" width="12.42578125" bestFit="1" customWidth="1"/>
    <col min="5" max="5" width="7.28515625" bestFit="1" customWidth="1"/>
    <col min="6" max="6" width="7" bestFit="1" customWidth="1"/>
    <col min="7" max="7" width="7.140625" bestFit="1" customWidth="1"/>
    <col min="8" max="8" width="15.140625" bestFit="1" customWidth="1"/>
    <col min="9" max="9" width="5.7109375" bestFit="1" customWidth="1"/>
    <col min="10" max="10" width="7.7109375" bestFit="1" customWidth="1"/>
    <col min="11" max="11" width="19.42578125" bestFit="1" customWidth="1"/>
    <col min="12" max="12" width="11.85546875" bestFit="1" customWidth="1"/>
    <col min="13" max="13" width="5.7109375" bestFit="1" customWidth="1"/>
    <col min="14" max="14" width="8.140625" bestFit="1" customWidth="1"/>
    <col min="15" max="15" width="1.85546875" bestFit="1" customWidth="1"/>
    <col min="16" max="16" width="5.85546875" bestFit="1" customWidth="1"/>
    <col min="17" max="17" width="8.140625" bestFit="1" customWidth="1"/>
    <col min="18" max="18" width="10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s="1" t="s">
        <v>275</v>
      </c>
      <c r="J1" s="1" t="s">
        <v>273</v>
      </c>
      <c r="K1" s="2" t="s">
        <v>137</v>
      </c>
      <c r="L1" s="1" t="s">
        <v>125</v>
      </c>
      <c r="M1" s="1" t="s">
        <v>9</v>
      </c>
      <c r="N1" s="1" t="s">
        <v>7</v>
      </c>
      <c r="O1" s="1" t="s">
        <v>129</v>
      </c>
      <c r="P1" s="1" t="s">
        <v>239</v>
      </c>
      <c r="Q1" s="1" t="s">
        <v>205</v>
      </c>
      <c r="R1" s="1" t="s">
        <v>222</v>
      </c>
    </row>
    <row r="2" spans="1:18" x14ac:dyDescent="0.25">
      <c r="A2" t="s">
        <v>233</v>
      </c>
      <c r="B2" t="s">
        <v>30</v>
      </c>
      <c r="C2" t="s">
        <v>31</v>
      </c>
      <c r="D2" t="s">
        <v>32</v>
      </c>
      <c r="E2" t="s">
        <v>33</v>
      </c>
      <c r="F2" t="s">
        <v>238</v>
      </c>
      <c r="G2" t="s">
        <v>232</v>
      </c>
      <c r="H2" t="s">
        <v>228</v>
      </c>
      <c r="I2" s="8">
        <v>323.12</v>
      </c>
      <c r="J2">
        <f>Q2+R2</f>
        <v>3.33</v>
      </c>
      <c r="K2">
        <v>2.52</v>
      </c>
      <c r="L2">
        <f>P2*SQRT(O2)</f>
        <v>0.7636753236814714</v>
      </c>
      <c r="M2" t="s">
        <v>40</v>
      </c>
      <c r="O2">
        <v>8</v>
      </c>
      <c r="P2">
        <v>0.27</v>
      </c>
      <c r="Q2">
        <v>3</v>
      </c>
      <c r="R2">
        <v>0.33</v>
      </c>
    </row>
    <row r="3" spans="1:18" x14ac:dyDescent="0.25">
      <c r="A3" t="s">
        <v>233</v>
      </c>
      <c r="B3" t="s">
        <v>30</v>
      </c>
      <c r="C3" t="s">
        <v>31</v>
      </c>
      <c r="D3" t="s">
        <v>32</v>
      </c>
      <c r="E3" t="s">
        <v>33</v>
      </c>
      <c r="F3" t="s">
        <v>238</v>
      </c>
      <c r="G3" t="s">
        <v>232</v>
      </c>
      <c r="H3" t="s">
        <v>228</v>
      </c>
      <c r="I3" s="8">
        <v>323.12</v>
      </c>
      <c r="J3">
        <f t="shared" ref="J3:J66" si="0">Q3+R3</f>
        <v>4</v>
      </c>
      <c r="K3">
        <v>0.68</v>
      </c>
      <c r="L3">
        <f t="shared" ref="L3:L66" si="1">P3*SQRT(O3)</f>
        <v>8.4852813742385708E-2</v>
      </c>
      <c r="M3" t="s">
        <v>40</v>
      </c>
      <c r="O3">
        <v>8</v>
      </c>
      <c r="P3">
        <v>0.03</v>
      </c>
      <c r="Q3">
        <v>3</v>
      </c>
      <c r="R3">
        <v>1</v>
      </c>
    </row>
    <row r="4" spans="1:18" x14ac:dyDescent="0.25">
      <c r="A4" t="s">
        <v>233</v>
      </c>
      <c r="B4" t="s">
        <v>30</v>
      </c>
      <c r="C4" t="s">
        <v>100</v>
      </c>
      <c r="D4" t="s">
        <v>76</v>
      </c>
      <c r="E4" t="s">
        <v>33</v>
      </c>
      <c r="F4" t="s">
        <v>238</v>
      </c>
      <c r="G4" t="s">
        <v>232</v>
      </c>
      <c r="H4" t="s">
        <v>228</v>
      </c>
      <c r="I4" s="8">
        <v>323.12</v>
      </c>
      <c r="J4">
        <f t="shared" si="0"/>
        <v>3.33</v>
      </c>
      <c r="K4">
        <v>0.49</v>
      </c>
      <c r="L4">
        <f t="shared" si="1"/>
        <v>0.11313708498984762</v>
      </c>
      <c r="M4" t="s">
        <v>40</v>
      </c>
      <c r="O4">
        <v>8</v>
      </c>
      <c r="P4">
        <v>0.04</v>
      </c>
      <c r="Q4">
        <v>3</v>
      </c>
      <c r="R4">
        <v>0.33</v>
      </c>
    </row>
    <row r="5" spans="1:18" x14ac:dyDescent="0.25">
      <c r="A5" t="s">
        <v>233</v>
      </c>
      <c r="B5" t="s">
        <v>30</v>
      </c>
      <c r="C5" t="s">
        <v>100</v>
      </c>
      <c r="D5" t="s">
        <v>76</v>
      </c>
      <c r="E5" t="s">
        <v>33</v>
      </c>
      <c r="F5" t="s">
        <v>238</v>
      </c>
      <c r="G5" t="s">
        <v>232</v>
      </c>
      <c r="H5" t="s">
        <v>228</v>
      </c>
      <c r="I5" s="8">
        <v>323.12</v>
      </c>
      <c r="J5">
        <f t="shared" si="0"/>
        <v>4</v>
      </c>
      <c r="K5">
        <v>1.87</v>
      </c>
      <c r="L5">
        <f t="shared" si="1"/>
        <v>0.59396969619669993</v>
      </c>
      <c r="M5" t="s">
        <v>40</v>
      </c>
      <c r="O5">
        <v>8</v>
      </c>
      <c r="P5">
        <v>0.21</v>
      </c>
      <c r="Q5">
        <v>3</v>
      </c>
      <c r="R5">
        <v>1</v>
      </c>
    </row>
    <row r="6" spans="1:18" x14ac:dyDescent="0.25">
      <c r="A6" t="s">
        <v>233</v>
      </c>
      <c r="B6" t="s">
        <v>30</v>
      </c>
      <c r="C6" t="s">
        <v>100</v>
      </c>
      <c r="D6" t="s">
        <v>76</v>
      </c>
      <c r="E6" t="s">
        <v>33</v>
      </c>
      <c r="F6" t="s">
        <v>238</v>
      </c>
      <c r="G6" t="s">
        <v>232</v>
      </c>
      <c r="H6" t="s">
        <v>228</v>
      </c>
      <c r="I6" s="8">
        <v>323.12</v>
      </c>
      <c r="J6">
        <f t="shared" si="0"/>
        <v>5</v>
      </c>
      <c r="K6">
        <v>0.31</v>
      </c>
      <c r="L6">
        <f t="shared" si="1"/>
        <v>0.11313708498984762</v>
      </c>
      <c r="M6" t="s">
        <v>40</v>
      </c>
      <c r="O6">
        <v>8</v>
      </c>
      <c r="P6">
        <v>0.04</v>
      </c>
      <c r="Q6">
        <v>3</v>
      </c>
      <c r="R6">
        <v>2</v>
      </c>
    </row>
    <row r="7" spans="1:18" x14ac:dyDescent="0.25">
      <c r="A7" t="s">
        <v>233</v>
      </c>
      <c r="B7" t="s">
        <v>30</v>
      </c>
      <c r="C7" t="s">
        <v>100</v>
      </c>
      <c r="D7" t="s">
        <v>76</v>
      </c>
      <c r="E7" t="s">
        <v>33</v>
      </c>
      <c r="F7" t="s">
        <v>238</v>
      </c>
      <c r="G7" t="s">
        <v>232</v>
      </c>
      <c r="H7" t="s">
        <v>228</v>
      </c>
      <c r="I7" s="8">
        <v>323.12</v>
      </c>
      <c r="J7">
        <f t="shared" si="0"/>
        <v>9</v>
      </c>
      <c r="K7">
        <v>4.2999999999999997E-2</v>
      </c>
      <c r="L7">
        <f t="shared" si="1"/>
        <v>1.1313708498984762E-2</v>
      </c>
      <c r="M7" t="s">
        <v>40</v>
      </c>
      <c r="O7">
        <v>8</v>
      </c>
      <c r="P7">
        <v>4.0000000000000001E-3</v>
      </c>
      <c r="Q7">
        <v>3</v>
      </c>
      <c r="R7">
        <v>6</v>
      </c>
    </row>
    <row r="8" spans="1:18" x14ac:dyDescent="0.25">
      <c r="A8" t="s">
        <v>233</v>
      </c>
      <c r="B8" t="s">
        <v>30</v>
      </c>
      <c r="C8" t="s">
        <v>100</v>
      </c>
      <c r="D8" t="s">
        <v>76</v>
      </c>
      <c r="E8" t="s">
        <v>33</v>
      </c>
      <c r="F8" t="s">
        <v>238</v>
      </c>
      <c r="G8" t="s">
        <v>232</v>
      </c>
      <c r="H8" t="s">
        <v>228</v>
      </c>
      <c r="I8" s="8">
        <v>323.12</v>
      </c>
      <c r="J8">
        <f t="shared" si="0"/>
        <v>15</v>
      </c>
      <c r="L8">
        <f t="shared" si="1"/>
        <v>0</v>
      </c>
      <c r="M8" t="s">
        <v>40</v>
      </c>
      <c r="O8">
        <v>8</v>
      </c>
      <c r="Q8">
        <v>3</v>
      </c>
      <c r="R8">
        <v>12</v>
      </c>
    </row>
    <row r="9" spans="1:18" x14ac:dyDescent="0.25">
      <c r="A9" t="s">
        <v>233</v>
      </c>
      <c r="B9" t="s">
        <v>30</v>
      </c>
      <c r="C9" t="s">
        <v>75</v>
      </c>
      <c r="D9" t="s">
        <v>76</v>
      </c>
      <c r="E9" t="s">
        <v>33</v>
      </c>
      <c r="F9" t="s">
        <v>238</v>
      </c>
      <c r="G9" t="s">
        <v>232</v>
      </c>
      <c r="H9" t="s">
        <v>228</v>
      </c>
      <c r="I9" s="8">
        <v>323.12</v>
      </c>
      <c r="J9">
        <f t="shared" si="0"/>
        <v>3.33</v>
      </c>
      <c r="K9">
        <v>0.74</v>
      </c>
      <c r="L9">
        <f t="shared" si="1"/>
        <v>0.50911688245431419</v>
      </c>
      <c r="M9" t="s">
        <v>40</v>
      </c>
      <c r="O9">
        <v>8</v>
      </c>
      <c r="P9">
        <v>0.18</v>
      </c>
      <c r="Q9">
        <v>3</v>
      </c>
      <c r="R9">
        <v>0.33</v>
      </c>
    </row>
    <row r="10" spans="1:18" x14ac:dyDescent="0.25">
      <c r="A10" t="s">
        <v>233</v>
      </c>
      <c r="B10" t="s">
        <v>30</v>
      </c>
      <c r="C10" t="s">
        <v>75</v>
      </c>
      <c r="D10" t="s">
        <v>76</v>
      </c>
      <c r="E10" t="s">
        <v>33</v>
      </c>
      <c r="F10" t="s">
        <v>238</v>
      </c>
      <c r="G10" t="s">
        <v>232</v>
      </c>
      <c r="H10" t="s">
        <v>228</v>
      </c>
      <c r="I10" s="8">
        <v>323.12</v>
      </c>
      <c r="J10">
        <f t="shared" si="0"/>
        <v>4</v>
      </c>
      <c r="K10">
        <v>1.1399999999999999</v>
      </c>
      <c r="L10">
        <f t="shared" si="1"/>
        <v>0.50911688245431419</v>
      </c>
      <c r="M10" t="s">
        <v>40</v>
      </c>
      <c r="O10">
        <v>8</v>
      </c>
      <c r="P10">
        <v>0.18</v>
      </c>
      <c r="Q10">
        <v>3</v>
      </c>
      <c r="R10">
        <v>1</v>
      </c>
    </row>
    <row r="11" spans="1:18" x14ac:dyDescent="0.25">
      <c r="A11" t="s">
        <v>233</v>
      </c>
      <c r="B11" t="s">
        <v>30</v>
      </c>
      <c r="C11" t="s">
        <v>75</v>
      </c>
      <c r="D11" t="s">
        <v>76</v>
      </c>
      <c r="E11" t="s">
        <v>33</v>
      </c>
      <c r="F11" t="s">
        <v>238</v>
      </c>
      <c r="G11" t="s">
        <v>232</v>
      </c>
      <c r="H11" t="s">
        <v>228</v>
      </c>
      <c r="I11" s="8">
        <v>323.12</v>
      </c>
      <c r="J11">
        <f t="shared" si="0"/>
        <v>5</v>
      </c>
      <c r="K11">
        <v>0.39</v>
      </c>
      <c r="L11">
        <f t="shared" si="1"/>
        <v>0.19798989873223333</v>
      </c>
      <c r="M11" t="s">
        <v>40</v>
      </c>
      <c r="O11">
        <v>8</v>
      </c>
      <c r="P11">
        <v>7.0000000000000007E-2</v>
      </c>
      <c r="Q11">
        <v>3</v>
      </c>
      <c r="R11">
        <v>2</v>
      </c>
    </row>
    <row r="12" spans="1:18" x14ac:dyDescent="0.25">
      <c r="A12" t="s">
        <v>233</v>
      </c>
      <c r="B12" t="s">
        <v>30</v>
      </c>
      <c r="C12" t="s">
        <v>75</v>
      </c>
      <c r="D12" t="s">
        <v>76</v>
      </c>
      <c r="E12" t="s">
        <v>33</v>
      </c>
      <c r="F12" t="s">
        <v>238</v>
      </c>
      <c r="G12" t="s">
        <v>232</v>
      </c>
      <c r="H12" t="s">
        <v>228</v>
      </c>
      <c r="I12" s="8">
        <v>323.12</v>
      </c>
      <c r="J12">
        <f t="shared" si="0"/>
        <v>9</v>
      </c>
      <c r="K12">
        <v>2.5999999999999999E-2</v>
      </c>
      <c r="L12">
        <f t="shared" si="1"/>
        <v>1.6970562748477143E-2</v>
      </c>
      <c r="M12" t="s">
        <v>40</v>
      </c>
      <c r="O12">
        <v>8</v>
      </c>
      <c r="P12">
        <v>6.0000000000000001E-3</v>
      </c>
      <c r="Q12">
        <v>3</v>
      </c>
      <c r="R12">
        <v>6</v>
      </c>
    </row>
    <row r="13" spans="1:18" x14ac:dyDescent="0.25">
      <c r="A13" t="s">
        <v>233</v>
      </c>
      <c r="B13" t="s">
        <v>30</v>
      </c>
      <c r="C13" t="s">
        <v>75</v>
      </c>
      <c r="D13" t="s">
        <v>76</v>
      </c>
      <c r="E13" t="s">
        <v>33</v>
      </c>
      <c r="F13" t="s">
        <v>238</v>
      </c>
      <c r="G13" t="s">
        <v>232</v>
      </c>
      <c r="H13" t="s">
        <v>228</v>
      </c>
      <c r="I13" s="8">
        <v>323.12</v>
      </c>
      <c r="J13">
        <f t="shared" si="0"/>
        <v>15</v>
      </c>
      <c r="L13">
        <f t="shared" si="1"/>
        <v>0</v>
      </c>
      <c r="M13" t="s">
        <v>40</v>
      </c>
      <c r="O13">
        <v>8</v>
      </c>
      <c r="Q13">
        <v>3</v>
      </c>
      <c r="R13">
        <v>12</v>
      </c>
    </row>
    <row r="14" spans="1:18" x14ac:dyDescent="0.25">
      <c r="A14" t="s">
        <v>233</v>
      </c>
      <c r="B14" t="s">
        <v>30</v>
      </c>
      <c r="C14" t="s">
        <v>96</v>
      </c>
      <c r="D14" t="s">
        <v>76</v>
      </c>
      <c r="E14" t="s">
        <v>33</v>
      </c>
      <c r="F14" t="s">
        <v>238</v>
      </c>
      <c r="G14" t="s">
        <v>232</v>
      </c>
      <c r="H14" t="s">
        <v>228</v>
      </c>
      <c r="I14" s="8">
        <v>323.12</v>
      </c>
      <c r="J14">
        <f t="shared" si="0"/>
        <v>3.33</v>
      </c>
      <c r="K14">
        <v>0.45</v>
      </c>
      <c r="L14">
        <f t="shared" si="1"/>
        <v>0.11313708498984762</v>
      </c>
      <c r="M14" t="s">
        <v>40</v>
      </c>
      <c r="O14">
        <v>8</v>
      </c>
      <c r="P14">
        <v>0.04</v>
      </c>
      <c r="Q14">
        <v>3</v>
      </c>
      <c r="R14">
        <v>0.33</v>
      </c>
    </row>
    <row r="15" spans="1:18" x14ac:dyDescent="0.25">
      <c r="A15" t="s">
        <v>233</v>
      </c>
      <c r="B15" t="s">
        <v>30</v>
      </c>
      <c r="C15" t="s">
        <v>96</v>
      </c>
      <c r="D15" t="s">
        <v>76</v>
      </c>
      <c r="E15" t="s">
        <v>33</v>
      </c>
      <c r="F15" t="s">
        <v>238</v>
      </c>
      <c r="G15" t="s">
        <v>232</v>
      </c>
      <c r="H15" t="s">
        <v>228</v>
      </c>
      <c r="I15" s="8">
        <v>323.12</v>
      </c>
      <c r="J15">
        <f t="shared" si="0"/>
        <v>4</v>
      </c>
      <c r="K15">
        <v>1.82</v>
      </c>
      <c r="L15">
        <f t="shared" si="1"/>
        <v>0.45254833995939048</v>
      </c>
      <c r="M15" t="s">
        <v>40</v>
      </c>
      <c r="O15">
        <v>8</v>
      </c>
      <c r="P15">
        <v>0.16</v>
      </c>
      <c r="Q15">
        <v>3</v>
      </c>
      <c r="R15">
        <v>1</v>
      </c>
    </row>
    <row r="16" spans="1:18" x14ac:dyDescent="0.25">
      <c r="A16" t="s">
        <v>233</v>
      </c>
      <c r="B16" t="s">
        <v>30</v>
      </c>
      <c r="C16" t="s">
        <v>96</v>
      </c>
      <c r="D16" t="s">
        <v>76</v>
      </c>
      <c r="E16" t="s">
        <v>33</v>
      </c>
      <c r="F16" t="s">
        <v>238</v>
      </c>
      <c r="G16" t="s">
        <v>232</v>
      </c>
      <c r="H16" t="s">
        <v>228</v>
      </c>
      <c r="I16" s="8">
        <v>323.12</v>
      </c>
      <c r="J16">
        <f t="shared" si="0"/>
        <v>5</v>
      </c>
      <c r="K16">
        <v>1.18</v>
      </c>
      <c r="L16">
        <f t="shared" si="1"/>
        <v>0.42426406871192851</v>
      </c>
      <c r="M16" t="s">
        <v>40</v>
      </c>
      <c r="O16">
        <v>8</v>
      </c>
      <c r="P16">
        <v>0.15</v>
      </c>
      <c r="Q16">
        <v>3</v>
      </c>
      <c r="R16">
        <v>2</v>
      </c>
    </row>
    <row r="17" spans="1:18" x14ac:dyDescent="0.25">
      <c r="A17" t="s">
        <v>233</v>
      </c>
      <c r="B17" t="s">
        <v>30</v>
      </c>
      <c r="C17" t="s">
        <v>96</v>
      </c>
      <c r="D17" t="s">
        <v>76</v>
      </c>
      <c r="E17" t="s">
        <v>33</v>
      </c>
      <c r="F17" t="s">
        <v>238</v>
      </c>
      <c r="G17" t="s">
        <v>232</v>
      </c>
      <c r="H17" t="s">
        <v>228</v>
      </c>
      <c r="I17" s="8">
        <v>323.12</v>
      </c>
      <c r="J17">
        <f t="shared" si="0"/>
        <v>9</v>
      </c>
      <c r="K17">
        <v>0.43</v>
      </c>
      <c r="L17">
        <f t="shared" si="1"/>
        <v>0.14142135623730953</v>
      </c>
      <c r="M17" t="s">
        <v>40</v>
      </c>
      <c r="O17">
        <v>8</v>
      </c>
      <c r="P17">
        <v>0.05</v>
      </c>
      <c r="Q17">
        <v>3</v>
      </c>
      <c r="R17">
        <v>6</v>
      </c>
    </row>
    <row r="18" spans="1:18" x14ac:dyDescent="0.25">
      <c r="A18" t="s">
        <v>233</v>
      </c>
      <c r="B18" t="s">
        <v>30</v>
      </c>
      <c r="C18" t="s">
        <v>96</v>
      </c>
      <c r="D18" t="s">
        <v>76</v>
      </c>
      <c r="E18" t="s">
        <v>33</v>
      </c>
      <c r="F18" t="s">
        <v>238</v>
      </c>
      <c r="G18" t="s">
        <v>232</v>
      </c>
      <c r="H18" t="s">
        <v>228</v>
      </c>
      <c r="I18" s="8">
        <v>323.12</v>
      </c>
      <c r="J18">
        <f t="shared" si="0"/>
        <v>15</v>
      </c>
      <c r="L18">
        <f t="shared" si="1"/>
        <v>0</v>
      </c>
      <c r="M18" t="s">
        <v>40</v>
      </c>
      <c r="O18">
        <v>8</v>
      </c>
      <c r="Q18">
        <v>3</v>
      </c>
      <c r="R18">
        <v>12</v>
      </c>
    </row>
    <row r="19" spans="1:18" x14ac:dyDescent="0.25">
      <c r="A19" t="s">
        <v>233</v>
      </c>
      <c r="B19" t="s">
        <v>30</v>
      </c>
      <c r="C19" t="s">
        <v>31</v>
      </c>
      <c r="D19" t="s">
        <v>32</v>
      </c>
      <c r="E19" t="s">
        <v>33</v>
      </c>
      <c r="F19" t="s">
        <v>238</v>
      </c>
      <c r="G19" t="s">
        <v>232</v>
      </c>
      <c r="H19" t="s">
        <v>235</v>
      </c>
      <c r="I19" s="9">
        <v>321.11</v>
      </c>
      <c r="J19">
        <f t="shared" si="0"/>
        <v>3.33</v>
      </c>
      <c r="L19">
        <f t="shared" si="1"/>
        <v>0</v>
      </c>
      <c r="M19" t="s">
        <v>40</v>
      </c>
      <c r="O19">
        <v>8</v>
      </c>
      <c r="Q19">
        <v>3</v>
      </c>
      <c r="R19">
        <v>0.33</v>
      </c>
    </row>
    <row r="20" spans="1:18" x14ac:dyDescent="0.25">
      <c r="A20" t="s">
        <v>233</v>
      </c>
      <c r="B20" t="s">
        <v>30</v>
      </c>
      <c r="C20" t="s">
        <v>31</v>
      </c>
      <c r="D20" t="s">
        <v>32</v>
      </c>
      <c r="E20" t="s">
        <v>33</v>
      </c>
      <c r="F20" t="s">
        <v>238</v>
      </c>
      <c r="G20" t="s">
        <v>232</v>
      </c>
      <c r="H20" t="s">
        <v>235</v>
      </c>
      <c r="I20" s="9">
        <v>321.11</v>
      </c>
      <c r="J20">
        <f t="shared" si="0"/>
        <v>4</v>
      </c>
      <c r="K20">
        <v>0.22</v>
      </c>
      <c r="L20">
        <f t="shared" si="1"/>
        <v>2.8284271247461905E-2</v>
      </c>
      <c r="M20" t="s">
        <v>40</v>
      </c>
      <c r="O20">
        <v>8</v>
      </c>
      <c r="P20">
        <v>0.01</v>
      </c>
      <c r="Q20">
        <v>3</v>
      </c>
      <c r="R20">
        <v>1</v>
      </c>
    </row>
    <row r="21" spans="1:18" x14ac:dyDescent="0.25">
      <c r="A21" t="s">
        <v>233</v>
      </c>
      <c r="B21" t="s">
        <v>30</v>
      </c>
      <c r="C21" t="s">
        <v>100</v>
      </c>
      <c r="D21" t="s">
        <v>76</v>
      </c>
      <c r="E21" t="s">
        <v>33</v>
      </c>
      <c r="F21" t="s">
        <v>238</v>
      </c>
      <c r="G21" t="s">
        <v>232</v>
      </c>
      <c r="H21" t="s">
        <v>235</v>
      </c>
      <c r="I21" s="9">
        <v>321.11</v>
      </c>
      <c r="J21">
        <f t="shared" si="0"/>
        <v>3.33</v>
      </c>
      <c r="K21">
        <v>0.1</v>
      </c>
      <c r="L21">
        <f t="shared" si="1"/>
        <v>2.8284271247461905E-2</v>
      </c>
      <c r="M21" t="s">
        <v>40</v>
      </c>
      <c r="O21">
        <v>8</v>
      </c>
      <c r="P21">
        <v>0.01</v>
      </c>
      <c r="Q21">
        <v>3</v>
      </c>
      <c r="R21">
        <v>0.33</v>
      </c>
    </row>
    <row r="22" spans="1:18" x14ac:dyDescent="0.25">
      <c r="A22" t="s">
        <v>233</v>
      </c>
      <c r="B22" t="s">
        <v>30</v>
      </c>
      <c r="C22" t="s">
        <v>100</v>
      </c>
      <c r="D22" t="s">
        <v>76</v>
      </c>
      <c r="E22" t="s">
        <v>33</v>
      </c>
      <c r="F22" t="s">
        <v>238</v>
      </c>
      <c r="G22" t="s">
        <v>232</v>
      </c>
      <c r="H22" t="s">
        <v>235</v>
      </c>
      <c r="I22" s="9">
        <v>321.11</v>
      </c>
      <c r="J22">
        <f t="shared" si="0"/>
        <v>4</v>
      </c>
      <c r="K22">
        <v>0.72</v>
      </c>
      <c r="L22">
        <f t="shared" si="1"/>
        <v>0.36769552621700474</v>
      </c>
      <c r="M22" t="s">
        <v>40</v>
      </c>
      <c r="O22">
        <v>8</v>
      </c>
      <c r="P22">
        <v>0.13</v>
      </c>
      <c r="Q22">
        <v>3</v>
      </c>
      <c r="R22">
        <v>1</v>
      </c>
    </row>
    <row r="23" spans="1:18" x14ac:dyDescent="0.25">
      <c r="A23" t="s">
        <v>233</v>
      </c>
      <c r="B23" t="s">
        <v>30</v>
      </c>
      <c r="C23" t="s">
        <v>100</v>
      </c>
      <c r="D23" t="s">
        <v>76</v>
      </c>
      <c r="E23" t="s">
        <v>33</v>
      </c>
      <c r="F23" t="s">
        <v>238</v>
      </c>
      <c r="G23" t="s">
        <v>232</v>
      </c>
      <c r="H23" t="s">
        <v>235</v>
      </c>
      <c r="I23" s="9">
        <v>321.11</v>
      </c>
      <c r="J23">
        <f t="shared" si="0"/>
        <v>5</v>
      </c>
      <c r="K23">
        <v>0.74</v>
      </c>
      <c r="L23">
        <f t="shared" si="1"/>
        <v>0.31112698372208092</v>
      </c>
      <c r="M23" t="s">
        <v>40</v>
      </c>
      <c r="O23">
        <v>8</v>
      </c>
      <c r="P23">
        <v>0.11</v>
      </c>
      <c r="Q23">
        <v>3</v>
      </c>
      <c r="R23">
        <v>2</v>
      </c>
    </row>
    <row r="24" spans="1:18" x14ac:dyDescent="0.25">
      <c r="A24" t="s">
        <v>233</v>
      </c>
      <c r="B24" t="s">
        <v>30</v>
      </c>
      <c r="C24" t="s">
        <v>100</v>
      </c>
      <c r="D24" t="s">
        <v>76</v>
      </c>
      <c r="E24" t="s">
        <v>33</v>
      </c>
      <c r="F24" t="s">
        <v>238</v>
      </c>
      <c r="G24" t="s">
        <v>232</v>
      </c>
      <c r="H24" t="s">
        <v>235</v>
      </c>
      <c r="I24" s="9">
        <v>321.11</v>
      </c>
      <c r="J24">
        <f t="shared" si="0"/>
        <v>9</v>
      </c>
      <c r="K24">
        <v>0.37</v>
      </c>
      <c r="L24">
        <f t="shared" si="1"/>
        <v>0.14142135623730953</v>
      </c>
      <c r="M24" t="s">
        <v>40</v>
      </c>
      <c r="O24">
        <v>8</v>
      </c>
      <c r="P24">
        <v>0.05</v>
      </c>
      <c r="Q24">
        <v>3</v>
      </c>
      <c r="R24">
        <v>6</v>
      </c>
    </row>
    <row r="25" spans="1:18" x14ac:dyDescent="0.25">
      <c r="A25" t="s">
        <v>233</v>
      </c>
      <c r="B25" t="s">
        <v>30</v>
      </c>
      <c r="C25" t="s">
        <v>100</v>
      </c>
      <c r="D25" t="s">
        <v>76</v>
      </c>
      <c r="E25" t="s">
        <v>33</v>
      </c>
      <c r="F25" t="s">
        <v>238</v>
      </c>
      <c r="G25" t="s">
        <v>232</v>
      </c>
      <c r="H25" t="s">
        <v>235</v>
      </c>
      <c r="I25" s="9">
        <v>321.11</v>
      </c>
      <c r="J25">
        <f t="shared" si="0"/>
        <v>15</v>
      </c>
      <c r="L25">
        <f t="shared" si="1"/>
        <v>0</v>
      </c>
      <c r="M25" t="s">
        <v>40</v>
      </c>
      <c r="O25">
        <v>8</v>
      </c>
      <c r="Q25">
        <v>3</v>
      </c>
      <c r="R25">
        <v>12</v>
      </c>
    </row>
    <row r="26" spans="1:18" x14ac:dyDescent="0.25">
      <c r="A26" t="s">
        <v>233</v>
      </c>
      <c r="B26" t="s">
        <v>30</v>
      </c>
      <c r="C26" t="s">
        <v>75</v>
      </c>
      <c r="D26" t="s">
        <v>76</v>
      </c>
      <c r="E26" t="s">
        <v>33</v>
      </c>
      <c r="F26" t="s">
        <v>238</v>
      </c>
      <c r="G26" t="s">
        <v>232</v>
      </c>
      <c r="H26" t="s">
        <v>235</v>
      </c>
      <c r="I26" s="9">
        <v>321.11</v>
      </c>
      <c r="J26">
        <f t="shared" si="0"/>
        <v>3.33</v>
      </c>
      <c r="K26">
        <v>7.3999999999999996E-2</v>
      </c>
      <c r="L26">
        <f t="shared" si="1"/>
        <v>2.2627416997969524E-2</v>
      </c>
      <c r="M26" t="s">
        <v>40</v>
      </c>
      <c r="O26">
        <v>8</v>
      </c>
      <c r="P26">
        <v>8.0000000000000002E-3</v>
      </c>
      <c r="Q26">
        <v>3</v>
      </c>
      <c r="R26">
        <v>0.33</v>
      </c>
    </row>
    <row r="27" spans="1:18" x14ac:dyDescent="0.25">
      <c r="A27" t="s">
        <v>233</v>
      </c>
      <c r="B27" t="s">
        <v>30</v>
      </c>
      <c r="C27" t="s">
        <v>75</v>
      </c>
      <c r="D27" t="s">
        <v>76</v>
      </c>
      <c r="E27" t="s">
        <v>33</v>
      </c>
      <c r="F27" t="s">
        <v>238</v>
      </c>
      <c r="G27" t="s">
        <v>232</v>
      </c>
      <c r="H27" t="s">
        <v>235</v>
      </c>
      <c r="I27" s="9">
        <v>321.11</v>
      </c>
      <c r="J27">
        <f t="shared" si="0"/>
        <v>4</v>
      </c>
      <c r="K27">
        <v>0.21</v>
      </c>
      <c r="L27">
        <f t="shared" si="1"/>
        <v>8.4852813742385708E-2</v>
      </c>
      <c r="M27" t="s">
        <v>40</v>
      </c>
      <c r="O27">
        <v>8</v>
      </c>
      <c r="P27">
        <v>0.03</v>
      </c>
      <c r="Q27">
        <v>3</v>
      </c>
      <c r="R27">
        <v>1</v>
      </c>
    </row>
    <row r="28" spans="1:18" x14ac:dyDescent="0.25">
      <c r="A28" t="s">
        <v>233</v>
      </c>
      <c r="B28" t="s">
        <v>30</v>
      </c>
      <c r="C28" t="s">
        <v>75</v>
      </c>
      <c r="D28" t="s">
        <v>76</v>
      </c>
      <c r="E28" t="s">
        <v>33</v>
      </c>
      <c r="F28" t="s">
        <v>238</v>
      </c>
      <c r="G28" t="s">
        <v>232</v>
      </c>
      <c r="H28" t="s">
        <v>235</v>
      </c>
      <c r="I28" s="9">
        <v>321.11</v>
      </c>
      <c r="J28">
        <f t="shared" si="0"/>
        <v>5</v>
      </c>
      <c r="K28">
        <v>0.57999999999999996</v>
      </c>
      <c r="L28">
        <f t="shared" si="1"/>
        <v>8.4852813742385708E-2</v>
      </c>
      <c r="M28" t="s">
        <v>40</v>
      </c>
      <c r="O28">
        <v>8</v>
      </c>
      <c r="P28">
        <v>0.03</v>
      </c>
      <c r="Q28">
        <v>3</v>
      </c>
      <c r="R28">
        <v>2</v>
      </c>
    </row>
    <row r="29" spans="1:18" x14ac:dyDescent="0.25">
      <c r="A29" t="s">
        <v>233</v>
      </c>
      <c r="B29" t="s">
        <v>30</v>
      </c>
      <c r="C29" t="s">
        <v>75</v>
      </c>
      <c r="D29" t="s">
        <v>76</v>
      </c>
      <c r="E29" t="s">
        <v>33</v>
      </c>
      <c r="F29" t="s">
        <v>238</v>
      </c>
      <c r="G29" t="s">
        <v>232</v>
      </c>
      <c r="H29" t="s">
        <v>235</v>
      </c>
      <c r="I29" s="9">
        <v>321.11</v>
      </c>
      <c r="J29">
        <f t="shared" si="0"/>
        <v>9</v>
      </c>
      <c r="K29">
        <v>0.34</v>
      </c>
      <c r="L29">
        <f t="shared" si="1"/>
        <v>0.11313708498984762</v>
      </c>
      <c r="M29" t="s">
        <v>40</v>
      </c>
      <c r="O29">
        <v>8</v>
      </c>
      <c r="P29">
        <v>0.04</v>
      </c>
      <c r="Q29">
        <v>3</v>
      </c>
      <c r="R29">
        <v>6</v>
      </c>
    </row>
    <row r="30" spans="1:18" x14ac:dyDescent="0.25">
      <c r="A30" t="s">
        <v>233</v>
      </c>
      <c r="B30" t="s">
        <v>30</v>
      </c>
      <c r="C30" t="s">
        <v>75</v>
      </c>
      <c r="D30" t="s">
        <v>76</v>
      </c>
      <c r="E30" t="s">
        <v>33</v>
      </c>
      <c r="F30" t="s">
        <v>238</v>
      </c>
      <c r="G30" t="s">
        <v>232</v>
      </c>
      <c r="H30" t="s">
        <v>235</v>
      </c>
      <c r="I30" s="9">
        <v>321.11</v>
      </c>
      <c r="J30">
        <f t="shared" si="0"/>
        <v>15</v>
      </c>
      <c r="L30">
        <f t="shared" si="1"/>
        <v>0</v>
      </c>
      <c r="M30" t="s">
        <v>40</v>
      </c>
      <c r="O30">
        <v>8</v>
      </c>
      <c r="Q30">
        <v>3</v>
      </c>
      <c r="R30">
        <v>12</v>
      </c>
    </row>
    <row r="31" spans="1:18" x14ac:dyDescent="0.25">
      <c r="A31" t="s">
        <v>233</v>
      </c>
      <c r="B31" t="s">
        <v>30</v>
      </c>
      <c r="C31" t="s">
        <v>96</v>
      </c>
      <c r="D31" t="s">
        <v>76</v>
      </c>
      <c r="E31" t="s">
        <v>33</v>
      </c>
      <c r="F31" t="s">
        <v>238</v>
      </c>
      <c r="G31" t="s">
        <v>232</v>
      </c>
      <c r="H31" t="s">
        <v>235</v>
      </c>
      <c r="I31" s="9">
        <v>321.11</v>
      </c>
      <c r="J31">
        <f t="shared" si="0"/>
        <v>3.33</v>
      </c>
      <c r="L31">
        <f t="shared" si="1"/>
        <v>0</v>
      </c>
      <c r="M31" t="s">
        <v>40</v>
      </c>
      <c r="O31">
        <v>8</v>
      </c>
      <c r="Q31">
        <v>3</v>
      </c>
      <c r="R31">
        <v>0.33</v>
      </c>
    </row>
    <row r="32" spans="1:18" x14ac:dyDescent="0.25">
      <c r="A32" t="s">
        <v>233</v>
      </c>
      <c r="B32" t="s">
        <v>30</v>
      </c>
      <c r="C32" t="s">
        <v>96</v>
      </c>
      <c r="D32" t="s">
        <v>76</v>
      </c>
      <c r="E32" t="s">
        <v>33</v>
      </c>
      <c r="F32" t="s">
        <v>238</v>
      </c>
      <c r="G32" t="s">
        <v>232</v>
      </c>
      <c r="H32" t="s">
        <v>235</v>
      </c>
      <c r="I32" s="9">
        <v>321.11</v>
      </c>
      <c r="J32">
        <f t="shared" si="0"/>
        <v>4</v>
      </c>
      <c r="L32">
        <f t="shared" si="1"/>
        <v>0</v>
      </c>
      <c r="M32" t="s">
        <v>40</v>
      </c>
      <c r="O32">
        <v>8</v>
      </c>
      <c r="Q32">
        <v>3</v>
      </c>
      <c r="R32">
        <v>1</v>
      </c>
    </row>
    <row r="33" spans="1:18" x14ac:dyDescent="0.25">
      <c r="A33" t="s">
        <v>233</v>
      </c>
      <c r="B33" t="s">
        <v>30</v>
      </c>
      <c r="C33" t="s">
        <v>96</v>
      </c>
      <c r="D33" t="s">
        <v>76</v>
      </c>
      <c r="E33" t="s">
        <v>33</v>
      </c>
      <c r="F33" t="s">
        <v>238</v>
      </c>
      <c r="G33" t="s">
        <v>232</v>
      </c>
      <c r="H33" t="s">
        <v>235</v>
      </c>
      <c r="I33" s="9">
        <v>321.11</v>
      </c>
      <c r="J33">
        <f t="shared" si="0"/>
        <v>5</v>
      </c>
      <c r="K33">
        <v>8.2000000000000003E-2</v>
      </c>
      <c r="L33">
        <f t="shared" si="1"/>
        <v>1.9798989873223333E-2</v>
      </c>
      <c r="M33" t="s">
        <v>40</v>
      </c>
      <c r="O33">
        <v>8</v>
      </c>
      <c r="P33">
        <v>7.0000000000000001E-3</v>
      </c>
      <c r="Q33">
        <v>3</v>
      </c>
      <c r="R33">
        <v>2</v>
      </c>
    </row>
    <row r="34" spans="1:18" x14ac:dyDescent="0.25">
      <c r="A34" t="s">
        <v>233</v>
      </c>
      <c r="B34" t="s">
        <v>30</v>
      </c>
      <c r="C34" t="s">
        <v>96</v>
      </c>
      <c r="D34" t="s">
        <v>76</v>
      </c>
      <c r="E34" t="s">
        <v>33</v>
      </c>
      <c r="F34" t="s">
        <v>238</v>
      </c>
      <c r="G34" t="s">
        <v>232</v>
      </c>
      <c r="H34" t="s">
        <v>235</v>
      </c>
      <c r="I34" s="9">
        <v>321.11</v>
      </c>
      <c r="J34">
        <f t="shared" si="0"/>
        <v>9</v>
      </c>
      <c r="K34">
        <v>0.03</v>
      </c>
      <c r="L34">
        <f t="shared" si="1"/>
        <v>1.4142135623730952E-2</v>
      </c>
      <c r="M34" t="s">
        <v>40</v>
      </c>
      <c r="O34">
        <v>8</v>
      </c>
      <c r="P34">
        <v>5.0000000000000001E-3</v>
      </c>
      <c r="Q34">
        <v>3</v>
      </c>
      <c r="R34">
        <v>6</v>
      </c>
    </row>
    <row r="35" spans="1:18" x14ac:dyDescent="0.25">
      <c r="A35" t="s">
        <v>233</v>
      </c>
      <c r="B35" t="s">
        <v>30</v>
      </c>
      <c r="C35" t="s">
        <v>96</v>
      </c>
      <c r="D35" t="s">
        <v>76</v>
      </c>
      <c r="E35" t="s">
        <v>33</v>
      </c>
      <c r="F35" t="s">
        <v>238</v>
      </c>
      <c r="G35" t="s">
        <v>232</v>
      </c>
      <c r="H35" t="s">
        <v>235</v>
      </c>
      <c r="I35" s="9">
        <v>321.11</v>
      </c>
      <c r="J35">
        <f t="shared" si="0"/>
        <v>15</v>
      </c>
      <c r="L35">
        <f t="shared" si="1"/>
        <v>0</v>
      </c>
      <c r="M35" t="s">
        <v>40</v>
      </c>
      <c r="O35">
        <v>8</v>
      </c>
      <c r="Q35">
        <v>3</v>
      </c>
      <c r="R35">
        <v>12</v>
      </c>
    </row>
    <row r="36" spans="1:18" x14ac:dyDescent="0.25">
      <c r="A36" t="s">
        <v>233</v>
      </c>
      <c r="B36" t="s">
        <v>30</v>
      </c>
      <c r="C36" t="s">
        <v>31</v>
      </c>
      <c r="D36" t="s">
        <v>32</v>
      </c>
      <c r="E36" t="s">
        <v>33</v>
      </c>
      <c r="F36" t="s">
        <v>238</v>
      </c>
      <c r="G36" t="s">
        <v>232</v>
      </c>
      <c r="H36" t="s">
        <v>236</v>
      </c>
      <c r="I36" s="12">
        <v>208.17</v>
      </c>
      <c r="J36">
        <f t="shared" si="0"/>
        <v>3.33</v>
      </c>
      <c r="K36">
        <v>0.67</v>
      </c>
      <c r="L36">
        <f t="shared" si="1"/>
        <v>0.19798989873223333</v>
      </c>
      <c r="M36" t="s">
        <v>40</v>
      </c>
      <c r="O36">
        <v>8</v>
      </c>
      <c r="P36">
        <v>7.0000000000000007E-2</v>
      </c>
      <c r="Q36">
        <v>3</v>
      </c>
      <c r="R36">
        <v>0.33</v>
      </c>
    </row>
    <row r="37" spans="1:18" x14ac:dyDescent="0.25">
      <c r="A37" t="s">
        <v>233</v>
      </c>
      <c r="B37" t="s">
        <v>30</v>
      </c>
      <c r="C37" t="s">
        <v>31</v>
      </c>
      <c r="D37" t="s">
        <v>32</v>
      </c>
      <c r="E37" t="s">
        <v>33</v>
      </c>
      <c r="F37" t="s">
        <v>238</v>
      </c>
      <c r="G37" t="s">
        <v>232</v>
      </c>
      <c r="H37" t="s">
        <v>236</v>
      </c>
      <c r="I37" s="12">
        <v>208.17</v>
      </c>
      <c r="J37">
        <f t="shared" si="0"/>
        <v>4</v>
      </c>
      <c r="K37">
        <v>0.56999999999999995</v>
      </c>
      <c r="L37">
        <f t="shared" si="1"/>
        <v>0.16970562748477142</v>
      </c>
      <c r="M37" t="s">
        <v>40</v>
      </c>
      <c r="O37">
        <v>8</v>
      </c>
      <c r="P37">
        <v>0.06</v>
      </c>
      <c r="Q37">
        <v>3</v>
      </c>
      <c r="R37">
        <v>1</v>
      </c>
    </row>
    <row r="38" spans="1:18" x14ac:dyDescent="0.25">
      <c r="A38" t="s">
        <v>233</v>
      </c>
      <c r="B38" t="s">
        <v>30</v>
      </c>
      <c r="C38" t="s">
        <v>100</v>
      </c>
      <c r="D38" t="s">
        <v>76</v>
      </c>
      <c r="E38" t="s">
        <v>33</v>
      </c>
      <c r="F38" t="s">
        <v>238</v>
      </c>
      <c r="G38" t="s">
        <v>232</v>
      </c>
      <c r="H38" t="s">
        <v>236</v>
      </c>
      <c r="I38" s="12">
        <v>208.17</v>
      </c>
      <c r="J38">
        <f t="shared" si="0"/>
        <v>3.33</v>
      </c>
      <c r="K38">
        <v>0.1</v>
      </c>
      <c r="L38">
        <f t="shared" si="1"/>
        <v>2.8284271247461905E-2</v>
      </c>
      <c r="M38" t="s">
        <v>40</v>
      </c>
      <c r="O38">
        <v>8</v>
      </c>
      <c r="P38">
        <v>0.01</v>
      </c>
      <c r="Q38">
        <v>3</v>
      </c>
      <c r="R38">
        <v>0.33</v>
      </c>
    </row>
    <row r="39" spans="1:18" x14ac:dyDescent="0.25">
      <c r="A39" t="s">
        <v>233</v>
      </c>
      <c r="B39" t="s">
        <v>30</v>
      </c>
      <c r="C39" t="s">
        <v>100</v>
      </c>
      <c r="D39" t="s">
        <v>76</v>
      </c>
      <c r="E39" t="s">
        <v>33</v>
      </c>
      <c r="F39" t="s">
        <v>238</v>
      </c>
      <c r="G39" t="s">
        <v>232</v>
      </c>
      <c r="H39" t="s">
        <v>236</v>
      </c>
      <c r="I39" s="12">
        <v>208.17</v>
      </c>
      <c r="J39">
        <f t="shared" si="0"/>
        <v>4</v>
      </c>
      <c r="K39">
        <v>0.72</v>
      </c>
      <c r="L39">
        <f t="shared" si="1"/>
        <v>0.16970562748477142</v>
      </c>
      <c r="M39" t="s">
        <v>40</v>
      </c>
      <c r="O39">
        <v>8</v>
      </c>
      <c r="P39">
        <v>0.06</v>
      </c>
      <c r="Q39">
        <v>3</v>
      </c>
      <c r="R39">
        <v>1</v>
      </c>
    </row>
    <row r="40" spans="1:18" x14ac:dyDescent="0.25">
      <c r="A40" t="s">
        <v>233</v>
      </c>
      <c r="B40" t="s">
        <v>30</v>
      </c>
      <c r="C40" t="s">
        <v>100</v>
      </c>
      <c r="D40" t="s">
        <v>76</v>
      </c>
      <c r="E40" t="s">
        <v>33</v>
      </c>
      <c r="F40" t="s">
        <v>238</v>
      </c>
      <c r="G40" t="s">
        <v>232</v>
      </c>
      <c r="H40" t="s">
        <v>236</v>
      </c>
      <c r="I40" s="12">
        <v>208.17</v>
      </c>
      <c r="J40">
        <f t="shared" si="0"/>
        <v>5</v>
      </c>
      <c r="K40">
        <v>1.1399999999999999</v>
      </c>
      <c r="L40">
        <f t="shared" si="1"/>
        <v>0.33941125496954283</v>
      </c>
      <c r="M40" t="s">
        <v>40</v>
      </c>
      <c r="O40">
        <v>8</v>
      </c>
      <c r="P40">
        <v>0.12</v>
      </c>
      <c r="Q40">
        <v>3</v>
      </c>
      <c r="R40">
        <v>2</v>
      </c>
    </row>
    <row r="41" spans="1:18" x14ac:dyDescent="0.25">
      <c r="A41" t="s">
        <v>233</v>
      </c>
      <c r="B41" t="s">
        <v>30</v>
      </c>
      <c r="C41" t="s">
        <v>100</v>
      </c>
      <c r="D41" t="s">
        <v>76</v>
      </c>
      <c r="E41" t="s">
        <v>33</v>
      </c>
      <c r="F41" t="s">
        <v>238</v>
      </c>
      <c r="G41" t="s">
        <v>232</v>
      </c>
      <c r="H41" t="s">
        <v>236</v>
      </c>
      <c r="I41" s="12">
        <v>208.17</v>
      </c>
      <c r="J41">
        <f t="shared" si="0"/>
        <v>9</v>
      </c>
      <c r="K41">
        <v>3.52</v>
      </c>
      <c r="L41">
        <f t="shared" si="1"/>
        <v>0.84852813742385702</v>
      </c>
      <c r="M41" t="s">
        <v>40</v>
      </c>
      <c r="O41">
        <v>8</v>
      </c>
      <c r="P41">
        <v>0.3</v>
      </c>
      <c r="Q41">
        <v>3</v>
      </c>
      <c r="R41">
        <v>6</v>
      </c>
    </row>
    <row r="42" spans="1:18" x14ac:dyDescent="0.25">
      <c r="A42" t="s">
        <v>233</v>
      </c>
      <c r="B42" t="s">
        <v>30</v>
      </c>
      <c r="C42" t="s">
        <v>100</v>
      </c>
      <c r="D42" t="s">
        <v>76</v>
      </c>
      <c r="E42" t="s">
        <v>33</v>
      </c>
      <c r="F42" t="s">
        <v>238</v>
      </c>
      <c r="G42" t="s">
        <v>232</v>
      </c>
      <c r="H42" t="s">
        <v>236</v>
      </c>
      <c r="I42" s="12">
        <v>208.17</v>
      </c>
      <c r="J42">
        <f t="shared" si="0"/>
        <v>15</v>
      </c>
      <c r="K42">
        <v>2.08</v>
      </c>
      <c r="L42">
        <f t="shared" si="1"/>
        <v>0.28284271247461906</v>
      </c>
      <c r="M42" t="s">
        <v>40</v>
      </c>
      <c r="O42">
        <v>8</v>
      </c>
      <c r="P42">
        <v>0.1</v>
      </c>
      <c r="Q42">
        <v>3</v>
      </c>
      <c r="R42">
        <v>12</v>
      </c>
    </row>
    <row r="43" spans="1:18" x14ac:dyDescent="0.25">
      <c r="A43" t="s">
        <v>233</v>
      </c>
      <c r="B43" t="s">
        <v>30</v>
      </c>
      <c r="C43" t="s">
        <v>75</v>
      </c>
      <c r="D43" t="s">
        <v>76</v>
      </c>
      <c r="E43" t="s">
        <v>33</v>
      </c>
      <c r="F43" t="s">
        <v>238</v>
      </c>
      <c r="G43" t="s">
        <v>232</v>
      </c>
      <c r="H43" t="s">
        <v>236</v>
      </c>
      <c r="I43" s="12">
        <v>208.17</v>
      </c>
      <c r="J43">
        <f t="shared" si="0"/>
        <v>3.33</v>
      </c>
      <c r="K43">
        <v>0.24</v>
      </c>
      <c r="L43">
        <f t="shared" si="1"/>
        <v>8.4852813742385708E-2</v>
      </c>
      <c r="M43" t="s">
        <v>40</v>
      </c>
      <c r="O43">
        <v>8</v>
      </c>
      <c r="P43">
        <v>0.03</v>
      </c>
      <c r="Q43">
        <v>3</v>
      </c>
      <c r="R43">
        <v>0.33</v>
      </c>
    </row>
    <row r="44" spans="1:18" x14ac:dyDescent="0.25">
      <c r="A44" t="s">
        <v>233</v>
      </c>
      <c r="B44" t="s">
        <v>30</v>
      </c>
      <c r="C44" t="s">
        <v>75</v>
      </c>
      <c r="D44" t="s">
        <v>76</v>
      </c>
      <c r="E44" t="s">
        <v>33</v>
      </c>
      <c r="F44" t="s">
        <v>238</v>
      </c>
      <c r="G44" t="s">
        <v>232</v>
      </c>
      <c r="H44" t="s">
        <v>236</v>
      </c>
      <c r="I44" s="12">
        <v>208.17</v>
      </c>
      <c r="J44">
        <f t="shared" si="0"/>
        <v>4</v>
      </c>
      <c r="K44">
        <v>0.42</v>
      </c>
      <c r="L44">
        <f t="shared" si="1"/>
        <v>8.4852813742385708E-2</v>
      </c>
      <c r="M44" t="s">
        <v>40</v>
      </c>
      <c r="O44">
        <v>8</v>
      </c>
      <c r="P44">
        <v>0.03</v>
      </c>
      <c r="Q44">
        <v>3</v>
      </c>
      <c r="R44">
        <v>1</v>
      </c>
    </row>
    <row r="45" spans="1:18" x14ac:dyDescent="0.25">
      <c r="A45" t="s">
        <v>233</v>
      </c>
      <c r="B45" t="s">
        <v>30</v>
      </c>
      <c r="C45" t="s">
        <v>75</v>
      </c>
      <c r="D45" t="s">
        <v>76</v>
      </c>
      <c r="E45" t="s">
        <v>33</v>
      </c>
      <c r="F45" t="s">
        <v>238</v>
      </c>
      <c r="G45" t="s">
        <v>232</v>
      </c>
      <c r="H45" t="s">
        <v>236</v>
      </c>
      <c r="I45" s="12">
        <v>208.17</v>
      </c>
      <c r="J45">
        <f t="shared" si="0"/>
        <v>5</v>
      </c>
      <c r="K45">
        <v>0.92</v>
      </c>
      <c r="L45">
        <f t="shared" si="1"/>
        <v>0.19798989873223333</v>
      </c>
      <c r="M45" t="s">
        <v>40</v>
      </c>
      <c r="O45">
        <v>8</v>
      </c>
      <c r="P45">
        <v>7.0000000000000007E-2</v>
      </c>
      <c r="Q45">
        <v>3</v>
      </c>
      <c r="R45">
        <v>2</v>
      </c>
    </row>
    <row r="46" spans="1:18" x14ac:dyDescent="0.25">
      <c r="A46" t="s">
        <v>233</v>
      </c>
      <c r="B46" t="s">
        <v>30</v>
      </c>
      <c r="C46" t="s">
        <v>75</v>
      </c>
      <c r="D46" t="s">
        <v>76</v>
      </c>
      <c r="E46" t="s">
        <v>33</v>
      </c>
      <c r="F46" t="s">
        <v>238</v>
      </c>
      <c r="G46" t="s">
        <v>232</v>
      </c>
      <c r="H46" t="s">
        <v>236</v>
      </c>
      <c r="I46" s="12">
        <v>208.17</v>
      </c>
      <c r="J46">
        <f t="shared" si="0"/>
        <v>9</v>
      </c>
      <c r="K46">
        <v>9.65</v>
      </c>
      <c r="L46">
        <f t="shared" si="1"/>
        <v>2.7152900397563426</v>
      </c>
      <c r="M46" t="s">
        <v>40</v>
      </c>
      <c r="O46">
        <v>8</v>
      </c>
      <c r="P46">
        <v>0.96</v>
      </c>
      <c r="Q46">
        <v>3</v>
      </c>
      <c r="R46">
        <v>6</v>
      </c>
    </row>
    <row r="47" spans="1:18" x14ac:dyDescent="0.25">
      <c r="A47" t="s">
        <v>233</v>
      </c>
      <c r="B47" t="s">
        <v>30</v>
      </c>
      <c r="C47" t="s">
        <v>75</v>
      </c>
      <c r="D47" t="s">
        <v>76</v>
      </c>
      <c r="E47" t="s">
        <v>33</v>
      </c>
      <c r="F47" t="s">
        <v>238</v>
      </c>
      <c r="G47" t="s">
        <v>232</v>
      </c>
      <c r="H47" t="s">
        <v>236</v>
      </c>
      <c r="I47" s="12">
        <v>208.17</v>
      </c>
      <c r="J47">
        <f t="shared" si="0"/>
        <v>15</v>
      </c>
      <c r="K47">
        <v>3.04</v>
      </c>
      <c r="L47">
        <f t="shared" si="1"/>
        <v>0.28284271247461906</v>
      </c>
      <c r="M47" t="s">
        <v>40</v>
      </c>
      <c r="O47">
        <v>8</v>
      </c>
      <c r="P47">
        <v>0.1</v>
      </c>
      <c r="Q47">
        <v>3</v>
      </c>
      <c r="R47">
        <v>12</v>
      </c>
    </row>
    <row r="48" spans="1:18" x14ac:dyDescent="0.25">
      <c r="A48" t="s">
        <v>233</v>
      </c>
      <c r="B48" t="s">
        <v>30</v>
      </c>
      <c r="C48" t="s">
        <v>96</v>
      </c>
      <c r="D48" t="s">
        <v>76</v>
      </c>
      <c r="E48" t="s">
        <v>33</v>
      </c>
      <c r="F48" t="s">
        <v>238</v>
      </c>
      <c r="G48" t="s">
        <v>232</v>
      </c>
      <c r="H48" t="s">
        <v>236</v>
      </c>
      <c r="I48" s="12">
        <v>208.17</v>
      </c>
      <c r="J48">
        <f t="shared" si="0"/>
        <v>3.33</v>
      </c>
      <c r="L48">
        <f t="shared" si="1"/>
        <v>0</v>
      </c>
      <c r="M48" t="s">
        <v>40</v>
      </c>
      <c r="O48">
        <v>8</v>
      </c>
      <c r="Q48">
        <v>3</v>
      </c>
      <c r="R48">
        <v>0.33</v>
      </c>
    </row>
    <row r="49" spans="1:18" x14ac:dyDescent="0.25">
      <c r="A49" t="s">
        <v>233</v>
      </c>
      <c r="B49" t="s">
        <v>30</v>
      </c>
      <c r="C49" t="s">
        <v>96</v>
      </c>
      <c r="D49" t="s">
        <v>76</v>
      </c>
      <c r="E49" t="s">
        <v>33</v>
      </c>
      <c r="F49" t="s">
        <v>238</v>
      </c>
      <c r="G49" t="s">
        <v>232</v>
      </c>
      <c r="H49" t="s">
        <v>236</v>
      </c>
      <c r="I49" s="12">
        <v>208.17</v>
      </c>
      <c r="J49">
        <f t="shared" si="0"/>
        <v>4</v>
      </c>
      <c r="L49">
        <f t="shared" si="1"/>
        <v>0</v>
      </c>
      <c r="M49" t="s">
        <v>40</v>
      </c>
      <c r="O49">
        <v>8</v>
      </c>
      <c r="Q49">
        <v>3</v>
      </c>
      <c r="R49">
        <v>1</v>
      </c>
    </row>
    <row r="50" spans="1:18" x14ac:dyDescent="0.25">
      <c r="A50" t="s">
        <v>233</v>
      </c>
      <c r="B50" t="s">
        <v>30</v>
      </c>
      <c r="C50" t="s">
        <v>96</v>
      </c>
      <c r="D50" t="s">
        <v>76</v>
      </c>
      <c r="E50" t="s">
        <v>33</v>
      </c>
      <c r="F50" t="s">
        <v>238</v>
      </c>
      <c r="G50" t="s">
        <v>232</v>
      </c>
      <c r="H50" t="s">
        <v>236</v>
      </c>
      <c r="I50" s="12">
        <v>208.17</v>
      </c>
      <c r="J50">
        <f t="shared" si="0"/>
        <v>5</v>
      </c>
      <c r="K50">
        <v>0.41</v>
      </c>
      <c r="L50">
        <f t="shared" si="1"/>
        <v>8.4852813742385708E-2</v>
      </c>
      <c r="M50" t="s">
        <v>40</v>
      </c>
      <c r="O50">
        <v>8</v>
      </c>
      <c r="P50">
        <v>0.03</v>
      </c>
      <c r="Q50">
        <v>3</v>
      </c>
      <c r="R50">
        <v>2</v>
      </c>
    </row>
    <row r="51" spans="1:18" x14ac:dyDescent="0.25">
      <c r="A51" t="s">
        <v>233</v>
      </c>
      <c r="B51" t="s">
        <v>30</v>
      </c>
      <c r="C51" t="s">
        <v>96</v>
      </c>
      <c r="D51" t="s">
        <v>76</v>
      </c>
      <c r="E51" t="s">
        <v>33</v>
      </c>
      <c r="F51" t="s">
        <v>238</v>
      </c>
      <c r="G51" t="s">
        <v>232</v>
      </c>
      <c r="H51" t="s">
        <v>236</v>
      </c>
      <c r="I51" s="12">
        <v>208.17</v>
      </c>
      <c r="J51">
        <f t="shared" si="0"/>
        <v>9</v>
      </c>
      <c r="K51">
        <v>6.11</v>
      </c>
      <c r="L51">
        <f t="shared" si="1"/>
        <v>0.53740115370177621</v>
      </c>
      <c r="M51" t="s">
        <v>40</v>
      </c>
      <c r="O51">
        <v>8</v>
      </c>
      <c r="P51">
        <v>0.19</v>
      </c>
      <c r="Q51">
        <v>3</v>
      </c>
      <c r="R51">
        <v>6</v>
      </c>
    </row>
    <row r="52" spans="1:18" x14ac:dyDescent="0.25">
      <c r="A52" t="s">
        <v>233</v>
      </c>
      <c r="B52" t="s">
        <v>30</v>
      </c>
      <c r="C52" t="s">
        <v>96</v>
      </c>
      <c r="D52" t="s">
        <v>76</v>
      </c>
      <c r="E52" t="s">
        <v>33</v>
      </c>
      <c r="F52" t="s">
        <v>238</v>
      </c>
      <c r="G52" t="s">
        <v>232</v>
      </c>
      <c r="H52" t="s">
        <v>236</v>
      </c>
      <c r="I52" s="12">
        <v>208.17</v>
      </c>
      <c r="J52">
        <f t="shared" si="0"/>
        <v>15</v>
      </c>
      <c r="K52">
        <v>2.79</v>
      </c>
      <c r="L52">
        <f t="shared" si="1"/>
        <v>0.33941125496954283</v>
      </c>
      <c r="M52" t="s">
        <v>40</v>
      </c>
      <c r="O52">
        <v>8</v>
      </c>
      <c r="P52">
        <v>0.12</v>
      </c>
      <c r="Q52">
        <v>3</v>
      </c>
      <c r="R52">
        <v>12</v>
      </c>
    </row>
    <row r="53" spans="1:18" x14ac:dyDescent="0.25">
      <c r="A53" t="s">
        <v>233</v>
      </c>
      <c r="B53" t="s">
        <v>30</v>
      </c>
      <c r="C53" t="s">
        <v>31</v>
      </c>
      <c r="D53" t="s">
        <v>32</v>
      </c>
      <c r="E53" t="s">
        <v>33</v>
      </c>
      <c r="F53" t="s">
        <v>238</v>
      </c>
      <c r="G53" t="s">
        <v>232</v>
      </c>
      <c r="H53" t="s">
        <v>237</v>
      </c>
      <c r="I53" s="9">
        <v>307.13</v>
      </c>
      <c r="J53">
        <f t="shared" si="0"/>
        <v>3.33</v>
      </c>
      <c r="L53">
        <f t="shared" si="1"/>
        <v>0</v>
      </c>
      <c r="M53" t="s">
        <v>40</v>
      </c>
      <c r="O53">
        <v>8</v>
      </c>
      <c r="Q53">
        <v>3</v>
      </c>
      <c r="R53">
        <v>0.33</v>
      </c>
    </row>
    <row r="54" spans="1:18" x14ac:dyDescent="0.25">
      <c r="A54" t="s">
        <v>233</v>
      </c>
      <c r="B54" t="s">
        <v>30</v>
      </c>
      <c r="C54" t="s">
        <v>31</v>
      </c>
      <c r="D54" t="s">
        <v>32</v>
      </c>
      <c r="E54" t="s">
        <v>33</v>
      </c>
      <c r="F54" t="s">
        <v>238</v>
      </c>
      <c r="G54" t="s">
        <v>232</v>
      </c>
      <c r="H54" t="s">
        <v>237</v>
      </c>
      <c r="I54" s="9">
        <v>307.13</v>
      </c>
      <c r="J54">
        <f t="shared" si="0"/>
        <v>4</v>
      </c>
      <c r="K54">
        <v>0.27</v>
      </c>
      <c r="L54">
        <f t="shared" si="1"/>
        <v>2.8284271247461905E-2</v>
      </c>
      <c r="M54" t="s">
        <v>40</v>
      </c>
      <c r="O54">
        <v>8</v>
      </c>
      <c r="P54">
        <v>0.01</v>
      </c>
      <c r="Q54">
        <v>3</v>
      </c>
      <c r="R54">
        <v>1</v>
      </c>
    </row>
    <row r="55" spans="1:18" x14ac:dyDescent="0.25">
      <c r="A55" t="s">
        <v>233</v>
      </c>
      <c r="B55" t="s">
        <v>30</v>
      </c>
      <c r="C55" t="s">
        <v>100</v>
      </c>
      <c r="D55" t="s">
        <v>76</v>
      </c>
      <c r="E55" t="s">
        <v>33</v>
      </c>
      <c r="F55" t="s">
        <v>238</v>
      </c>
      <c r="G55" t="s">
        <v>232</v>
      </c>
      <c r="H55" t="s">
        <v>237</v>
      </c>
      <c r="I55" s="9">
        <v>307.13</v>
      </c>
      <c r="J55">
        <f t="shared" si="0"/>
        <v>3.33</v>
      </c>
      <c r="K55">
        <v>0.27</v>
      </c>
      <c r="L55">
        <f t="shared" si="1"/>
        <v>0.11313708498984762</v>
      </c>
      <c r="M55" t="s">
        <v>40</v>
      </c>
      <c r="O55">
        <v>8</v>
      </c>
      <c r="P55">
        <v>0.04</v>
      </c>
      <c r="Q55">
        <v>3</v>
      </c>
      <c r="R55">
        <v>0.33</v>
      </c>
    </row>
    <row r="56" spans="1:18" x14ac:dyDescent="0.25">
      <c r="A56" t="s">
        <v>233</v>
      </c>
      <c r="B56" t="s">
        <v>30</v>
      </c>
      <c r="C56" t="s">
        <v>100</v>
      </c>
      <c r="D56" t="s">
        <v>76</v>
      </c>
      <c r="E56" t="s">
        <v>33</v>
      </c>
      <c r="F56" t="s">
        <v>238</v>
      </c>
      <c r="G56" t="s">
        <v>232</v>
      </c>
      <c r="H56" t="s">
        <v>237</v>
      </c>
      <c r="I56" s="9">
        <v>307.13</v>
      </c>
      <c r="J56">
        <f t="shared" si="0"/>
        <v>4</v>
      </c>
      <c r="K56">
        <v>0.32</v>
      </c>
      <c r="L56">
        <f t="shared" si="1"/>
        <v>0.19798989873223333</v>
      </c>
      <c r="M56" t="s">
        <v>40</v>
      </c>
      <c r="O56">
        <v>8</v>
      </c>
      <c r="P56">
        <v>7.0000000000000007E-2</v>
      </c>
      <c r="Q56">
        <v>3</v>
      </c>
      <c r="R56">
        <v>1</v>
      </c>
    </row>
    <row r="57" spans="1:18" x14ac:dyDescent="0.25">
      <c r="A57" t="s">
        <v>233</v>
      </c>
      <c r="B57" t="s">
        <v>30</v>
      </c>
      <c r="C57" t="s">
        <v>100</v>
      </c>
      <c r="D57" t="s">
        <v>76</v>
      </c>
      <c r="E57" t="s">
        <v>33</v>
      </c>
      <c r="F57" t="s">
        <v>238</v>
      </c>
      <c r="G57" t="s">
        <v>232</v>
      </c>
      <c r="H57" t="s">
        <v>237</v>
      </c>
      <c r="I57" s="9">
        <v>307.13</v>
      </c>
      <c r="J57">
        <f t="shared" si="0"/>
        <v>5</v>
      </c>
      <c r="K57">
        <v>0.98</v>
      </c>
      <c r="L57">
        <f t="shared" si="1"/>
        <v>0.16970562748477142</v>
      </c>
      <c r="M57" t="s">
        <v>40</v>
      </c>
      <c r="O57">
        <v>8</v>
      </c>
      <c r="P57">
        <v>0.06</v>
      </c>
      <c r="Q57">
        <v>3</v>
      </c>
      <c r="R57">
        <v>2</v>
      </c>
    </row>
    <row r="58" spans="1:18" x14ac:dyDescent="0.25">
      <c r="A58" t="s">
        <v>233</v>
      </c>
      <c r="B58" t="s">
        <v>30</v>
      </c>
      <c r="C58" t="s">
        <v>100</v>
      </c>
      <c r="D58" t="s">
        <v>76</v>
      </c>
      <c r="E58" t="s">
        <v>33</v>
      </c>
      <c r="F58" t="s">
        <v>238</v>
      </c>
      <c r="G58" t="s">
        <v>232</v>
      </c>
      <c r="H58" t="s">
        <v>237</v>
      </c>
      <c r="I58" s="9">
        <v>307.13</v>
      </c>
      <c r="J58">
        <f t="shared" si="0"/>
        <v>9</v>
      </c>
      <c r="K58">
        <v>3.27</v>
      </c>
      <c r="L58">
        <f t="shared" si="1"/>
        <v>0.65053823869162375</v>
      </c>
      <c r="M58" t="s">
        <v>40</v>
      </c>
      <c r="O58">
        <v>8</v>
      </c>
      <c r="P58">
        <v>0.23</v>
      </c>
      <c r="Q58">
        <v>3</v>
      </c>
      <c r="R58">
        <v>6</v>
      </c>
    </row>
    <row r="59" spans="1:18" x14ac:dyDescent="0.25">
      <c r="A59" t="s">
        <v>233</v>
      </c>
      <c r="B59" t="s">
        <v>30</v>
      </c>
      <c r="C59" t="s">
        <v>100</v>
      </c>
      <c r="D59" t="s">
        <v>76</v>
      </c>
      <c r="E59" t="s">
        <v>33</v>
      </c>
      <c r="F59" t="s">
        <v>238</v>
      </c>
      <c r="G59" t="s">
        <v>232</v>
      </c>
      <c r="H59" t="s">
        <v>237</v>
      </c>
      <c r="I59" s="9">
        <v>307.13</v>
      </c>
      <c r="J59">
        <f t="shared" si="0"/>
        <v>15</v>
      </c>
      <c r="K59">
        <v>2.04</v>
      </c>
      <c r="L59">
        <f t="shared" si="1"/>
        <v>0.56568542494923812</v>
      </c>
      <c r="M59" t="s">
        <v>40</v>
      </c>
      <c r="O59">
        <v>8</v>
      </c>
      <c r="P59">
        <v>0.2</v>
      </c>
      <c r="Q59">
        <v>3</v>
      </c>
      <c r="R59">
        <v>12</v>
      </c>
    </row>
    <row r="60" spans="1:18" x14ac:dyDescent="0.25">
      <c r="A60" t="s">
        <v>233</v>
      </c>
      <c r="B60" t="s">
        <v>30</v>
      </c>
      <c r="C60" t="s">
        <v>75</v>
      </c>
      <c r="D60" t="s">
        <v>76</v>
      </c>
      <c r="E60" t="s">
        <v>33</v>
      </c>
      <c r="F60" t="s">
        <v>238</v>
      </c>
      <c r="G60" t="s">
        <v>232</v>
      </c>
      <c r="H60" t="s">
        <v>237</v>
      </c>
      <c r="I60" s="9">
        <v>307.13</v>
      </c>
      <c r="J60">
        <f t="shared" si="0"/>
        <v>3.33</v>
      </c>
      <c r="K60">
        <v>0.72</v>
      </c>
      <c r="L60">
        <f t="shared" si="1"/>
        <v>0.22627416997969524</v>
      </c>
      <c r="M60" t="s">
        <v>40</v>
      </c>
      <c r="O60">
        <v>8</v>
      </c>
      <c r="P60">
        <v>0.08</v>
      </c>
      <c r="Q60">
        <v>3</v>
      </c>
      <c r="R60">
        <v>0.33</v>
      </c>
    </row>
    <row r="61" spans="1:18" x14ac:dyDescent="0.25">
      <c r="A61" t="s">
        <v>233</v>
      </c>
      <c r="B61" t="s">
        <v>30</v>
      </c>
      <c r="C61" t="s">
        <v>75</v>
      </c>
      <c r="D61" t="s">
        <v>76</v>
      </c>
      <c r="E61" t="s">
        <v>33</v>
      </c>
      <c r="F61" t="s">
        <v>238</v>
      </c>
      <c r="G61" t="s">
        <v>232</v>
      </c>
      <c r="H61" t="s">
        <v>237</v>
      </c>
      <c r="I61" s="9">
        <v>307.13</v>
      </c>
      <c r="J61">
        <f t="shared" si="0"/>
        <v>4</v>
      </c>
      <c r="K61">
        <v>0.82</v>
      </c>
      <c r="L61">
        <f t="shared" si="1"/>
        <v>0.2545584412271571</v>
      </c>
      <c r="M61" t="s">
        <v>40</v>
      </c>
      <c r="O61">
        <v>8</v>
      </c>
      <c r="P61">
        <v>0.09</v>
      </c>
      <c r="Q61">
        <v>3</v>
      </c>
      <c r="R61">
        <v>1</v>
      </c>
    </row>
    <row r="62" spans="1:18" x14ac:dyDescent="0.25">
      <c r="A62" t="s">
        <v>233</v>
      </c>
      <c r="B62" t="s">
        <v>30</v>
      </c>
      <c r="C62" t="s">
        <v>75</v>
      </c>
      <c r="D62" t="s">
        <v>76</v>
      </c>
      <c r="E62" t="s">
        <v>33</v>
      </c>
      <c r="F62" t="s">
        <v>238</v>
      </c>
      <c r="G62" t="s">
        <v>232</v>
      </c>
      <c r="H62" t="s">
        <v>237</v>
      </c>
      <c r="I62" s="9">
        <v>307.13</v>
      </c>
      <c r="J62">
        <f t="shared" si="0"/>
        <v>5</v>
      </c>
      <c r="K62">
        <v>4.3099999999999996</v>
      </c>
      <c r="L62">
        <f t="shared" si="1"/>
        <v>0.50911688245431419</v>
      </c>
      <c r="M62" t="s">
        <v>40</v>
      </c>
      <c r="O62">
        <v>8</v>
      </c>
      <c r="P62">
        <v>0.18</v>
      </c>
      <c r="Q62">
        <v>3</v>
      </c>
      <c r="R62">
        <v>2</v>
      </c>
    </row>
    <row r="63" spans="1:18" x14ac:dyDescent="0.25">
      <c r="A63" t="s">
        <v>233</v>
      </c>
      <c r="B63" t="s">
        <v>30</v>
      </c>
      <c r="C63" t="s">
        <v>75</v>
      </c>
      <c r="D63" t="s">
        <v>76</v>
      </c>
      <c r="E63" t="s">
        <v>33</v>
      </c>
      <c r="F63" t="s">
        <v>238</v>
      </c>
      <c r="G63" t="s">
        <v>232</v>
      </c>
      <c r="H63" t="s">
        <v>237</v>
      </c>
      <c r="I63" s="9">
        <v>307.13</v>
      </c>
      <c r="J63">
        <f t="shared" si="0"/>
        <v>9</v>
      </c>
      <c r="K63">
        <v>8.1</v>
      </c>
      <c r="L63">
        <f t="shared" si="1"/>
        <v>1.1879393923933999</v>
      </c>
      <c r="M63" t="s">
        <v>40</v>
      </c>
      <c r="O63">
        <v>8</v>
      </c>
      <c r="P63">
        <v>0.42</v>
      </c>
      <c r="Q63">
        <v>3</v>
      </c>
      <c r="R63">
        <v>6</v>
      </c>
    </row>
    <row r="64" spans="1:18" x14ac:dyDescent="0.25">
      <c r="A64" t="s">
        <v>233</v>
      </c>
      <c r="B64" t="s">
        <v>30</v>
      </c>
      <c r="C64" t="s">
        <v>75</v>
      </c>
      <c r="D64" t="s">
        <v>76</v>
      </c>
      <c r="E64" t="s">
        <v>33</v>
      </c>
      <c r="F64" t="s">
        <v>238</v>
      </c>
      <c r="G64" t="s">
        <v>232</v>
      </c>
      <c r="H64" t="s">
        <v>237</v>
      </c>
      <c r="I64" s="9">
        <v>307.13</v>
      </c>
      <c r="J64">
        <f t="shared" si="0"/>
        <v>15</v>
      </c>
      <c r="K64">
        <v>0.74</v>
      </c>
      <c r="L64">
        <f t="shared" si="1"/>
        <v>0.42426406871192851</v>
      </c>
      <c r="M64" t="s">
        <v>40</v>
      </c>
      <c r="O64">
        <v>8</v>
      </c>
      <c r="P64">
        <v>0.15</v>
      </c>
      <c r="Q64">
        <v>3</v>
      </c>
      <c r="R64">
        <v>12</v>
      </c>
    </row>
    <row r="65" spans="1:18" x14ac:dyDescent="0.25">
      <c r="A65" t="s">
        <v>233</v>
      </c>
      <c r="B65" t="s">
        <v>30</v>
      </c>
      <c r="C65" t="s">
        <v>96</v>
      </c>
      <c r="D65" t="s">
        <v>76</v>
      </c>
      <c r="E65" t="s">
        <v>33</v>
      </c>
      <c r="F65" t="s">
        <v>238</v>
      </c>
      <c r="G65" t="s">
        <v>232</v>
      </c>
      <c r="H65" t="s">
        <v>237</v>
      </c>
      <c r="I65" s="9">
        <v>307.13</v>
      </c>
      <c r="J65">
        <f t="shared" si="0"/>
        <v>3.33</v>
      </c>
      <c r="L65">
        <f t="shared" si="1"/>
        <v>0</v>
      </c>
      <c r="M65" t="s">
        <v>40</v>
      </c>
      <c r="O65">
        <v>8</v>
      </c>
      <c r="Q65">
        <v>3</v>
      </c>
      <c r="R65">
        <v>0.33</v>
      </c>
    </row>
    <row r="66" spans="1:18" x14ac:dyDescent="0.25">
      <c r="A66" t="s">
        <v>233</v>
      </c>
      <c r="B66" t="s">
        <v>30</v>
      </c>
      <c r="C66" t="s">
        <v>96</v>
      </c>
      <c r="D66" t="s">
        <v>76</v>
      </c>
      <c r="E66" t="s">
        <v>33</v>
      </c>
      <c r="F66" t="s">
        <v>238</v>
      </c>
      <c r="G66" t="s">
        <v>232</v>
      </c>
      <c r="H66" t="s">
        <v>237</v>
      </c>
      <c r="I66" s="9">
        <v>307.13</v>
      </c>
      <c r="J66">
        <f t="shared" si="0"/>
        <v>4</v>
      </c>
      <c r="K66">
        <v>0.14000000000000001</v>
      </c>
      <c r="L66">
        <f t="shared" si="1"/>
        <v>5.656854249492381E-2</v>
      </c>
      <c r="M66" t="s">
        <v>40</v>
      </c>
      <c r="O66">
        <v>8</v>
      </c>
      <c r="P66">
        <v>0.02</v>
      </c>
      <c r="Q66">
        <v>3</v>
      </c>
      <c r="R66">
        <v>1</v>
      </c>
    </row>
    <row r="67" spans="1:18" x14ac:dyDescent="0.25">
      <c r="A67" t="s">
        <v>233</v>
      </c>
      <c r="B67" t="s">
        <v>30</v>
      </c>
      <c r="C67" t="s">
        <v>96</v>
      </c>
      <c r="D67" t="s">
        <v>76</v>
      </c>
      <c r="E67" t="s">
        <v>33</v>
      </c>
      <c r="F67" t="s">
        <v>238</v>
      </c>
      <c r="G67" t="s">
        <v>232</v>
      </c>
      <c r="H67" t="s">
        <v>237</v>
      </c>
      <c r="I67" s="9">
        <v>307.13</v>
      </c>
      <c r="J67">
        <f t="shared" ref="J67:J69" si="2">Q67+R67</f>
        <v>5</v>
      </c>
      <c r="K67">
        <v>0.13</v>
      </c>
      <c r="L67">
        <f t="shared" ref="L67:L69" si="3">P67*SQRT(O67)</f>
        <v>5.656854249492381E-2</v>
      </c>
      <c r="M67" t="s">
        <v>40</v>
      </c>
      <c r="O67">
        <v>8</v>
      </c>
      <c r="P67">
        <v>0.02</v>
      </c>
      <c r="Q67">
        <v>3</v>
      </c>
      <c r="R67">
        <v>2</v>
      </c>
    </row>
    <row r="68" spans="1:18" x14ac:dyDescent="0.25">
      <c r="A68" t="s">
        <v>233</v>
      </c>
      <c r="B68" t="s">
        <v>30</v>
      </c>
      <c r="C68" t="s">
        <v>96</v>
      </c>
      <c r="D68" t="s">
        <v>76</v>
      </c>
      <c r="E68" t="s">
        <v>33</v>
      </c>
      <c r="F68" t="s">
        <v>238</v>
      </c>
      <c r="G68" t="s">
        <v>232</v>
      </c>
      <c r="H68" t="s">
        <v>237</v>
      </c>
      <c r="I68" s="9">
        <v>307.13</v>
      </c>
      <c r="J68">
        <f t="shared" si="2"/>
        <v>9</v>
      </c>
      <c r="K68">
        <v>6.08</v>
      </c>
      <c r="L68">
        <f t="shared" si="3"/>
        <v>0.96166522241370478</v>
      </c>
      <c r="M68" t="s">
        <v>40</v>
      </c>
      <c r="O68">
        <v>8</v>
      </c>
      <c r="P68">
        <v>0.34</v>
      </c>
      <c r="Q68">
        <v>3</v>
      </c>
      <c r="R68">
        <v>6</v>
      </c>
    </row>
    <row r="69" spans="1:18" x14ac:dyDescent="0.25">
      <c r="A69" t="s">
        <v>233</v>
      </c>
      <c r="B69" t="s">
        <v>30</v>
      </c>
      <c r="C69" t="s">
        <v>96</v>
      </c>
      <c r="D69" t="s">
        <v>76</v>
      </c>
      <c r="E69" t="s">
        <v>33</v>
      </c>
      <c r="F69" t="s">
        <v>238</v>
      </c>
      <c r="G69" t="s">
        <v>232</v>
      </c>
      <c r="H69" t="s">
        <v>237</v>
      </c>
      <c r="I69" s="9">
        <v>307.13</v>
      </c>
      <c r="J69">
        <f t="shared" si="2"/>
        <v>15</v>
      </c>
      <c r="K69">
        <v>0.26</v>
      </c>
      <c r="L69">
        <f t="shared" si="3"/>
        <v>5.656854249492381E-2</v>
      </c>
      <c r="M69" t="s">
        <v>40</v>
      </c>
      <c r="O69">
        <v>8</v>
      </c>
      <c r="P69">
        <v>0.02</v>
      </c>
      <c r="Q69">
        <v>3</v>
      </c>
      <c r="R6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223C6-1EC8-48BD-A174-BD596AF2E0FA}">
  <dimension ref="A1:R28"/>
  <sheetViews>
    <sheetView workbookViewId="0">
      <selection activeCell="I1" sqref="I1"/>
    </sheetView>
  </sheetViews>
  <sheetFormatPr defaultRowHeight="15" x14ac:dyDescent="0.25"/>
  <cols>
    <col min="1" max="1" width="8.28515625" bestFit="1" customWidth="1"/>
    <col min="3" max="3" width="11.85546875" bestFit="1" customWidth="1"/>
    <col min="4" max="4" width="12.42578125" bestFit="1" customWidth="1"/>
    <col min="5" max="5" width="7.28515625" bestFit="1" customWidth="1"/>
    <col min="6" max="6" width="8.5703125" bestFit="1" customWidth="1"/>
    <col min="7" max="7" width="7.140625" bestFit="1" customWidth="1"/>
    <col min="8" max="8" width="15.140625" bestFit="1" customWidth="1"/>
    <col min="9" max="9" width="5.7109375" bestFit="1" customWidth="1"/>
    <col min="10" max="10" width="11.85546875" bestFit="1" customWidth="1"/>
    <col min="11" max="11" width="25.5703125" bestFit="1" customWidth="1"/>
    <col min="12" max="12" width="11.85546875" bestFit="1" customWidth="1"/>
    <col min="13" max="13" width="5.7109375" bestFit="1" customWidth="1"/>
    <col min="14" max="14" width="8.140625" bestFit="1" customWidth="1"/>
    <col min="15" max="15" width="1.85546875" bestFit="1" customWidth="1"/>
    <col min="16" max="16" width="4.85546875" bestFit="1" customWidth="1"/>
    <col min="17" max="17" width="8.140625" bestFit="1" customWidth="1"/>
    <col min="18" max="18" width="10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s="1" t="s">
        <v>275</v>
      </c>
      <c r="J1" s="1" t="s">
        <v>8</v>
      </c>
      <c r="K1" s="2" t="s">
        <v>137</v>
      </c>
      <c r="L1" s="1" t="s">
        <v>125</v>
      </c>
      <c r="M1" s="1" t="s">
        <v>9</v>
      </c>
      <c r="N1" s="1" t="s">
        <v>7</v>
      </c>
      <c r="O1" s="1" t="s">
        <v>129</v>
      </c>
      <c r="P1" s="1" t="s">
        <v>239</v>
      </c>
      <c r="Q1" s="1" t="s">
        <v>205</v>
      </c>
      <c r="R1" s="1" t="s">
        <v>222</v>
      </c>
    </row>
    <row r="2" spans="1:18" x14ac:dyDescent="0.25">
      <c r="A2" t="s">
        <v>240</v>
      </c>
      <c r="B2" t="s">
        <v>30</v>
      </c>
      <c r="C2" t="s">
        <v>31</v>
      </c>
      <c r="D2" t="s">
        <v>32</v>
      </c>
      <c r="E2" t="s">
        <v>33</v>
      </c>
      <c r="F2" t="s">
        <v>93</v>
      </c>
      <c r="G2" t="s">
        <v>83</v>
      </c>
      <c r="H2" t="s">
        <v>228</v>
      </c>
      <c r="I2" s="8">
        <v>323.12</v>
      </c>
      <c r="J2">
        <f>5/60</f>
        <v>8.3333333333333329E-2</v>
      </c>
      <c r="K2">
        <v>106.76</v>
      </c>
      <c r="L2">
        <f>P2*SQRT(O2)</f>
        <v>2.437314095474771</v>
      </c>
      <c r="M2" t="s">
        <v>37</v>
      </c>
      <c r="N2" t="s">
        <v>241</v>
      </c>
      <c r="O2">
        <v>5</v>
      </c>
      <c r="P2">
        <v>1.0900000000000001</v>
      </c>
    </row>
    <row r="3" spans="1:18" x14ac:dyDescent="0.25">
      <c r="A3" t="s">
        <v>240</v>
      </c>
      <c r="B3" t="s">
        <v>30</v>
      </c>
      <c r="C3" t="s">
        <v>31</v>
      </c>
      <c r="D3" t="s">
        <v>32</v>
      </c>
      <c r="E3" t="s">
        <v>33</v>
      </c>
      <c r="F3" t="s">
        <v>93</v>
      </c>
      <c r="G3" t="s">
        <v>83</v>
      </c>
      <c r="H3" t="s">
        <v>228</v>
      </c>
      <c r="I3" s="8">
        <v>323.12</v>
      </c>
      <c r="J3">
        <f>10/60</f>
        <v>0.16666666666666666</v>
      </c>
      <c r="K3">
        <v>100.97</v>
      </c>
      <c r="L3">
        <f t="shared" ref="L3:L28" si="0">P3*SQRT(O3)</f>
        <v>2.504396134799765</v>
      </c>
      <c r="M3" t="s">
        <v>37</v>
      </c>
      <c r="N3" t="s">
        <v>241</v>
      </c>
      <c r="O3">
        <v>5</v>
      </c>
      <c r="P3">
        <v>1.1200000000000001</v>
      </c>
    </row>
    <row r="4" spans="1:18" x14ac:dyDescent="0.25">
      <c r="A4" t="s">
        <v>240</v>
      </c>
      <c r="B4" t="s">
        <v>30</v>
      </c>
      <c r="C4" t="s">
        <v>31</v>
      </c>
      <c r="D4" t="s">
        <v>32</v>
      </c>
      <c r="E4" t="s">
        <v>33</v>
      </c>
      <c r="F4" t="s">
        <v>93</v>
      </c>
      <c r="G4" t="s">
        <v>83</v>
      </c>
      <c r="H4" t="s">
        <v>228</v>
      </c>
      <c r="I4" s="8">
        <v>323.12</v>
      </c>
      <c r="J4">
        <v>0.25</v>
      </c>
      <c r="K4">
        <v>92.84</v>
      </c>
      <c r="L4">
        <f t="shared" si="0"/>
        <v>1.5652475842498528</v>
      </c>
      <c r="M4" t="s">
        <v>37</v>
      </c>
      <c r="N4" t="s">
        <v>241</v>
      </c>
      <c r="O4">
        <v>5</v>
      </c>
      <c r="P4">
        <v>0.7</v>
      </c>
    </row>
    <row r="5" spans="1:18" x14ac:dyDescent="0.25">
      <c r="A5" t="s">
        <v>240</v>
      </c>
      <c r="B5" t="s">
        <v>30</v>
      </c>
      <c r="C5" t="s">
        <v>31</v>
      </c>
      <c r="D5" t="s">
        <v>32</v>
      </c>
      <c r="E5" t="s">
        <v>33</v>
      </c>
      <c r="F5" t="s">
        <v>93</v>
      </c>
      <c r="G5" t="s">
        <v>83</v>
      </c>
      <c r="H5" t="s">
        <v>228</v>
      </c>
      <c r="I5" s="8">
        <v>323.12</v>
      </c>
      <c r="J5">
        <v>0.5</v>
      </c>
      <c r="K5">
        <v>87.47</v>
      </c>
      <c r="L5">
        <f t="shared" si="0"/>
        <v>2.7503636123247412</v>
      </c>
      <c r="M5" t="s">
        <v>37</v>
      </c>
      <c r="N5" t="s">
        <v>241</v>
      </c>
      <c r="O5">
        <v>5</v>
      </c>
      <c r="P5">
        <v>1.23</v>
      </c>
    </row>
    <row r="6" spans="1:18" x14ac:dyDescent="0.25">
      <c r="A6" t="s">
        <v>240</v>
      </c>
      <c r="B6" t="s">
        <v>30</v>
      </c>
      <c r="C6" t="s">
        <v>31</v>
      </c>
      <c r="D6" t="s">
        <v>32</v>
      </c>
      <c r="E6" t="s">
        <v>33</v>
      </c>
      <c r="F6" t="s">
        <v>93</v>
      </c>
      <c r="G6" t="s">
        <v>83</v>
      </c>
      <c r="H6" t="s">
        <v>228</v>
      </c>
      <c r="I6" s="8">
        <v>323.12</v>
      </c>
      <c r="J6">
        <v>1</v>
      </c>
      <c r="K6">
        <v>76.84</v>
      </c>
      <c r="L6">
        <f t="shared" si="0"/>
        <v>1.2298373876248845</v>
      </c>
      <c r="M6" t="s">
        <v>37</v>
      </c>
      <c r="N6" t="s">
        <v>241</v>
      </c>
      <c r="O6">
        <v>5</v>
      </c>
      <c r="P6">
        <v>0.55000000000000004</v>
      </c>
    </row>
    <row r="7" spans="1:18" x14ac:dyDescent="0.25">
      <c r="A7" t="s">
        <v>240</v>
      </c>
      <c r="B7" t="s">
        <v>30</v>
      </c>
      <c r="C7" t="s">
        <v>31</v>
      </c>
      <c r="D7" t="s">
        <v>32</v>
      </c>
      <c r="E7" t="s">
        <v>33</v>
      </c>
      <c r="F7" t="s">
        <v>93</v>
      </c>
      <c r="G7" t="s">
        <v>83</v>
      </c>
      <c r="H7" t="s">
        <v>228</v>
      </c>
      <c r="I7" s="8">
        <v>323.12</v>
      </c>
      <c r="J7">
        <v>2</v>
      </c>
      <c r="K7">
        <v>69.48</v>
      </c>
      <c r="L7">
        <f t="shared" si="0"/>
        <v>2.482035455024767</v>
      </c>
      <c r="M7" t="s">
        <v>37</v>
      </c>
      <c r="N7" t="s">
        <v>241</v>
      </c>
      <c r="O7">
        <v>5</v>
      </c>
      <c r="P7">
        <v>1.1100000000000001</v>
      </c>
    </row>
    <row r="8" spans="1:18" x14ac:dyDescent="0.25">
      <c r="A8" t="s">
        <v>240</v>
      </c>
      <c r="B8" t="s">
        <v>30</v>
      </c>
      <c r="C8" t="s">
        <v>31</v>
      </c>
      <c r="D8" t="s">
        <v>32</v>
      </c>
      <c r="E8" t="s">
        <v>33</v>
      </c>
      <c r="F8" t="s">
        <v>93</v>
      </c>
      <c r="G8" t="s">
        <v>83</v>
      </c>
      <c r="H8" t="s">
        <v>228</v>
      </c>
      <c r="I8" s="8">
        <v>323.12</v>
      </c>
      <c r="J8">
        <v>4</v>
      </c>
      <c r="K8">
        <v>60.1</v>
      </c>
      <c r="L8">
        <f t="shared" si="0"/>
        <v>2.2360679774997898</v>
      </c>
      <c r="M8" t="s">
        <v>37</v>
      </c>
      <c r="N8" t="s">
        <v>241</v>
      </c>
      <c r="O8">
        <v>5</v>
      </c>
      <c r="P8">
        <v>1</v>
      </c>
    </row>
    <row r="9" spans="1:18" x14ac:dyDescent="0.25">
      <c r="A9" t="s">
        <v>240</v>
      </c>
      <c r="B9" t="s">
        <v>30</v>
      </c>
      <c r="C9" t="s">
        <v>31</v>
      </c>
      <c r="D9" t="s">
        <v>32</v>
      </c>
      <c r="E9" t="s">
        <v>33</v>
      </c>
      <c r="F9" t="s">
        <v>93</v>
      </c>
      <c r="G9" t="s">
        <v>83</v>
      </c>
      <c r="H9" t="s">
        <v>228</v>
      </c>
      <c r="I9" s="8">
        <v>323.12</v>
      </c>
      <c r="J9">
        <v>6</v>
      </c>
      <c r="K9">
        <v>53.76</v>
      </c>
      <c r="L9">
        <f t="shared" si="0"/>
        <v>1.9230184606498193</v>
      </c>
      <c r="M9" t="s">
        <v>37</v>
      </c>
      <c r="N9" t="s">
        <v>241</v>
      </c>
      <c r="O9">
        <v>5</v>
      </c>
      <c r="P9">
        <v>0.86</v>
      </c>
    </row>
    <row r="10" spans="1:18" x14ac:dyDescent="0.25">
      <c r="A10" t="s">
        <v>240</v>
      </c>
      <c r="B10" t="s">
        <v>30</v>
      </c>
      <c r="C10" t="s">
        <v>31</v>
      </c>
      <c r="D10" t="s">
        <v>32</v>
      </c>
      <c r="E10" t="s">
        <v>33</v>
      </c>
      <c r="F10" t="s">
        <v>93</v>
      </c>
      <c r="G10" t="s">
        <v>83</v>
      </c>
      <c r="H10" t="s">
        <v>228</v>
      </c>
      <c r="I10" s="8">
        <v>323.12</v>
      </c>
      <c r="J10">
        <v>12</v>
      </c>
      <c r="K10">
        <v>42.87</v>
      </c>
      <c r="L10">
        <f t="shared" si="0"/>
        <v>4.0025616797246242</v>
      </c>
      <c r="M10" t="s">
        <v>37</v>
      </c>
      <c r="N10" t="s">
        <v>241</v>
      </c>
      <c r="O10">
        <v>5</v>
      </c>
      <c r="P10">
        <v>1.79</v>
      </c>
    </row>
    <row r="11" spans="1:18" x14ac:dyDescent="0.25">
      <c r="A11" t="s">
        <v>240</v>
      </c>
      <c r="B11" t="s">
        <v>30</v>
      </c>
      <c r="C11" t="s">
        <v>31</v>
      </c>
      <c r="D11" t="s">
        <v>32</v>
      </c>
      <c r="E11" t="s">
        <v>33</v>
      </c>
      <c r="F11" t="s">
        <v>93</v>
      </c>
      <c r="G11" t="s">
        <v>83</v>
      </c>
      <c r="H11" t="s">
        <v>228</v>
      </c>
      <c r="I11" s="8">
        <v>323.12</v>
      </c>
      <c r="J11">
        <f>5/60</f>
        <v>8.3333333333333329E-2</v>
      </c>
      <c r="K11">
        <v>42.5</v>
      </c>
      <c r="L11">
        <f t="shared" si="0"/>
        <v>4.0696437190496173</v>
      </c>
      <c r="M11" t="s">
        <v>209</v>
      </c>
      <c r="N11" t="s">
        <v>241</v>
      </c>
      <c r="O11">
        <v>5</v>
      </c>
      <c r="P11">
        <v>1.82</v>
      </c>
    </row>
    <row r="12" spans="1:18" x14ac:dyDescent="0.25">
      <c r="A12" t="s">
        <v>240</v>
      </c>
      <c r="B12" t="s">
        <v>30</v>
      </c>
      <c r="C12" t="s">
        <v>31</v>
      </c>
      <c r="D12" t="s">
        <v>32</v>
      </c>
      <c r="E12" t="s">
        <v>33</v>
      </c>
      <c r="F12" t="s">
        <v>93</v>
      </c>
      <c r="G12" t="s">
        <v>83</v>
      </c>
      <c r="H12" t="s">
        <v>228</v>
      </c>
      <c r="I12" s="8">
        <v>323.12</v>
      </c>
      <c r="J12">
        <f>10/60</f>
        <v>0.16666666666666666</v>
      </c>
      <c r="K12">
        <v>46.11</v>
      </c>
      <c r="L12">
        <f t="shared" si="0"/>
        <v>1.1403946685248929</v>
      </c>
      <c r="M12" t="s">
        <v>209</v>
      </c>
      <c r="N12" t="s">
        <v>241</v>
      </c>
      <c r="O12">
        <v>5</v>
      </c>
      <c r="P12">
        <v>0.51</v>
      </c>
    </row>
    <row r="13" spans="1:18" x14ac:dyDescent="0.25">
      <c r="A13" t="s">
        <v>240</v>
      </c>
      <c r="B13" t="s">
        <v>30</v>
      </c>
      <c r="C13" t="s">
        <v>31</v>
      </c>
      <c r="D13" t="s">
        <v>32</v>
      </c>
      <c r="E13" t="s">
        <v>33</v>
      </c>
      <c r="F13" t="s">
        <v>93</v>
      </c>
      <c r="G13" t="s">
        <v>83</v>
      </c>
      <c r="H13" t="s">
        <v>228</v>
      </c>
      <c r="I13" s="8">
        <v>323.12</v>
      </c>
      <c r="J13">
        <v>0.25</v>
      </c>
      <c r="K13">
        <v>49.37</v>
      </c>
      <c r="L13">
        <f t="shared" si="0"/>
        <v>1.0733126291998991</v>
      </c>
      <c r="M13" t="s">
        <v>209</v>
      </c>
      <c r="N13" t="s">
        <v>241</v>
      </c>
      <c r="O13">
        <v>5</v>
      </c>
      <c r="P13">
        <v>0.48</v>
      </c>
    </row>
    <row r="14" spans="1:18" x14ac:dyDescent="0.25">
      <c r="A14" t="s">
        <v>240</v>
      </c>
      <c r="B14" t="s">
        <v>30</v>
      </c>
      <c r="C14" t="s">
        <v>31</v>
      </c>
      <c r="D14" t="s">
        <v>32</v>
      </c>
      <c r="E14" t="s">
        <v>33</v>
      </c>
      <c r="F14" t="s">
        <v>93</v>
      </c>
      <c r="G14" t="s">
        <v>83</v>
      </c>
      <c r="H14" t="s">
        <v>228</v>
      </c>
      <c r="I14" s="8">
        <v>323.12</v>
      </c>
      <c r="J14">
        <v>0.5</v>
      </c>
      <c r="K14">
        <v>43.57</v>
      </c>
      <c r="L14">
        <f t="shared" si="0"/>
        <v>1.4310835055998654</v>
      </c>
      <c r="M14" t="s">
        <v>209</v>
      </c>
      <c r="N14" t="s">
        <v>241</v>
      </c>
      <c r="O14">
        <v>5</v>
      </c>
      <c r="P14">
        <v>0.64</v>
      </c>
    </row>
    <row r="15" spans="1:18" x14ac:dyDescent="0.25">
      <c r="A15" t="s">
        <v>240</v>
      </c>
      <c r="B15" t="s">
        <v>30</v>
      </c>
      <c r="C15" t="s">
        <v>31</v>
      </c>
      <c r="D15" t="s">
        <v>32</v>
      </c>
      <c r="E15" t="s">
        <v>33</v>
      </c>
      <c r="F15" t="s">
        <v>93</v>
      </c>
      <c r="G15" t="s">
        <v>83</v>
      </c>
      <c r="H15" t="s">
        <v>228</v>
      </c>
      <c r="I15" s="8">
        <v>323.12</v>
      </c>
      <c r="J15">
        <v>1</v>
      </c>
      <c r="K15">
        <v>40.53</v>
      </c>
      <c r="L15">
        <f t="shared" si="0"/>
        <v>1.4310835055998654</v>
      </c>
      <c r="M15" t="s">
        <v>209</v>
      </c>
      <c r="N15" t="s">
        <v>241</v>
      </c>
      <c r="O15">
        <v>5</v>
      </c>
      <c r="P15">
        <v>0.64</v>
      </c>
    </row>
    <row r="16" spans="1:18" x14ac:dyDescent="0.25">
      <c r="A16" t="s">
        <v>240</v>
      </c>
      <c r="B16" t="s">
        <v>30</v>
      </c>
      <c r="C16" t="s">
        <v>31</v>
      </c>
      <c r="D16" t="s">
        <v>32</v>
      </c>
      <c r="E16" t="s">
        <v>33</v>
      </c>
      <c r="F16" t="s">
        <v>93</v>
      </c>
      <c r="G16" t="s">
        <v>83</v>
      </c>
      <c r="H16" t="s">
        <v>228</v>
      </c>
      <c r="I16" s="8">
        <v>323.12</v>
      </c>
      <c r="J16">
        <v>2</v>
      </c>
      <c r="K16">
        <v>37</v>
      </c>
      <c r="L16">
        <f t="shared" si="0"/>
        <v>1.1403946685248929</v>
      </c>
      <c r="M16" t="s">
        <v>209</v>
      </c>
      <c r="N16" t="s">
        <v>241</v>
      </c>
      <c r="O16">
        <v>5</v>
      </c>
      <c r="P16">
        <v>0.51</v>
      </c>
    </row>
    <row r="17" spans="1:16" x14ac:dyDescent="0.25">
      <c r="A17" t="s">
        <v>240</v>
      </c>
      <c r="B17" t="s">
        <v>30</v>
      </c>
      <c r="C17" t="s">
        <v>31</v>
      </c>
      <c r="D17" t="s">
        <v>32</v>
      </c>
      <c r="E17" t="s">
        <v>33</v>
      </c>
      <c r="F17" t="s">
        <v>93</v>
      </c>
      <c r="G17" t="s">
        <v>83</v>
      </c>
      <c r="H17" t="s">
        <v>228</v>
      </c>
      <c r="I17" s="8">
        <v>323.12</v>
      </c>
      <c r="J17">
        <v>4</v>
      </c>
      <c r="K17">
        <v>29.39</v>
      </c>
      <c r="L17">
        <f t="shared" si="0"/>
        <v>1.0285912696499033</v>
      </c>
      <c r="M17" t="s">
        <v>209</v>
      </c>
      <c r="N17" t="s">
        <v>241</v>
      </c>
      <c r="O17">
        <v>5</v>
      </c>
      <c r="P17">
        <v>0.46</v>
      </c>
    </row>
    <row r="18" spans="1:16" x14ac:dyDescent="0.25">
      <c r="A18" t="s">
        <v>240</v>
      </c>
      <c r="B18" t="s">
        <v>30</v>
      </c>
      <c r="C18" t="s">
        <v>31</v>
      </c>
      <c r="D18" t="s">
        <v>32</v>
      </c>
      <c r="E18" t="s">
        <v>33</v>
      </c>
      <c r="F18" t="s">
        <v>93</v>
      </c>
      <c r="G18" t="s">
        <v>83</v>
      </c>
      <c r="H18" t="s">
        <v>228</v>
      </c>
      <c r="I18" s="8">
        <v>323.12</v>
      </c>
      <c r="J18">
        <v>6</v>
      </c>
      <c r="K18">
        <v>24.83</v>
      </c>
      <c r="L18">
        <f t="shared" si="0"/>
        <v>1.1403946685248929</v>
      </c>
      <c r="M18" t="s">
        <v>209</v>
      </c>
      <c r="N18" t="s">
        <v>241</v>
      </c>
      <c r="O18">
        <v>5</v>
      </c>
      <c r="P18">
        <v>0.51</v>
      </c>
    </row>
    <row r="19" spans="1:16" x14ac:dyDescent="0.25">
      <c r="A19" t="s">
        <v>240</v>
      </c>
      <c r="B19" t="s">
        <v>30</v>
      </c>
      <c r="C19" t="s">
        <v>31</v>
      </c>
      <c r="D19" t="s">
        <v>32</v>
      </c>
      <c r="E19" t="s">
        <v>33</v>
      </c>
      <c r="F19" t="s">
        <v>93</v>
      </c>
      <c r="G19" t="s">
        <v>83</v>
      </c>
      <c r="H19" t="s">
        <v>228</v>
      </c>
      <c r="I19" s="8">
        <v>323.12</v>
      </c>
      <c r="J19">
        <v>12</v>
      </c>
      <c r="K19">
        <v>22.99</v>
      </c>
      <c r="L19">
        <f t="shared" si="0"/>
        <v>1.0509519494249011</v>
      </c>
      <c r="M19" t="s">
        <v>209</v>
      </c>
      <c r="N19" t="s">
        <v>241</v>
      </c>
      <c r="O19">
        <v>5</v>
      </c>
      <c r="P19">
        <v>0.47</v>
      </c>
    </row>
    <row r="20" spans="1:16" x14ac:dyDescent="0.25">
      <c r="A20" t="s">
        <v>240</v>
      </c>
      <c r="B20" t="s">
        <v>30</v>
      </c>
      <c r="C20" t="s">
        <v>31</v>
      </c>
      <c r="D20" t="s">
        <v>32</v>
      </c>
      <c r="E20" t="s">
        <v>33</v>
      </c>
      <c r="F20" t="s">
        <v>93</v>
      </c>
      <c r="G20" t="s">
        <v>83</v>
      </c>
      <c r="H20" t="s">
        <v>228</v>
      </c>
      <c r="I20" s="8">
        <v>323.12</v>
      </c>
      <c r="J20">
        <f>5/60</f>
        <v>8.3333333333333329E-2</v>
      </c>
      <c r="K20">
        <v>37.47</v>
      </c>
      <c r="L20">
        <f t="shared" si="0"/>
        <v>1.4534441853748634</v>
      </c>
      <c r="M20" t="s">
        <v>72</v>
      </c>
      <c r="N20" t="s">
        <v>241</v>
      </c>
      <c r="O20">
        <v>5</v>
      </c>
      <c r="P20">
        <v>0.65</v>
      </c>
    </row>
    <row r="21" spans="1:16" x14ac:dyDescent="0.25">
      <c r="A21" t="s">
        <v>240</v>
      </c>
      <c r="B21" t="s">
        <v>30</v>
      </c>
      <c r="C21" t="s">
        <v>31</v>
      </c>
      <c r="D21" t="s">
        <v>32</v>
      </c>
      <c r="E21" t="s">
        <v>33</v>
      </c>
      <c r="F21" t="s">
        <v>93</v>
      </c>
      <c r="G21" t="s">
        <v>83</v>
      </c>
      <c r="H21" t="s">
        <v>228</v>
      </c>
      <c r="I21" s="8">
        <v>323.12</v>
      </c>
      <c r="J21">
        <f>10/60</f>
        <v>0.16666666666666666</v>
      </c>
      <c r="K21">
        <v>43.57</v>
      </c>
      <c r="L21">
        <f t="shared" si="0"/>
        <v>1.0285912696499033</v>
      </c>
      <c r="M21" t="s">
        <v>72</v>
      </c>
      <c r="N21" t="s">
        <v>241</v>
      </c>
      <c r="O21">
        <v>5</v>
      </c>
      <c r="P21">
        <v>0.46</v>
      </c>
    </row>
    <row r="22" spans="1:16" x14ac:dyDescent="0.25">
      <c r="A22" t="s">
        <v>240</v>
      </c>
      <c r="B22" t="s">
        <v>30</v>
      </c>
      <c r="C22" t="s">
        <v>31</v>
      </c>
      <c r="D22" t="s">
        <v>32</v>
      </c>
      <c r="E22" t="s">
        <v>33</v>
      </c>
      <c r="F22" t="s">
        <v>93</v>
      </c>
      <c r="G22" t="s">
        <v>83</v>
      </c>
      <c r="H22" t="s">
        <v>228</v>
      </c>
      <c r="I22" s="8">
        <v>323.12</v>
      </c>
      <c r="J22">
        <v>0.25</v>
      </c>
      <c r="K22">
        <v>49.06</v>
      </c>
      <c r="L22">
        <f t="shared" si="0"/>
        <v>0.93914855054991164</v>
      </c>
      <c r="M22" t="s">
        <v>72</v>
      </c>
      <c r="N22" t="s">
        <v>241</v>
      </c>
      <c r="O22">
        <v>5</v>
      </c>
      <c r="P22">
        <v>0.42</v>
      </c>
    </row>
    <row r="23" spans="1:16" x14ac:dyDescent="0.25">
      <c r="A23" t="s">
        <v>240</v>
      </c>
      <c r="B23" t="s">
        <v>30</v>
      </c>
      <c r="C23" t="s">
        <v>31</v>
      </c>
      <c r="D23" t="s">
        <v>32</v>
      </c>
      <c r="E23" t="s">
        <v>33</v>
      </c>
      <c r="F23" t="s">
        <v>93</v>
      </c>
      <c r="G23" t="s">
        <v>83</v>
      </c>
      <c r="H23" t="s">
        <v>228</v>
      </c>
      <c r="I23" s="8">
        <v>323.12</v>
      </c>
      <c r="J23">
        <v>0.5</v>
      </c>
      <c r="K23">
        <v>47.05</v>
      </c>
      <c r="L23">
        <f t="shared" si="0"/>
        <v>2.1913466179497938</v>
      </c>
      <c r="M23" t="s">
        <v>72</v>
      </c>
      <c r="N23" t="s">
        <v>241</v>
      </c>
      <c r="O23">
        <v>5</v>
      </c>
      <c r="P23">
        <v>0.98</v>
      </c>
    </row>
    <row r="24" spans="1:16" x14ac:dyDescent="0.25">
      <c r="A24" t="s">
        <v>240</v>
      </c>
      <c r="B24" t="s">
        <v>30</v>
      </c>
      <c r="C24" t="s">
        <v>31</v>
      </c>
      <c r="D24" t="s">
        <v>32</v>
      </c>
      <c r="E24" t="s">
        <v>33</v>
      </c>
      <c r="F24" t="s">
        <v>93</v>
      </c>
      <c r="G24" t="s">
        <v>83</v>
      </c>
      <c r="H24" t="s">
        <v>228</v>
      </c>
      <c r="I24" s="8">
        <v>323.12</v>
      </c>
      <c r="J24">
        <v>1</v>
      </c>
      <c r="K24">
        <v>39.01</v>
      </c>
      <c r="L24">
        <f t="shared" si="0"/>
        <v>1.1403946685248929</v>
      </c>
      <c r="M24" t="s">
        <v>72</v>
      </c>
      <c r="N24" t="s">
        <v>241</v>
      </c>
      <c r="O24">
        <v>5</v>
      </c>
      <c r="P24">
        <v>0.51</v>
      </c>
    </row>
    <row r="25" spans="1:16" x14ac:dyDescent="0.25">
      <c r="A25" t="s">
        <v>240</v>
      </c>
      <c r="B25" t="s">
        <v>30</v>
      </c>
      <c r="C25" t="s">
        <v>31</v>
      </c>
      <c r="D25" t="s">
        <v>32</v>
      </c>
      <c r="E25" t="s">
        <v>33</v>
      </c>
      <c r="F25" t="s">
        <v>93</v>
      </c>
      <c r="G25" t="s">
        <v>83</v>
      </c>
      <c r="H25" t="s">
        <v>228</v>
      </c>
      <c r="I25" s="8">
        <v>323.12</v>
      </c>
      <c r="J25">
        <v>2</v>
      </c>
      <c r="K25">
        <v>35.97</v>
      </c>
      <c r="L25">
        <f t="shared" si="0"/>
        <v>1.1403946685248929</v>
      </c>
      <c r="M25" t="s">
        <v>72</v>
      </c>
      <c r="N25" t="s">
        <v>241</v>
      </c>
      <c r="O25">
        <v>5</v>
      </c>
      <c r="P25">
        <v>0.51</v>
      </c>
    </row>
    <row r="26" spans="1:16" x14ac:dyDescent="0.25">
      <c r="A26" t="s">
        <v>240</v>
      </c>
      <c r="B26" t="s">
        <v>30</v>
      </c>
      <c r="C26" t="s">
        <v>31</v>
      </c>
      <c r="D26" t="s">
        <v>32</v>
      </c>
      <c r="E26" t="s">
        <v>33</v>
      </c>
      <c r="F26" t="s">
        <v>93</v>
      </c>
      <c r="G26" t="s">
        <v>83</v>
      </c>
      <c r="H26" t="s">
        <v>228</v>
      </c>
      <c r="I26" s="8">
        <v>323.12</v>
      </c>
      <c r="J26">
        <v>4</v>
      </c>
      <c r="K26">
        <v>32.43</v>
      </c>
      <c r="L26">
        <f t="shared" si="0"/>
        <v>1.4310835055998654</v>
      </c>
      <c r="M26" t="s">
        <v>72</v>
      </c>
      <c r="N26" t="s">
        <v>241</v>
      </c>
      <c r="O26">
        <v>5</v>
      </c>
      <c r="P26">
        <v>0.64</v>
      </c>
    </row>
    <row r="27" spans="1:16" x14ac:dyDescent="0.25">
      <c r="A27" t="s">
        <v>240</v>
      </c>
      <c r="B27" t="s">
        <v>30</v>
      </c>
      <c r="C27" t="s">
        <v>31</v>
      </c>
      <c r="D27" t="s">
        <v>32</v>
      </c>
      <c r="E27" t="s">
        <v>33</v>
      </c>
      <c r="F27" t="s">
        <v>93</v>
      </c>
      <c r="G27" t="s">
        <v>83</v>
      </c>
      <c r="H27" t="s">
        <v>228</v>
      </c>
      <c r="I27" s="8">
        <v>323.12</v>
      </c>
      <c r="J27">
        <v>6</v>
      </c>
      <c r="K27">
        <v>25.84</v>
      </c>
      <c r="L27">
        <f t="shared" si="0"/>
        <v>1.5205262246998572</v>
      </c>
      <c r="M27" t="s">
        <v>72</v>
      </c>
      <c r="N27" t="s">
        <v>241</v>
      </c>
      <c r="O27">
        <v>5</v>
      </c>
      <c r="P27">
        <v>0.68</v>
      </c>
    </row>
    <row r="28" spans="1:16" x14ac:dyDescent="0.25">
      <c r="A28" t="s">
        <v>240</v>
      </c>
      <c r="B28" t="s">
        <v>30</v>
      </c>
      <c r="C28" t="s">
        <v>31</v>
      </c>
      <c r="D28" t="s">
        <v>32</v>
      </c>
      <c r="E28" t="s">
        <v>33</v>
      </c>
      <c r="F28" t="s">
        <v>93</v>
      </c>
      <c r="G28" t="s">
        <v>83</v>
      </c>
      <c r="H28" t="s">
        <v>228</v>
      </c>
      <c r="I28" s="8">
        <v>323.12</v>
      </c>
      <c r="J28">
        <v>12</v>
      </c>
      <c r="K28">
        <v>21.99</v>
      </c>
      <c r="L28">
        <f t="shared" si="0"/>
        <v>1.1180339887498949</v>
      </c>
      <c r="M28" t="s">
        <v>72</v>
      </c>
      <c r="N28" t="s">
        <v>241</v>
      </c>
      <c r="O28">
        <v>5</v>
      </c>
      <c r="P28">
        <v>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8571-C1A1-467D-9A36-095F8094DA75}">
  <dimension ref="A1:R54"/>
  <sheetViews>
    <sheetView workbookViewId="0">
      <selection activeCell="I1" sqref="I1"/>
    </sheetView>
  </sheetViews>
  <sheetFormatPr defaultRowHeight="15" x14ac:dyDescent="0.25"/>
  <cols>
    <col min="1" max="1" width="8.5703125" bestFit="1" customWidth="1"/>
    <col min="3" max="3" width="11.85546875" bestFit="1" customWidth="1"/>
    <col min="4" max="4" width="12.42578125" bestFit="1" customWidth="1"/>
    <col min="5" max="5" width="6.85546875" bestFit="1" customWidth="1"/>
    <col min="6" max="6" width="7" bestFit="1" customWidth="1"/>
    <col min="7" max="7" width="7.140625" bestFit="1" customWidth="1"/>
    <col min="8" max="8" width="15.140625" bestFit="1" customWidth="1"/>
    <col min="9" max="9" width="5.7109375" bestFit="1" customWidth="1"/>
    <col min="10" max="10" width="11.85546875" bestFit="1" customWidth="1"/>
    <col min="11" max="11" width="25.5703125" bestFit="1" customWidth="1"/>
    <col min="12" max="12" width="11.85546875" bestFit="1" customWidth="1"/>
    <col min="13" max="13" width="5.7109375" bestFit="1" customWidth="1"/>
    <col min="14" max="14" width="8.140625" bestFit="1" customWidth="1"/>
    <col min="15" max="15" width="1.85546875" bestFit="1" customWidth="1"/>
    <col min="16" max="16" width="4.42578125" bestFit="1" customWidth="1"/>
    <col min="17" max="17" width="8.140625" bestFit="1" customWidth="1"/>
    <col min="18" max="18" width="10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s="1" t="s">
        <v>275</v>
      </c>
      <c r="J1" s="1" t="s">
        <v>8</v>
      </c>
      <c r="K1" s="2" t="s">
        <v>137</v>
      </c>
      <c r="L1" s="1" t="s">
        <v>125</v>
      </c>
      <c r="M1" s="1" t="s">
        <v>9</v>
      </c>
      <c r="N1" s="1" t="s">
        <v>7</v>
      </c>
      <c r="O1" s="1" t="s">
        <v>129</v>
      </c>
      <c r="P1" s="1" t="s">
        <v>239</v>
      </c>
      <c r="Q1" s="1" t="s">
        <v>205</v>
      </c>
      <c r="R1" s="1" t="s">
        <v>222</v>
      </c>
    </row>
    <row r="2" spans="1:18" x14ac:dyDescent="0.25">
      <c r="A2" t="s">
        <v>242</v>
      </c>
      <c r="B2">
        <v>1</v>
      </c>
      <c r="C2" t="s">
        <v>31</v>
      </c>
      <c r="D2" t="s">
        <v>32</v>
      </c>
      <c r="E2" t="s">
        <v>243</v>
      </c>
      <c r="F2" t="s">
        <v>50</v>
      </c>
      <c r="G2" t="s">
        <v>244</v>
      </c>
      <c r="H2" t="s">
        <v>228</v>
      </c>
      <c r="I2" s="8">
        <v>323.12</v>
      </c>
      <c r="J2">
        <v>0.29541020669169499</v>
      </c>
      <c r="K2">
        <v>14.8533142595016</v>
      </c>
      <c r="M2" t="s">
        <v>37</v>
      </c>
    </row>
    <row r="3" spans="1:18" x14ac:dyDescent="0.25">
      <c r="A3" t="s">
        <v>242</v>
      </c>
      <c r="B3">
        <v>1</v>
      </c>
      <c r="C3" t="s">
        <v>31</v>
      </c>
      <c r="D3" t="s">
        <v>32</v>
      </c>
      <c r="E3" t="s">
        <v>243</v>
      </c>
      <c r="F3" t="s">
        <v>50</v>
      </c>
      <c r="G3" t="s">
        <v>244</v>
      </c>
      <c r="H3" t="s">
        <v>228</v>
      </c>
      <c r="I3" s="8">
        <v>323.12</v>
      </c>
      <c r="J3">
        <v>0.67802797145096705</v>
      </c>
      <c r="K3">
        <v>13.6333878130648</v>
      </c>
      <c r="M3" t="s">
        <v>37</v>
      </c>
    </row>
    <row r="4" spans="1:18" x14ac:dyDescent="0.25">
      <c r="A4" t="s">
        <v>242</v>
      </c>
      <c r="B4">
        <v>1</v>
      </c>
      <c r="C4" t="s">
        <v>31</v>
      </c>
      <c r="D4" t="s">
        <v>32</v>
      </c>
      <c r="E4" t="s">
        <v>243</v>
      </c>
      <c r="F4" t="s">
        <v>50</v>
      </c>
      <c r="G4" t="s">
        <v>244</v>
      </c>
      <c r="H4" t="s">
        <v>228</v>
      </c>
      <c r="I4" s="8">
        <v>323.12</v>
      </c>
      <c r="J4">
        <v>1.0136695408226399</v>
      </c>
      <c r="K4">
        <v>11.181906297124099</v>
      </c>
      <c r="M4" t="s">
        <v>37</v>
      </c>
    </row>
    <row r="5" spans="1:18" x14ac:dyDescent="0.25">
      <c r="A5" t="s">
        <v>242</v>
      </c>
      <c r="B5">
        <v>1</v>
      </c>
      <c r="C5" t="s">
        <v>31</v>
      </c>
      <c r="D5" t="s">
        <v>32</v>
      </c>
      <c r="E5" t="s">
        <v>243</v>
      </c>
      <c r="F5" t="s">
        <v>50</v>
      </c>
      <c r="G5" t="s">
        <v>244</v>
      </c>
      <c r="H5" t="s">
        <v>228</v>
      </c>
      <c r="I5" s="8">
        <v>323.12</v>
      </c>
      <c r="J5">
        <v>2.0482607368290702</v>
      </c>
      <c r="K5">
        <v>7.243478457887</v>
      </c>
      <c r="M5" t="s">
        <v>37</v>
      </c>
    </row>
    <row r="6" spans="1:18" x14ac:dyDescent="0.25">
      <c r="A6" t="s">
        <v>242</v>
      </c>
      <c r="B6">
        <v>1</v>
      </c>
      <c r="C6" t="s">
        <v>31</v>
      </c>
      <c r="D6" t="s">
        <v>32</v>
      </c>
      <c r="E6" t="s">
        <v>243</v>
      </c>
      <c r="F6" t="s">
        <v>50</v>
      </c>
      <c r="G6" t="s">
        <v>244</v>
      </c>
      <c r="H6" t="s">
        <v>228</v>
      </c>
      <c r="I6" s="8">
        <v>323.12</v>
      </c>
      <c r="J6">
        <v>4.0639993399067604</v>
      </c>
      <c r="K6">
        <v>4.3663761163614696</v>
      </c>
      <c r="M6" t="s">
        <v>37</v>
      </c>
    </row>
    <row r="7" spans="1:18" x14ac:dyDescent="0.25">
      <c r="A7" t="s">
        <v>242</v>
      </c>
      <c r="B7">
        <v>1</v>
      </c>
      <c r="C7" t="s">
        <v>31</v>
      </c>
      <c r="D7" t="s">
        <v>32</v>
      </c>
      <c r="E7" t="s">
        <v>243</v>
      </c>
      <c r="F7" t="s">
        <v>50</v>
      </c>
      <c r="G7" t="s">
        <v>244</v>
      </c>
      <c r="H7" t="s">
        <v>228</v>
      </c>
      <c r="I7" s="8">
        <v>323.12</v>
      </c>
      <c r="J7">
        <v>6.3526798960353101</v>
      </c>
      <c r="K7">
        <v>2.0237967174194602</v>
      </c>
      <c r="M7" t="s">
        <v>37</v>
      </c>
    </row>
    <row r="8" spans="1:18" x14ac:dyDescent="0.25">
      <c r="A8" t="s">
        <v>242</v>
      </c>
      <c r="B8">
        <v>2</v>
      </c>
      <c r="C8" t="s">
        <v>31</v>
      </c>
      <c r="D8" t="s">
        <v>32</v>
      </c>
      <c r="E8" t="s">
        <v>243</v>
      </c>
      <c r="F8" t="s">
        <v>50</v>
      </c>
      <c r="G8" t="s">
        <v>244</v>
      </c>
      <c r="H8" t="s">
        <v>228</v>
      </c>
      <c r="I8" s="8">
        <v>323.12</v>
      </c>
      <c r="J8">
        <v>0.34229530921242601</v>
      </c>
      <c r="K8">
        <v>12.9912060557886</v>
      </c>
      <c r="M8" t="s">
        <v>37</v>
      </c>
    </row>
    <row r="9" spans="1:18" x14ac:dyDescent="0.25">
      <c r="A9" t="s">
        <v>242</v>
      </c>
      <c r="B9">
        <v>2</v>
      </c>
      <c r="C9" t="s">
        <v>31</v>
      </c>
      <c r="D9" t="s">
        <v>32</v>
      </c>
      <c r="E9" t="s">
        <v>243</v>
      </c>
      <c r="F9" t="s">
        <v>50</v>
      </c>
      <c r="G9" t="s">
        <v>244</v>
      </c>
      <c r="H9" t="s">
        <v>228</v>
      </c>
      <c r="I9" s="8">
        <v>323.12</v>
      </c>
      <c r="J9">
        <v>0.77227344362391204</v>
      </c>
      <c r="K9">
        <v>10.258222638962501</v>
      </c>
      <c r="M9" t="s">
        <v>37</v>
      </c>
    </row>
    <row r="10" spans="1:18" x14ac:dyDescent="0.25">
      <c r="A10" t="s">
        <v>242</v>
      </c>
      <c r="B10">
        <v>2</v>
      </c>
      <c r="C10" t="s">
        <v>31</v>
      </c>
      <c r="D10" t="s">
        <v>32</v>
      </c>
      <c r="E10" t="s">
        <v>243</v>
      </c>
      <c r="F10" t="s">
        <v>50</v>
      </c>
      <c r="G10" t="s">
        <v>244</v>
      </c>
      <c r="H10" t="s">
        <v>228</v>
      </c>
      <c r="I10" s="8">
        <v>323.12</v>
      </c>
      <c r="J10">
        <v>0.926747143033952</v>
      </c>
      <c r="K10">
        <v>8.9729834778237905</v>
      </c>
      <c r="M10" t="s">
        <v>37</v>
      </c>
    </row>
    <row r="11" spans="1:18" x14ac:dyDescent="0.25">
      <c r="A11" t="s">
        <v>242</v>
      </c>
      <c r="B11">
        <v>2</v>
      </c>
      <c r="C11" t="s">
        <v>31</v>
      </c>
      <c r="D11" t="s">
        <v>32</v>
      </c>
      <c r="E11" t="s">
        <v>243</v>
      </c>
      <c r="F11" t="s">
        <v>50</v>
      </c>
      <c r="G11" t="s">
        <v>244</v>
      </c>
      <c r="H11" t="s">
        <v>228</v>
      </c>
      <c r="I11" s="8">
        <v>323.12</v>
      </c>
      <c r="J11">
        <v>2.0037084038120301</v>
      </c>
      <c r="K11">
        <v>5.9489602968208501</v>
      </c>
      <c r="M11" t="s">
        <v>37</v>
      </c>
    </row>
    <row r="12" spans="1:18" x14ac:dyDescent="0.25">
      <c r="A12" t="s">
        <v>242</v>
      </c>
      <c r="B12">
        <v>2</v>
      </c>
      <c r="C12" t="s">
        <v>31</v>
      </c>
      <c r="D12" t="s">
        <v>32</v>
      </c>
      <c r="E12" t="s">
        <v>243</v>
      </c>
      <c r="F12" t="s">
        <v>50</v>
      </c>
      <c r="G12" t="s">
        <v>244</v>
      </c>
      <c r="H12" t="s">
        <v>228</v>
      </c>
      <c r="I12" s="8">
        <v>323.12</v>
      </c>
      <c r="J12">
        <v>4.0598763975411503</v>
      </c>
      <c r="K12">
        <v>2.3833275143963002</v>
      </c>
      <c r="M12" t="s">
        <v>37</v>
      </c>
    </row>
    <row r="13" spans="1:18" x14ac:dyDescent="0.25">
      <c r="A13" t="s">
        <v>242</v>
      </c>
      <c r="B13">
        <v>3</v>
      </c>
      <c r="C13" t="s">
        <v>31</v>
      </c>
      <c r="D13" t="s">
        <v>32</v>
      </c>
      <c r="E13" t="s">
        <v>243</v>
      </c>
      <c r="F13" t="s">
        <v>50</v>
      </c>
      <c r="G13" t="s">
        <v>244</v>
      </c>
      <c r="H13" t="s">
        <v>228</v>
      </c>
      <c r="I13" s="8">
        <v>323.12</v>
      </c>
      <c r="J13">
        <v>0.29225958166590899</v>
      </c>
      <c r="K13">
        <v>8.8797049117453994</v>
      </c>
      <c r="M13" t="s">
        <v>37</v>
      </c>
    </row>
    <row r="14" spans="1:18" x14ac:dyDescent="0.25">
      <c r="A14" t="s">
        <v>242</v>
      </c>
      <c r="B14">
        <v>3</v>
      </c>
      <c r="C14" t="s">
        <v>31</v>
      </c>
      <c r="D14" t="s">
        <v>32</v>
      </c>
      <c r="E14" t="s">
        <v>243</v>
      </c>
      <c r="F14" t="s">
        <v>50</v>
      </c>
      <c r="G14" t="s">
        <v>244</v>
      </c>
      <c r="H14" t="s">
        <v>228</v>
      </c>
      <c r="I14" s="8">
        <v>323.12</v>
      </c>
      <c r="J14">
        <v>0.509692314039357</v>
      </c>
      <c r="K14">
        <v>9.3023345267609105</v>
      </c>
      <c r="M14" t="s">
        <v>37</v>
      </c>
    </row>
    <row r="15" spans="1:18" x14ac:dyDescent="0.25">
      <c r="A15" t="s">
        <v>242</v>
      </c>
      <c r="B15">
        <v>3</v>
      </c>
      <c r="C15" t="s">
        <v>31</v>
      </c>
      <c r="D15" t="s">
        <v>32</v>
      </c>
      <c r="E15" t="s">
        <v>243</v>
      </c>
      <c r="F15" t="s">
        <v>50</v>
      </c>
      <c r="G15" t="s">
        <v>244</v>
      </c>
      <c r="H15" t="s">
        <v>228</v>
      </c>
      <c r="I15" s="8">
        <v>323.12</v>
      </c>
      <c r="J15">
        <v>1.0878924048021701</v>
      </c>
      <c r="K15">
        <v>9.0487121445479293</v>
      </c>
      <c r="M15" t="s">
        <v>37</v>
      </c>
    </row>
    <row r="16" spans="1:18" x14ac:dyDescent="0.25">
      <c r="A16" t="s">
        <v>242</v>
      </c>
      <c r="B16">
        <v>3</v>
      </c>
      <c r="C16" t="s">
        <v>31</v>
      </c>
      <c r="D16" t="s">
        <v>32</v>
      </c>
      <c r="E16" t="s">
        <v>243</v>
      </c>
      <c r="F16" t="s">
        <v>50</v>
      </c>
      <c r="G16" t="s">
        <v>244</v>
      </c>
      <c r="H16" t="s">
        <v>228</v>
      </c>
      <c r="I16" s="8">
        <v>323.12</v>
      </c>
      <c r="J16">
        <v>2.05065885556334</v>
      </c>
      <c r="K16">
        <v>7.5493252935713704</v>
      </c>
      <c r="M16" t="s">
        <v>37</v>
      </c>
    </row>
    <row r="17" spans="1:13" x14ac:dyDescent="0.25">
      <c r="A17" t="s">
        <v>242</v>
      </c>
      <c r="B17">
        <v>3</v>
      </c>
      <c r="C17" t="s">
        <v>31</v>
      </c>
      <c r="D17" t="s">
        <v>32</v>
      </c>
      <c r="E17" t="s">
        <v>243</v>
      </c>
      <c r="F17" t="s">
        <v>50</v>
      </c>
      <c r="G17" t="s">
        <v>244</v>
      </c>
      <c r="H17" t="s">
        <v>228</v>
      </c>
      <c r="I17" s="8">
        <v>323.12</v>
      </c>
      <c r="J17">
        <v>3.99114088865052</v>
      </c>
      <c r="K17">
        <v>2.7566308104887498</v>
      </c>
      <c r="M17" t="s">
        <v>37</v>
      </c>
    </row>
    <row r="18" spans="1:13" x14ac:dyDescent="0.25">
      <c r="A18" t="s">
        <v>242</v>
      </c>
      <c r="B18">
        <v>3</v>
      </c>
      <c r="C18" t="s">
        <v>31</v>
      </c>
      <c r="D18" t="s">
        <v>32</v>
      </c>
      <c r="E18" t="s">
        <v>243</v>
      </c>
      <c r="F18" t="s">
        <v>50</v>
      </c>
      <c r="G18" t="s">
        <v>244</v>
      </c>
      <c r="H18" t="s">
        <v>228</v>
      </c>
      <c r="I18" s="8">
        <v>323.12</v>
      </c>
      <c r="J18">
        <v>5.9879757415734902</v>
      </c>
      <c r="K18">
        <v>1.5171675837529901</v>
      </c>
      <c r="M18" t="s">
        <v>37</v>
      </c>
    </row>
    <row r="19" spans="1:13" x14ac:dyDescent="0.25">
      <c r="A19" t="s">
        <v>242</v>
      </c>
      <c r="B19">
        <v>4</v>
      </c>
      <c r="C19" t="s">
        <v>31</v>
      </c>
      <c r="D19" t="s">
        <v>32</v>
      </c>
      <c r="E19" t="s">
        <v>243</v>
      </c>
      <c r="F19" t="s">
        <v>50</v>
      </c>
      <c r="G19" t="s">
        <v>244</v>
      </c>
      <c r="H19" t="s">
        <v>228</v>
      </c>
      <c r="I19" s="8">
        <v>323.12</v>
      </c>
      <c r="J19">
        <v>0.32339551961714502</v>
      </c>
      <c r="K19">
        <v>9.2395627309141997</v>
      </c>
      <c r="M19" t="s">
        <v>37</v>
      </c>
    </row>
    <row r="20" spans="1:13" x14ac:dyDescent="0.25">
      <c r="A20" t="s">
        <v>242</v>
      </c>
      <c r="B20">
        <v>4</v>
      </c>
      <c r="C20" t="s">
        <v>31</v>
      </c>
      <c r="D20" t="s">
        <v>32</v>
      </c>
      <c r="E20" t="s">
        <v>243</v>
      </c>
      <c r="F20" t="s">
        <v>50</v>
      </c>
      <c r="G20" t="s">
        <v>244</v>
      </c>
      <c r="H20" t="s">
        <v>228</v>
      </c>
      <c r="I20" s="8">
        <v>323.12</v>
      </c>
      <c r="J20">
        <v>0.57135030323032998</v>
      </c>
      <c r="K20">
        <v>8.0160002779119193</v>
      </c>
      <c r="M20" t="s">
        <v>37</v>
      </c>
    </row>
    <row r="21" spans="1:13" x14ac:dyDescent="0.25">
      <c r="A21" t="s">
        <v>242</v>
      </c>
      <c r="B21">
        <v>4</v>
      </c>
      <c r="C21" t="s">
        <v>31</v>
      </c>
      <c r="D21" t="s">
        <v>32</v>
      </c>
      <c r="E21" t="s">
        <v>243</v>
      </c>
      <c r="F21" t="s">
        <v>50</v>
      </c>
      <c r="G21" t="s">
        <v>244</v>
      </c>
      <c r="H21" t="s">
        <v>228</v>
      </c>
      <c r="I21" s="8">
        <v>323.12</v>
      </c>
      <c r="J21">
        <v>1.1386529147241999</v>
      </c>
      <c r="K21">
        <v>6.1041445273896402</v>
      </c>
      <c r="M21" t="s">
        <v>37</v>
      </c>
    </row>
    <row r="22" spans="1:13" x14ac:dyDescent="0.25">
      <c r="A22" t="s">
        <v>242</v>
      </c>
      <c r="B22">
        <v>4</v>
      </c>
      <c r="C22" t="s">
        <v>31</v>
      </c>
      <c r="D22" t="s">
        <v>32</v>
      </c>
      <c r="E22" t="s">
        <v>243</v>
      </c>
      <c r="F22" t="s">
        <v>50</v>
      </c>
      <c r="G22" t="s">
        <v>244</v>
      </c>
      <c r="H22" t="s">
        <v>228</v>
      </c>
      <c r="I22" s="8">
        <v>323.12</v>
      </c>
      <c r="J22">
        <v>2.0427159536284401</v>
      </c>
      <c r="K22">
        <v>3.2365501339648999</v>
      </c>
      <c r="M22" t="s">
        <v>37</v>
      </c>
    </row>
    <row r="23" spans="1:13" x14ac:dyDescent="0.25">
      <c r="A23" t="s">
        <v>242</v>
      </c>
      <c r="B23">
        <v>4</v>
      </c>
      <c r="C23" t="s">
        <v>31</v>
      </c>
      <c r="D23" t="s">
        <v>32</v>
      </c>
      <c r="E23" t="s">
        <v>243</v>
      </c>
      <c r="F23" t="s">
        <v>50</v>
      </c>
      <c r="G23" t="s">
        <v>244</v>
      </c>
      <c r="H23" t="s">
        <v>228</v>
      </c>
      <c r="I23" s="8">
        <v>323.12</v>
      </c>
      <c r="J23">
        <v>4.0363229506167704</v>
      </c>
      <c r="K23">
        <v>1.5527751780510399</v>
      </c>
      <c r="M23" t="s">
        <v>37</v>
      </c>
    </row>
    <row r="24" spans="1:13" x14ac:dyDescent="0.25">
      <c r="A24" t="s">
        <v>242</v>
      </c>
      <c r="B24">
        <v>5</v>
      </c>
      <c r="C24" t="s">
        <v>31</v>
      </c>
      <c r="D24" t="s">
        <v>32</v>
      </c>
      <c r="E24" t="s">
        <v>243</v>
      </c>
      <c r="F24" t="s">
        <v>50</v>
      </c>
      <c r="G24" t="s">
        <v>244</v>
      </c>
      <c r="H24" t="s">
        <v>228</v>
      </c>
      <c r="I24" s="8">
        <v>323.12</v>
      </c>
      <c r="J24">
        <v>0.22877775485787299</v>
      </c>
      <c r="K24">
        <v>7.5504375493858298</v>
      </c>
      <c r="M24" t="s">
        <v>37</v>
      </c>
    </row>
    <row r="25" spans="1:13" x14ac:dyDescent="0.25">
      <c r="A25" t="s">
        <v>242</v>
      </c>
      <c r="B25">
        <v>5</v>
      </c>
      <c r="C25" t="s">
        <v>31</v>
      </c>
      <c r="D25" t="s">
        <v>32</v>
      </c>
      <c r="E25" t="s">
        <v>243</v>
      </c>
      <c r="F25" t="s">
        <v>50</v>
      </c>
      <c r="G25" t="s">
        <v>244</v>
      </c>
      <c r="H25" t="s">
        <v>228</v>
      </c>
      <c r="I25" s="8">
        <v>323.12</v>
      </c>
      <c r="J25">
        <v>0.65222294649119095</v>
      </c>
      <c r="K25">
        <v>6.6059226246735401</v>
      </c>
      <c r="M25" t="s">
        <v>37</v>
      </c>
    </row>
    <row r="26" spans="1:13" x14ac:dyDescent="0.25">
      <c r="A26" t="s">
        <v>242</v>
      </c>
      <c r="B26">
        <v>5</v>
      </c>
      <c r="C26" t="s">
        <v>31</v>
      </c>
      <c r="D26" t="s">
        <v>32</v>
      </c>
      <c r="E26" t="s">
        <v>243</v>
      </c>
      <c r="F26" t="s">
        <v>50</v>
      </c>
      <c r="G26" t="s">
        <v>244</v>
      </c>
      <c r="H26" t="s">
        <v>228</v>
      </c>
      <c r="I26" s="8">
        <v>323.12</v>
      </c>
      <c r="J26">
        <v>1.07236701184042</v>
      </c>
      <c r="K26">
        <v>5.7224661742357803</v>
      </c>
      <c r="M26" t="s">
        <v>37</v>
      </c>
    </row>
    <row r="27" spans="1:13" x14ac:dyDescent="0.25">
      <c r="A27" t="s">
        <v>242</v>
      </c>
      <c r="B27">
        <v>5</v>
      </c>
      <c r="C27" t="s">
        <v>31</v>
      </c>
      <c r="D27" t="s">
        <v>32</v>
      </c>
      <c r="E27" t="s">
        <v>243</v>
      </c>
      <c r="F27" t="s">
        <v>50</v>
      </c>
      <c r="G27" t="s">
        <v>244</v>
      </c>
      <c r="H27" t="s">
        <v>228</v>
      </c>
      <c r="I27" s="8">
        <v>323.12</v>
      </c>
      <c r="J27">
        <v>2.1633407318783702</v>
      </c>
      <c r="K27">
        <v>3.8381443062395202</v>
      </c>
      <c r="M27" t="s">
        <v>37</v>
      </c>
    </row>
    <row r="28" spans="1:13" x14ac:dyDescent="0.25">
      <c r="A28" t="s">
        <v>242</v>
      </c>
      <c r="B28">
        <v>5</v>
      </c>
      <c r="C28" t="s">
        <v>31</v>
      </c>
      <c r="D28" t="s">
        <v>32</v>
      </c>
      <c r="E28" t="s">
        <v>243</v>
      </c>
      <c r="F28" t="s">
        <v>50</v>
      </c>
      <c r="G28" t="s">
        <v>244</v>
      </c>
      <c r="H28" t="s">
        <v>228</v>
      </c>
      <c r="I28" s="8">
        <v>323.12</v>
      </c>
      <c r="J28">
        <v>4.0238016419819296</v>
      </c>
      <c r="K28">
        <v>2.1191615758361801</v>
      </c>
      <c r="M28" t="s">
        <v>37</v>
      </c>
    </row>
    <row r="29" spans="1:13" x14ac:dyDescent="0.25">
      <c r="A29" t="s">
        <v>242</v>
      </c>
      <c r="B29">
        <v>6</v>
      </c>
      <c r="C29" t="s">
        <v>31</v>
      </c>
      <c r="D29" t="s">
        <v>32</v>
      </c>
      <c r="E29" t="s">
        <v>243</v>
      </c>
      <c r="F29" t="s">
        <v>50</v>
      </c>
      <c r="G29" t="s">
        <v>244</v>
      </c>
      <c r="H29" t="s">
        <v>228</v>
      </c>
      <c r="I29" s="8">
        <v>323.12</v>
      </c>
      <c r="J29">
        <v>0.35413342134576498</v>
      </c>
      <c r="K29">
        <v>6.7033523179685801</v>
      </c>
      <c r="M29" t="s">
        <v>37</v>
      </c>
    </row>
    <row r="30" spans="1:13" x14ac:dyDescent="0.25">
      <c r="A30" t="s">
        <v>242</v>
      </c>
      <c r="B30">
        <v>6</v>
      </c>
      <c r="C30" t="s">
        <v>31</v>
      </c>
      <c r="D30" t="s">
        <v>32</v>
      </c>
      <c r="E30" t="s">
        <v>243</v>
      </c>
      <c r="F30" t="s">
        <v>50</v>
      </c>
      <c r="G30" t="s">
        <v>244</v>
      </c>
      <c r="H30" t="s">
        <v>228</v>
      </c>
      <c r="I30" s="8">
        <v>323.12</v>
      </c>
      <c r="J30">
        <v>0.79800321795453599</v>
      </c>
      <c r="K30">
        <v>6.0923387261713797</v>
      </c>
      <c r="M30" t="s">
        <v>37</v>
      </c>
    </row>
    <row r="31" spans="1:13" x14ac:dyDescent="0.25">
      <c r="A31" t="s">
        <v>242</v>
      </c>
      <c r="B31">
        <v>6</v>
      </c>
      <c r="C31" t="s">
        <v>31</v>
      </c>
      <c r="D31" t="s">
        <v>32</v>
      </c>
      <c r="E31" t="s">
        <v>243</v>
      </c>
      <c r="F31" t="s">
        <v>50</v>
      </c>
      <c r="G31" t="s">
        <v>244</v>
      </c>
      <c r="H31" t="s">
        <v>228</v>
      </c>
      <c r="I31" s="8">
        <v>323.12</v>
      </c>
      <c r="J31">
        <v>0.97563232806633904</v>
      </c>
      <c r="K31">
        <v>5.7031090848711301</v>
      </c>
      <c r="M31" t="s">
        <v>37</v>
      </c>
    </row>
    <row r="32" spans="1:13" x14ac:dyDescent="0.25">
      <c r="A32" t="s">
        <v>242</v>
      </c>
      <c r="B32">
        <v>6</v>
      </c>
      <c r="C32" t="s">
        <v>31</v>
      </c>
      <c r="D32" t="s">
        <v>32</v>
      </c>
      <c r="E32" t="s">
        <v>243</v>
      </c>
      <c r="F32" t="s">
        <v>50</v>
      </c>
      <c r="G32" t="s">
        <v>244</v>
      </c>
      <c r="H32" t="s">
        <v>228</v>
      </c>
      <c r="I32" s="8">
        <v>323.12</v>
      </c>
      <c r="J32">
        <v>2.0057342299599799</v>
      </c>
      <c r="K32">
        <v>3.8123351199108702</v>
      </c>
      <c r="M32" t="s">
        <v>37</v>
      </c>
    </row>
    <row r="33" spans="1:13" x14ac:dyDescent="0.25">
      <c r="A33" t="s">
        <v>242</v>
      </c>
      <c r="B33">
        <v>6</v>
      </c>
      <c r="C33" t="s">
        <v>31</v>
      </c>
      <c r="D33" t="s">
        <v>32</v>
      </c>
      <c r="E33" t="s">
        <v>243</v>
      </c>
      <c r="F33" t="s">
        <v>50</v>
      </c>
      <c r="G33" t="s">
        <v>244</v>
      </c>
      <c r="H33" t="s">
        <v>228</v>
      </c>
      <c r="I33" s="8">
        <v>323.12</v>
      </c>
      <c r="J33">
        <v>4.0209322166756003</v>
      </c>
      <c r="K33">
        <v>1.6103042676012</v>
      </c>
      <c r="M33" t="s">
        <v>37</v>
      </c>
    </row>
    <row r="34" spans="1:13" x14ac:dyDescent="0.25">
      <c r="A34" t="s">
        <v>242</v>
      </c>
      <c r="B34">
        <v>7</v>
      </c>
      <c r="C34" t="s">
        <v>31</v>
      </c>
      <c r="D34" t="s">
        <v>32</v>
      </c>
      <c r="E34" t="s">
        <v>243</v>
      </c>
      <c r="F34" t="s">
        <v>50</v>
      </c>
      <c r="G34" t="s">
        <v>244</v>
      </c>
      <c r="H34" t="s">
        <v>228</v>
      </c>
      <c r="I34" s="8">
        <v>323.12</v>
      </c>
      <c r="J34">
        <v>0.37465597272913598</v>
      </c>
      <c r="K34">
        <v>12.925191252235599</v>
      </c>
      <c r="M34" t="s">
        <v>37</v>
      </c>
    </row>
    <row r="35" spans="1:13" x14ac:dyDescent="0.25">
      <c r="A35" t="s">
        <v>242</v>
      </c>
      <c r="B35">
        <v>7</v>
      </c>
      <c r="C35" t="s">
        <v>31</v>
      </c>
      <c r="D35" t="s">
        <v>32</v>
      </c>
      <c r="E35" t="s">
        <v>243</v>
      </c>
      <c r="F35" t="s">
        <v>50</v>
      </c>
      <c r="G35" t="s">
        <v>244</v>
      </c>
      <c r="H35" t="s">
        <v>228</v>
      </c>
      <c r="I35" s="8">
        <v>323.12</v>
      </c>
      <c r="J35">
        <v>0.74428369105240899</v>
      </c>
      <c r="K35">
        <v>10.2782810966167</v>
      </c>
      <c r="M35" t="s">
        <v>37</v>
      </c>
    </row>
    <row r="36" spans="1:13" x14ac:dyDescent="0.25">
      <c r="A36" t="s">
        <v>242</v>
      </c>
      <c r="B36">
        <v>7</v>
      </c>
      <c r="C36" t="s">
        <v>31</v>
      </c>
      <c r="D36" t="s">
        <v>32</v>
      </c>
      <c r="E36" t="s">
        <v>243</v>
      </c>
      <c r="F36" t="s">
        <v>50</v>
      </c>
      <c r="G36" t="s">
        <v>244</v>
      </c>
      <c r="H36" t="s">
        <v>228</v>
      </c>
      <c r="I36" s="8">
        <v>323.12</v>
      </c>
      <c r="J36">
        <v>0.93816626496689803</v>
      </c>
      <c r="K36">
        <v>9.0557501329813608</v>
      </c>
      <c r="M36" t="s">
        <v>37</v>
      </c>
    </row>
    <row r="37" spans="1:13" x14ac:dyDescent="0.25">
      <c r="A37" t="s">
        <v>242</v>
      </c>
      <c r="B37">
        <v>7</v>
      </c>
      <c r="C37" t="s">
        <v>31</v>
      </c>
      <c r="D37" t="s">
        <v>32</v>
      </c>
      <c r="E37" t="s">
        <v>243</v>
      </c>
      <c r="F37" t="s">
        <v>50</v>
      </c>
      <c r="G37" t="s">
        <v>244</v>
      </c>
      <c r="H37" t="s">
        <v>228</v>
      </c>
      <c r="I37" s="8">
        <v>323.12</v>
      </c>
      <c r="J37">
        <v>2.0350881834131802</v>
      </c>
      <c r="K37">
        <v>6.05113475854081</v>
      </c>
      <c r="M37" t="s">
        <v>37</v>
      </c>
    </row>
    <row r="38" spans="1:13" x14ac:dyDescent="0.25">
      <c r="A38" t="s">
        <v>242</v>
      </c>
      <c r="B38">
        <v>7</v>
      </c>
      <c r="C38" t="s">
        <v>31</v>
      </c>
      <c r="D38" t="s">
        <v>32</v>
      </c>
      <c r="E38" t="s">
        <v>243</v>
      </c>
      <c r="F38" t="s">
        <v>50</v>
      </c>
      <c r="G38" t="s">
        <v>244</v>
      </c>
      <c r="H38" t="s">
        <v>228</v>
      </c>
      <c r="I38" s="8">
        <v>323.12</v>
      </c>
      <c r="J38">
        <v>4.0851222436483097</v>
      </c>
      <c r="K38">
        <v>2.4233427404459</v>
      </c>
      <c r="M38" t="s">
        <v>37</v>
      </c>
    </row>
    <row r="39" spans="1:13" x14ac:dyDescent="0.25">
      <c r="A39" t="s">
        <v>242</v>
      </c>
      <c r="B39">
        <v>7</v>
      </c>
      <c r="C39" t="s">
        <v>31</v>
      </c>
      <c r="D39" t="s">
        <v>32</v>
      </c>
      <c r="E39" t="s">
        <v>243</v>
      </c>
      <c r="F39" t="s">
        <v>50</v>
      </c>
      <c r="G39" t="s">
        <v>244</v>
      </c>
      <c r="H39" t="s">
        <v>228</v>
      </c>
      <c r="I39" s="8">
        <v>323.12</v>
      </c>
      <c r="J39">
        <v>0.249658216641991</v>
      </c>
      <c r="K39">
        <v>3.5988110568687901</v>
      </c>
      <c r="M39" t="s">
        <v>209</v>
      </c>
    </row>
    <row r="40" spans="1:13" x14ac:dyDescent="0.25">
      <c r="A40" t="s">
        <v>242</v>
      </c>
      <c r="B40">
        <v>7</v>
      </c>
      <c r="C40" t="s">
        <v>31</v>
      </c>
      <c r="D40" t="s">
        <v>32</v>
      </c>
      <c r="E40" t="s">
        <v>243</v>
      </c>
      <c r="F40" t="s">
        <v>50</v>
      </c>
      <c r="G40" t="s">
        <v>244</v>
      </c>
      <c r="H40" t="s">
        <v>228</v>
      </c>
      <c r="I40" s="8">
        <v>323.12</v>
      </c>
      <c r="J40">
        <v>0.52608182581756302</v>
      </c>
      <c r="K40">
        <v>6.1434346889086502</v>
      </c>
      <c r="M40" t="s">
        <v>209</v>
      </c>
    </row>
    <row r="41" spans="1:13" x14ac:dyDescent="0.25">
      <c r="A41" t="s">
        <v>242</v>
      </c>
      <c r="B41">
        <v>7</v>
      </c>
      <c r="C41" t="s">
        <v>31</v>
      </c>
      <c r="D41" t="s">
        <v>32</v>
      </c>
      <c r="E41" t="s">
        <v>243</v>
      </c>
      <c r="F41" t="s">
        <v>50</v>
      </c>
      <c r="G41" t="s">
        <v>244</v>
      </c>
      <c r="H41" t="s">
        <v>228</v>
      </c>
      <c r="I41" s="8">
        <v>323.12</v>
      </c>
      <c r="J41">
        <v>1.01897263749044</v>
      </c>
      <c r="K41">
        <v>7.4477631259454</v>
      </c>
      <c r="M41" t="s">
        <v>209</v>
      </c>
    </row>
    <row r="42" spans="1:13" x14ac:dyDescent="0.25">
      <c r="A42" t="s">
        <v>242</v>
      </c>
      <c r="B42">
        <v>7</v>
      </c>
      <c r="C42" t="s">
        <v>31</v>
      </c>
      <c r="D42" t="s">
        <v>32</v>
      </c>
      <c r="E42" t="s">
        <v>243</v>
      </c>
      <c r="F42" t="s">
        <v>50</v>
      </c>
      <c r="G42" t="s">
        <v>244</v>
      </c>
      <c r="H42" t="s">
        <v>228</v>
      </c>
      <c r="I42" s="8">
        <v>323.12</v>
      </c>
      <c r="J42">
        <v>1.9989267010512799</v>
      </c>
      <c r="K42">
        <v>5.9987547464661901</v>
      </c>
      <c r="M42" t="s">
        <v>209</v>
      </c>
    </row>
    <row r="43" spans="1:13" x14ac:dyDescent="0.25">
      <c r="A43" t="s">
        <v>242</v>
      </c>
      <c r="B43">
        <v>7</v>
      </c>
      <c r="C43" t="s">
        <v>31</v>
      </c>
      <c r="D43" t="s">
        <v>32</v>
      </c>
      <c r="E43" t="s">
        <v>243</v>
      </c>
      <c r="F43" t="s">
        <v>50</v>
      </c>
      <c r="G43" t="s">
        <v>244</v>
      </c>
      <c r="H43" t="s">
        <v>228</v>
      </c>
      <c r="I43" s="8">
        <v>323.12</v>
      </c>
      <c r="J43">
        <v>4.0854226917695096</v>
      </c>
      <c r="K43">
        <v>3.35433131869326</v>
      </c>
      <c r="M43" t="s">
        <v>209</v>
      </c>
    </row>
    <row r="44" spans="1:13" x14ac:dyDescent="0.25">
      <c r="A44" t="s">
        <v>242</v>
      </c>
      <c r="B44">
        <v>7</v>
      </c>
      <c r="C44" t="s">
        <v>31</v>
      </c>
      <c r="D44" t="s">
        <v>32</v>
      </c>
      <c r="E44" t="s">
        <v>243</v>
      </c>
      <c r="F44" t="s">
        <v>50</v>
      </c>
      <c r="G44" t="s">
        <v>244</v>
      </c>
      <c r="H44" t="s">
        <v>228</v>
      </c>
      <c r="I44" s="8">
        <v>323.12</v>
      </c>
      <c r="J44">
        <v>5.7474591820441603</v>
      </c>
      <c r="K44">
        <v>1.4514025163947399</v>
      </c>
      <c r="M44" t="s">
        <v>209</v>
      </c>
    </row>
    <row r="45" spans="1:13" x14ac:dyDescent="0.25">
      <c r="A45" t="s">
        <v>242</v>
      </c>
      <c r="B45">
        <v>7</v>
      </c>
      <c r="C45" t="s">
        <v>31</v>
      </c>
      <c r="D45" t="s">
        <v>32</v>
      </c>
      <c r="E45" t="s">
        <v>243</v>
      </c>
      <c r="F45" t="s">
        <v>50</v>
      </c>
      <c r="G45" t="s">
        <v>245</v>
      </c>
      <c r="H45" t="s">
        <v>228</v>
      </c>
      <c r="I45" s="8">
        <v>323.12</v>
      </c>
      <c r="J45">
        <v>0.70595388026858896</v>
      </c>
      <c r="K45">
        <v>3.5069740811531198</v>
      </c>
      <c r="M45" t="s">
        <v>72</v>
      </c>
    </row>
    <row r="46" spans="1:13" x14ac:dyDescent="0.25">
      <c r="A46" t="s">
        <v>242</v>
      </c>
      <c r="B46">
        <v>7</v>
      </c>
      <c r="C46" t="s">
        <v>31</v>
      </c>
      <c r="D46" t="s">
        <v>32</v>
      </c>
      <c r="E46" t="s">
        <v>243</v>
      </c>
      <c r="F46" t="s">
        <v>50</v>
      </c>
      <c r="G46" t="s">
        <v>245</v>
      </c>
      <c r="H46" t="s">
        <v>228</v>
      </c>
      <c r="I46" s="8">
        <v>323.12</v>
      </c>
      <c r="J46">
        <v>2.0703086395841299</v>
      </c>
      <c r="K46">
        <v>3.1875882802557398</v>
      </c>
      <c r="M46" t="s">
        <v>72</v>
      </c>
    </row>
    <row r="47" spans="1:13" x14ac:dyDescent="0.25">
      <c r="A47" t="s">
        <v>242</v>
      </c>
      <c r="B47">
        <v>7</v>
      </c>
      <c r="C47" t="s">
        <v>31</v>
      </c>
      <c r="D47" t="s">
        <v>32</v>
      </c>
      <c r="E47" t="s">
        <v>243</v>
      </c>
      <c r="F47" t="s">
        <v>50</v>
      </c>
      <c r="G47" t="s">
        <v>245</v>
      </c>
      <c r="H47" t="s">
        <v>228</v>
      </c>
      <c r="I47" s="8">
        <v>323.12</v>
      </c>
      <c r="J47">
        <v>2.9917518487479899</v>
      </c>
      <c r="K47">
        <v>2.4329457426595802</v>
      </c>
      <c r="M47" t="s">
        <v>72</v>
      </c>
    </row>
    <row r="48" spans="1:13" x14ac:dyDescent="0.25">
      <c r="A48" t="s">
        <v>242</v>
      </c>
      <c r="B48">
        <v>7</v>
      </c>
      <c r="C48" t="s">
        <v>31</v>
      </c>
      <c r="D48" t="s">
        <v>32</v>
      </c>
      <c r="E48" t="s">
        <v>243</v>
      </c>
      <c r="F48" t="s">
        <v>50</v>
      </c>
      <c r="G48" t="s">
        <v>245</v>
      </c>
      <c r="H48" t="s">
        <v>228</v>
      </c>
      <c r="I48" s="8">
        <v>323.12</v>
      </c>
      <c r="J48">
        <v>4.56363973057928</v>
      </c>
      <c r="K48">
        <v>1.1895289105732301</v>
      </c>
      <c r="M48" t="s">
        <v>72</v>
      </c>
    </row>
    <row r="49" spans="1:13" x14ac:dyDescent="0.25">
      <c r="A49" t="s">
        <v>242</v>
      </c>
      <c r="B49" t="s">
        <v>30</v>
      </c>
      <c r="C49" t="s">
        <v>31</v>
      </c>
      <c r="D49" t="s">
        <v>32</v>
      </c>
      <c r="E49" t="s">
        <v>243</v>
      </c>
      <c r="F49" t="s">
        <v>50</v>
      </c>
      <c r="G49" t="s">
        <v>244</v>
      </c>
      <c r="H49" t="s">
        <v>228</v>
      </c>
      <c r="I49" s="8">
        <v>323.12</v>
      </c>
      <c r="J49">
        <v>0.29541020669169499</v>
      </c>
      <c r="K49">
        <f>AVERAGE(K2,K8,K13,K19,K24,K29)</f>
        <v>10.036262970884037</v>
      </c>
      <c r="L49">
        <f>_xlfn.STDEV.P((K2,K8,K13,K19,K24,K29))</f>
        <v>2.9210629062953499</v>
      </c>
      <c r="M49" t="s">
        <v>37</v>
      </c>
    </row>
    <row r="50" spans="1:13" x14ac:dyDescent="0.25">
      <c r="A50" t="s">
        <v>242</v>
      </c>
      <c r="B50" t="s">
        <v>30</v>
      </c>
      <c r="C50" t="s">
        <v>31</v>
      </c>
      <c r="D50" t="s">
        <v>32</v>
      </c>
      <c r="E50" t="s">
        <v>243</v>
      </c>
      <c r="F50" t="s">
        <v>50</v>
      </c>
      <c r="G50" t="s">
        <v>244</v>
      </c>
      <c r="H50" t="s">
        <v>228</v>
      </c>
      <c r="I50" s="8">
        <v>323.12</v>
      </c>
      <c r="J50">
        <v>0.67802797145096705</v>
      </c>
      <c r="K50">
        <f>AVERAGE(K3,K9,K14,K20,K25,K30)</f>
        <v>8.9847011012575084</v>
      </c>
      <c r="L50">
        <f>_xlfn.STDEV.P(K3,K9,K14,K20,K25,K30)</f>
        <v>2.5263862425459513</v>
      </c>
      <c r="M50" t="s">
        <v>37</v>
      </c>
    </row>
    <row r="51" spans="1:13" x14ac:dyDescent="0.25">
      <c r="A51" t="s">
        <v>242</v>
      </c>
      <c r="B51" t="s">
        <v>30</v>
      </c>
      <c r="C51" t="s">
        <v>31</v>
      </c>
      <c r="D51" t="s">
        <v>32</v>
      </c>
      <c r="E51" t="s">
        <v>243</v>
      </c>
      <c r="F51" t="s">
        <v>50</v>
      </c>
      <c r="G51" t="s">
        <v>244</v>
      </c>
      <c r="H51" t="s">
        <v>228</v>
      </c>
      <c r="I51" s="8">
        <v>323.12</v>
      </c>
      <c r="J51">
        <v>1</v>
      </c>
      <c r="K51">
        <f t="shared" ref="K51:K52" si="0">AVERAGE(K4,K10,K15,K21,K26,K31)</f>
        <v>7.7888869509987275</v>
      </c>
      <c r="L51">
        <f>_xlfn.STDEV.P((K4,K10,K15,K21,K26,K31))</f>
        <v>2.0800939703811121</v>
      </c>
      <c r="M51" t="s">
        <v>37</v>
      </c>
    </row>
    <row r="52" spans="1:13" x14ac:dyDescent="0.25">
      <c r="A52" t="s">
        <v>242</v>
      </c>
      <c r="B52" t="s">
        <v>30</v>
      </c>
      <c r="C52" t="s">
        <v>31</v>
      </c>
      <c r="D52" t="s">
        <v>32</v>
      </c>
      <c r="E52" t="s">
        <v>243</v>
      </c>
      <c r="F52" t="s">
        <v>50</v>
      </c>
      <c r="G52" t="s">
        <v>244</v>
      </c>
      <c r="H52" t="s">
        <v>228</v>
      </c>
      <c r="I52" s="8">
        <v>323.12</v>
      </c>
      <c r="J52">
        <v>2</v>
      </c>
      <c r="K52">
        <f t="shared" si="0"/>
        <v>5.2714656013990853</v>
      </c>
      <c r="L52">
        <f>_xlfn.STDEV.P((K5,K11,K16,K22,K27,K32))</f>
        <v>1.7253420531627088</v>
      </c>
      <c r="M52" t="s">
        <v>37</v>
      </c>
    </row>
    <row r="53" spans="1:13" x14ac:dyDescent="0.25">
      <c r="A53" t="s">
        <v>242</v>
      </c>
      <c r="B53" t="s">
        <v>30</v>
      </c>
      <c r="C53" t="s">
        <v>31</v>
      </c>
      <c r="D53" t="s">
        <v>32</v>
      </c>
      <c r="E53" t="s">
        <v>243</v>
      </c>
      <c r="F53" t="s">
        <v>50</v>
      </c>
      <c r="G53" t="s">
        <v>244</v>
      </c>
      <c r="H53" t="s">
        <v>228</v>
      </c>
      <c r="I53" s="8">
        <v>323.12</v>
      </c>
      <c r="J53">
        <v>4</v>
      </c>
      <c r="K53">
        <f>AVERAGE(K6,K12,K17,K23,K28,K33)</f>
        <v>2.4647625771224901</v>
      </c>
      <c r="L53">
        <f>_xlfn.STDEV.P((K6,K12,K17,K23,K28,K33))</f>
        <v>0.9477352705768054</v>
      </c>
      <c r="M53" t="s">
        <v>37</v>
      </c>
    </row>
    <row r="54" spans="1:13" x14ac:dyDescent="0.25">
      <c r="A54" t="s">
        <v>242</v>
      </c>
      <c r="B54" t="s">
        <v>30</v>
      </c>
      <c r="C54" t="s">
        <v>31</v>
      </c>
      <c r="D54" t="s">
        <v>32</v>
      </c>
      <c r="E54" t="s">
        <v>243</v>
      </c>
      <c r="F54" t="s">
        <v>50</v>
      </c>
      <c r="G54" t="s">
        <v>244</v>
      </c>
      <c r="H54" t="s">
        <v>228</v>
      </c>
      <c r="I54" s="8">
        <v>323.12</v>
      </c>
      <c r="J54">
        <v>6</v>
      </c>
      <c r="K54">
        <f>AVERAGE(K7,K18)</f>
        <v>1.7704821505862252</v>
      </c>
      <c r="L54">
        <f>_xlfn.STDEV.P((K7,K18))</f>
        <v>0.25331456683323511</v>
      </c>
      <c r="M54" t="s">
        <v>37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8B19-5859-4800-8990-E01A80106E03}">
  <dimension ref="A1:P22"/>
  <sheetViews>
    <sheetView topLeftCell="C1" workbookViewId="0">
      <selection activeCell="K12" sqref="K12"/>
    </sheetView>
  </sheetViews>
  <sheetFormatPr defaultRowHeight="15" x14ac:dyDescent="0.25"/>
  <cols>
    <col min="8" max="8" width="12.28515625" bestFit="1" customWidth="1"/>
    <col min="9" max="9" width="12.28515625" customWidth="1"/>
    <col min="11" max="11" width="25.5703125" bestFit="1" customWidth="1"/>
    <col min="12" max="12" width="25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s="1" t="s">
        <v>275</v>
      </c>
      <c r="J1" s="1" t="s">
        <v>8</v>
      </c>
      <c r="K1" s="2" t="s">
        <v>44</v>
      </c>
      <c r="L1" s="1" t="s">
        <v>45</v>
      </c>
      <c r="M1" s="1" t="s">
        <v>9</v>
      </c>
      <c r="N1" s="1" t="s">
        <v>7</v>
      </c>
      <c r="O1" s="1" t="s">
        <v>46</v>
      </c>
      <c r="P1" s="1" t="s">
        <v>47</v>
      </c>
    </row>
    <row r="2" spans="1:16" x14ac:dyDescent="0.25">
      <c r="A2" t="s">
        <v>41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42</v>
      </c>
      <c r="H2" t="s">
        <v>43</v>
      </c>
      <c r="I2">
        <v>505.2</v>
      </c>
      <c r="J2">
        <v>7.6271186440676403E-2</v>
      </c>
      <c r="K2">
        <v>4.4387943351669801</v>
      </c>
      <c r="L2">
        <v>0</v>
      </c>
      <c r="M2" t="s">
        <v>40</v>
      </c>
      <c r="O2">
        <v>2.3688510315968498</v>
      </c>
      <c r="P2">
        <f>ABS(K2-O2)</f>
        <v>2.0699433035701302</v>
      </c>
    </row>
    <row r="3" spans="1:16" x14ac:dyDescent="0.25">
      <c r="A3" t="s">
        <v>41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42</v>
      </c>
      <c r="H3" t="s">
        <v>43</v>
      </c>
      <c r="I3">
        <v>505.2</v>
      </c>
      <c r="J3">
        <v>0.22881355932203201</v>
      </c>
      <c r="K3">
        <v>10.0835452411809</v>
      </c>
      <c r="L3">
        <v>0</v>
      </c>
      <c r="M3" t="s">
        <v>40</v>
      </c>
      <c r="O3">
        <v>7.2743216644529101</v>
      </c>
      <c r="P3">
        <f t="shared" ref="P3:P22" si="0">ABS(K3-O3)</f>
        <v>2.8092235767279901</v>
      </c>
    </row>
    <row r="4" spans="1:16" x14ac:dyDescent="0.25">
      <c r="A4" t="s">
        <v>41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42</v>
      </c>
      <c r="H4" t="s">
        <v>43</v>
      </c>
      <c r="I4">
        <v>505.2</v>
      </c>
      <c r="J4">
        <v>0.483050847457626</v>
      </c>
      <c r="K4">
        <v>14.945025539168199</v>
      </c>
      <c r="L4">
        <v>0</v>
      </c>
      <c r="M4" t="s">
        <v>40</v>
      </c>
      <c r="O4">
        <v>11.242432737310001</v>
      </c>
      <c r="P4">
        <f t="shared" si="0"/>
        <v>3.7025928018581986</v>
      </c>
    </row>
    <row r="5" spans="1:16" x14ac:dyDescent="0.25">
      <c r="A5" t="s">
        <v>41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42</v>
      </c>
      <c r="H5" t="s">
        <v>43</v>
      </c>
      <c r="I5">
        <v>505.2</v>
      </c>
      <c r="J5">
        <v>0.73728813559321804</v>
      </c>
      <c r="K5">
        <v>18.892488338305199</v>
      </c>
      <c r="L5">
        <v>0</v>
      </c>
      <c r="M5" t="s">
        <v>40</v>
      </c>
      <c r="O5">
        <v>14.4518337992317</v>
      </c>
      <c r="P5">
        <f t="shared" si="0"/>
        <v>4.4406545390734991</v>
      </c>
    </row>
    <row r="6" spans="1:16" x14ac:dyDescent="0.25">
      <c r="A6" t="s">
        <v>41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42</v>
      </c>
      <c r="H6" t="s">
        <v>43</v>
      </c>
      <c r="I6">
        <v>505.2</v>
      </c>
      <c r="J6">
        <v>1.0169491525423699</v>
      </c>
      <c r="K6">
        <v>15.068814825513501</v>
      </c>
      <c r="L6">
        <v>0</v>
      </c>
      <c r="M6" t="s">
        <v>40</v>
      </c>
      <c r="O6">
        <v>11.721773440972999</v>
      </c>
      <c r="P6">
        <f t="shared" si="0"/>
        <v>3.3470413845405016</v>
      </c>
    </row>
    <row r="7" spans="1:16" x14ac:dyDescent="0.25">
      <c r="A7" t="s">
        <v>41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42</v>
      </c>
      <c r="H7" t="s">
        <v>43</v>
      </c>
      <c r="I7">
        <v>505.2</v>
      </c>
      <c r="J7">
        <v>2.0084745762711802</v>
      </c>
      <c r="K7">
        <v>12.322709622073999</v>
      </c>
      <c r="L7">
        <v>0</v>
      </c>
      <c r="M7" t="s">
        <v>40</v>
      </c>
      <c r="O7">
        <v>9.4263286698054092</v>
      </c>
      <c r="P7">
        <f t="shared" si="0"/>
        <v>2.8963809522685899</v>
      </c>
    </row>
    <row r="8" spans="1:16" x14ac:dyDescent="0.25">
      <c r="A8" t="s">
        <v>41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42</v>
      </c>
      <c r="H8" t="s">
        <v>43</v>
      </c>
      <c r="I8">
        <v>505.2</v>
      </c>
      <c r="J8">
        <v>4.0169491525423702</v>
      </c>
      <c r="K8">
        <v>10.074664934688601</v>
      </c>
      <c r="L8">
        <v>0</v>
      </c>
      <c r="M8" t="s">
        <v>40</v>
      </c>
      <c r="O8">
        <v>7.9028505642690901</v>
      </c>
      <c r="P8">
        <f t="shared" si="0"/>
        <v>2.1718143704195105</v>
      </c>
    </row>
    <row r="9" spans="1:16" x14ac:dyDescent="0.25">
      <c r="A9" t="s">
        <v>41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42</v>
      </c>
      <c r="H9" t="s">
        <v>43</v>
      </c>
      <c r="I9">
        <v>505.2</v>
      </c>
      <c r="J9">
        <v>5.9745762711864296</v>
      </c>
      <c r="K9">
        <v>8.3060876070875498</v>
      </c>
      <c r="L9">
        <v>0</v>
      </c>
      <c r="M9" t="s">
        <v>40</v>
      </c>
      <c r="O9">
        <v>6.6811078873126704</v>
      </c>
      <c r="P9">
        <f t="shared" si="0"/>
        <v>1.6249797197748794</v>
      </c>
    </row>
    <row r="10" spans="1:16" x14ac:dyDescent="0.25">
      <c r="A10" t="s">
        <v>41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42</v>
      </c>
      <c r="H10" t="s">
        <v>43</v>
      </c>
      <c r="I10">
        <v>505.2</v>
      </c>
      <c r="J10">
        <v>8.0084745762711798</v>
      </c>
      <c r="K10">
        <v>6.7341373843904</v>
      </c>
      <c r="L10">
        <v>0</v>
      </c>
      <c r="M10" t="s">
        <v>40</v>
      </c>
      <c r="O10">
        <v>5.3715883362346899</v>
      </c>
      <c r="P10">
        <f t="shared" si="0"/>
        <v>1.3625490481557101</v>
      </c>
    </row>
    <row r="11" spans="1:16" x14ac:dyDescent="0.25">
      <c r="A11" t="s">
        <v>41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42</v>
      </c>
      <c r="H11" t="s">
        <v>43</v>
      </c>
      <c r="I11">
        <v>505.2</v>
      </c>
      <c r="J11">
        <v>11.999999999999901</v>
      </c>
      <c r="K11">
        <v>5.0610709338669997</v>
      </c>
      <c r="L11">
        <v>0</v>
      </c>
      <c r="M11" t="s">
        <v>40</v>
      </c>
      <c r="O11">
        <v>4.3895928766569403</v>
      </c>
      <c r="P11">
        <f t="shared" si="0"/>
        <v>0.67147805721005938</v>
      </c>
    </row>
    <row r="12" spans="1:16" x14ac:dyDescent="0.25">
      <c r="A12" t="s">
        <v>41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 t="s">
        <v>42</v>
      </c>
      <c r="H12" t="s">
        <v>43</v>
      </c>
      <c r="I12">
        <v>505.2</v>
      </c>
      <c r="J12">
        <v>5.0847457627116698E-2</v>
      </c>
      <c r="K12">
        <v>610.16797447546401</v>
      </c>
      <c r="L12">
        <v>0</v>
      </c>
      <c r="M12" t="s">
        <v>37</v>
      </c>
      <c r="O12">
        <v>784.40029871785896</v>
      </c>
      <c r="P12">
        <f t="shared" si="0"/>
        <v>174.23232424239495</v>
      </c>
    </row>
    <row r="13" spans="1:16" x14ac:dyDescent="0.25">
      <c r="A13" t="s">
        <v>41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42</v>
      </c>
      <c r="H13" t="s">
        <v>43</v>
      </c>
      <c r="I13">
        <v>505.2</v>
      </c>
      <c r="J13">
        <v>0.20338983050847201</v>
      </c>
      <c r="K13">
        <v>264.117779493863</v>
      </c>
      <c r="L13">
        <v>0</v>
      </c>
      <c r="M13" t="s">
        <v>37</v>
      </c>
      <c r="O13">
        <v>360.03364883591598</v>
      </c>
      <c r="P13">
        <f t="shared" si="0"/>
        <v>95.915869342052986</v>
      </c>
    </row>
    <row r="14" spans="1:16" x14ac:dyDescent="0.25">
      <c r="A14" t="s">
        <v>41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 t="s">
        <v>42</v>
      </c>
      <c r="H14" t="s">
        <v>43</v>
      </c>
      <c r="I14">
        <v>505.2</v>
      </c>
      <c r="J14">
        <v>0.45762711864406402</v>
      </c>
      <c r="K14">
        <v>173.761587244704</v>
      </c>
      <c r="L14">
        <v>0</v>
      </c>
      <c r="M14" t="s">
        <v>37</v>
      </c>
      <c r="O14">
        <v>236.864092993349</v>
      </c>
      <c r="P14">
        <f t="shared" si="0"/>
        <v>63.102505748645001</v>
      </c>
    </row>
    <row r="15" spans="1:16" x14ac:dyDescent="0.25">
      <c r="A15" t="s">
        <v>41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  <c r="G15" t="s">
        <v>42</v>
      </c>
      <c r="H15" t="s">
        <v>43</v>
      </c>
      <c r="I15">
        <v>505.2</v>
      </c>
      <c r="J15">
        <v>0.73728813559321804</v>
      </c>
      <c r="K15">
        <v>122.235753423053</v>
      </c>
      <c r="L15">
        <v>0</v>
      </c>
      <c r="M15" t="s">
        <v>37</v>
      </c>
      <c r="O15">
        <v>175.20913840739399</v>
      </c>
      <c r="P15">
        <f t="shared" si="0"/>
        <v>52.973384984340996</v>
      </c>
    </row>
    <row r="16" spans="1:16" x14ac:dyDescent="0.25">
      <c r="A16" t="s">
        <v>41</v>
      </c>
      <c r="B16" t="s">
        <v>30</v>
      </c>
      <c r="C16" t="s">
        <v>31</v>
      </c>
      <c r="D16" t="s">
        <v>32</v>
      </c>
      <c r="E16" t="s">
        <v>33</v>
      </c>
      <c r="F16" t="s">
        <v>34</v>
      </c>
      <c r="G16" t="s">
        <v>42</v>
      </c>
      <c r="H16" t="s">
        <v>43</v>
      </c>
      <c r="I16">
        <v>505.2</v>
      </c>
      <c r="J16">
        <v>0.966101694915252</v>
      </c>
      <c r="K16">
        <v>81.776719875789595</v>
      </c>
      <c r="L16">
        <v>0</v>
      </c>
      <c r="M16" t="s">
        <v>37</v>
      </c>
      <c r="O16">
        <v>123.254059653995</v>
      </c>
      <c r="P16">
        <f t="shared" si="0"/>
        <v>41.477339778205405</v>
      </c>
    </row>
    <row r="17" spans="1:16" x14ac:dyDescent="0.25">
      <c r="A17" t="s">
        <v>41</v>
      </c>
      <c r="B17" t="s">
        <v>30</v>
      </c>
      <c r="C17" t="s">
        <v>31</v>
      </c>
      <c r="D17" t="s">
        <v>32</v>
      </c>
      <c r="E17" t="s">
        <v>33</v>
      </c>
      <c r="F17" t="s">
        <v>34</v>
      </c>
      <c r="G17" t="s">
        <v>42</v>
      </c>
      <c r="H17" t="s">
        <v>43</v>
      </c>
      <c r="I17">
        <v>505.2</v>
      </c>
      <c r="J17">
        <v>1.9830508474576201</v>
      </c>
      <c r="K17">
        <v>59.4764647498817</v>
      </c>
      <c r="L17">
        <v>0</v>
      </c>
      <c r="M17" t="s">
        <v>37</v>
      </c>
      <c r="O17">
        <v>89.645714417995407</v>
      </c>
      <c r="P17">
        <f t="shared" si="0"/>
        <v>30.169249668113707</v>
      </c>
    </row>
    <row r="18" spans="1:16" x14ac:dyDescent="0.25">
      <c r="A18" t="s">
        <v>41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  <c r="G18" t="s">
        <v>42</v>
      </c>
      <c r="H18" t="s">
        <v>43</v>
      </c>
      <c r="I18">
        <v>505.2</v>
      </c>
      <c r="J18">
        <v>3.9406779661016902</v>
      </c>
      <c r="K18">
        <v>40.445916319749799</v>
      </c>
      <c r="L18">
        <v>0</v>
      </c>
      <c r="M18" t="s">
        <v>37</v>
      </c>
      <c r="O18">
        <v>69.118490926028798</v>
      </c>
      <c r="P18">
        <f t="shared" si="0"/>
        <v>28.672574606278999</v>
      </c>
    </row>
    <row r="19" spans="1:16" x14ac:dyDescent="0.25">
      <c r="A19" t="s">
        <v>41</v>
      </c>
      <c r="B19" t="s">
        <v>30</v>
      </c>
      <c r="C19" t="s">
        <v>31</v>
      </c>
      <c r="D19" t="s">
        <v>32</v>
      </c>
      <c r="E19" t="s">
        <v>33</v>
      </c>
      <c r="F19" t="s">
        <v>34</v>
      </c>
      <c r="G19" t="s">
        <v>42</v>
      </c>
      <c r="H19" t="s">
        <v>43</v>
      </c>
      <c r="I19">
        <v>505.2</v>
      </c>
      <c r="J19">
        <v>5.9491525423728699</v>
      </c>
      <c r="K19">
        <v>26.821927519633501</v>
      </c>
      <c r="L19">
        <v>0</v>
      </c>
      <c r="M19" t="s">
        <v>37</v>
      </c>
      <c r="O19">
        <v>39.755669863204197</v>
      </c>
      <c r="P19">
        <f t="shared" si="0"/>
        <v>12.933742343570696</v>
      </c>
    </row>
    <row r="20" spans="1:16" x14ac:dyDescent="0.25">
      <c r="A20" t="s">
        <v>41</v>
      </c>
      <c r="B20" t="s">
        <v>30</v>
      </c>
      <c r="C20" t="s">
        <v>31</v>
      </c>
      <c r="D20" t="s">
        <v>32</v>
      </c>
      <c r="E20" t="s">
        <v>33</v>
      </c>
      <c r="F20" t="s">
        <v>34</v>
      </c>
      <c r="G20" t="s">
        <v>42</v>
      </c>
      <c r="H20" t="s">
        <v>43</v>
      </c>
      <c r="I20">
        <v>505.2</v>
      </c>
      <c r="J20">
        <v>7.9830508474576201</v>
      </c>
      <c r="K20">
        <v>18.8606765657936</v>
      </c>
      <c r="L20">
        <v>0</v>
      </c>
      <c r="M20" t="s">
        <v>37</v>
      </c>
      <c r="O20">
        <v>24.655902497926402</v>
      </c>
      <c r="P20">
        <f t="shared" si="0"/>
        <v>5.7952259321328015</v>
      </c>
    </row>
    <row r="21" spans="1:16" x14ac:dyDescent="0.25">
      <c r="A21" t="s">
        <v>41</v>
      </c>
      <c r="B21" t="s">
        <v>30</v>
      </c>
      <c r="C21" t="s">
        <v>31</v>
      </c>
      <c r="D21" t="s">
        <v>32</v>
      </c>
      <c r="E21" t="s">
        <v>33</v>
      </c>
      <c r="F21" t="s">
        <v>34</v>
      </c>
      <c r="G21" t="s">
        <v>42</v>
      </c>
      <c r="H21" t="s">
        <v>43</v>
      </c>
      <c r="I21">
        <v>505.2</v>
      </c>
      <c r="J21">
        <v>11.999999999999901</v>
      </c>
      <c r="K21">
        <v>12.2941064642906</v>
      </c>
      <c r="L21">
        <v>0</v>
      </c>
      <c r="M21" t="s">
        <v>37</v>
      </c>
      <c r="O21">
        <v>16.480376493609601</v>
      </c>
      <c r="P21">
        <f t="shared" si="0"/>
        <v>4.1862700293190009</v>
      </c>
    </row>
    <row r="22" spans="1:16" x14ac:dyDescent="0.25">
      <c r="A22" t="s">
        <v>41</v>
      </c>
      <c r="B22" t="s">
        <v>30</v>
      </c>
      <c r="C22" t="s">
        <v>31</v>
      </c>
      <c r="D22" t="s">
        <v>32</v>
      </c>
      <c r="E22" t="s">
        <v>33</v>
      </c>
      <c r="F22" t="s">
        <v>34</v>
      </c>
      <c r="G22" t="s">
        <v>42</v>
      </c>
      <c r="H22" t="s">
        <v>43</v>
      </c>
      <c r="I22">
        <v>505.2</v>
      </c>
      <c r="J22">
        <v>17.9745762711864</v>
      </c>
      <c r="K22">
        <v>5.9255660142709701</v>
      </c>
      <c r="L22">
        <v>0</v>
      </c>
      <c r="M22" t="s">
        <v>37</v>
      </c>
      <c r="O22">
        <v>8.6370653268526905</v>
      </c>
      <c r="P22">
        <f t="shared" si="0"/>
        <v>2.7114993125817204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23956-4AB7-4150-B498-37CBC83AF3CC}">
  <dimension ref="A1:O13"/>
  <sheetViews>
    <sheetView workbookViewId="0">
      <selection activeCell="I1" sqref="I1"/>
    </sheetView>
  </sheetViews>
  <sheetFormatPr defaultRowHeight="15" x14ac:dyDescent="0.25"/>
  <cols>
    <col min="1" max="1" width="9.85546875" bestFit="1" customWidth="1"/>
    <col min="3" max="3" width="11.85546875" bestFit="1" customWidth="1"/>
    <col min="4" max="4" width="12.42578125" bestFit="1" customWidth="1"/>
    <col min="5" max="5" width="6.85546875" bestFit="1" customWidth="1"/>
    <col min="6" max="6" width="7" bestFit="1" customWidth="1"/>
    <col min="8" max="8" width="11.85546875" bestFit="1" customWidth="1"/>
    <col min="9" max="9" width="4.42578125" bestFit="1" customWidth="1"/>
    <col min="10" max="10" width="11.85546875" bestFit="1" customWidth="1"/>
    <col min="11" max="11" width="25.5703125" bestFit="1" customWidth="1"/>
    <col min="12" max="12" width="9.5703125" bestFit="1" customWidth="1"/>
    <col min="13" max="13" width="5.7109375" bestFit="1" customWidth="1"/>
    <col min="14" max="14" width="8.140625" bestFit="1" customWidth="1"/>
    <col min="15" max="15" width="2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s="1" t="s">
        <v>275</v>
      </c>
      <c r="J1" s="10" t="s">
        <v>8</v>
      </c>
      <c r="K1" s="2" t="s">
        <v>137</v>
      </c>
      <c r="L1" s="2" t="s">
        <v>138</v>
      </c>
      <c r="M1" s="1" t="s">
        <v>9</v>
      </c>
      <c r="N1" s="1" t="s">
        <v>7</v>
      </c>
      <c r="O1" t="s">
        <v>144</v>
      </c>
    </row>
    <row r="2" spans="1:15" x14ac:dyDescent="0.25">
      <c r="A2" t="s">
        <v>147</v>
      </c>
      <c r="B2" t="s">
        <v>30</v>
      </c>
      <c r="C2" t="s">
        <v>31</v>
      </c>
      <c r="D2" t="s">
        <v>32</v>
      </c>
      <c r="E2" t="s">
        <v>73</v>
      </c>
      <c r="G2" t="s">
        <v>148</v>
      </c>
      <c r="H2" t="s">
        <v>43</v>
      </c>
      <c r="I2">
        <v>505</v>
      </c>
      <c r="J2">
        <v>1.7699115044247302E-2</v>
      </c>
      <c r="K2">
        <v>9.2229231679852308</v>
      </c>
      <c r="L2">
        <v>0</v>
      </c>
      <c r="M2" t="s">
        <v>37</v>
      </c>
    </row>
    <row r="3" spans="1:15" x14ac:dyDescent="0.25">
      <c r="A3" t="s">
        <v>147</v>
      </c>
      <c r="B3" t="s">
        <v>30</v>
      </c>
      <c r="C3" t="s">
        <v>31</v>
      </c>
      <c r="D3" t="s">
        <v>32</v>
      </c>
      <c r="E3" t="s">
        <v>73</v>
      </c>
      <c r="G3" t="s">
        <v>148</v>
      </c>
      <c r="H3" t="s">
        <v>43</v>
      </c>
      <c r="I3">
        <v>505</v>
      </c>
      <c r="J3">
        <v>3.5398230088495103E-2</v>
      </c>
      <c r="K3">
        <v>6.6712857527977896</v>
      </c>
      <c r="L3">
        <v>0</v>
      </c>
      <c r="M3" t="s">
        <v>37</v>
      </c>
    </row>
    <row r="4" spans="1:15" x14ac:dyDescent="0.25">
      <c r="A4" t="s">
        <v>147</v>
      </c>
      <c r="B4" t="s">
        <v>30</v>
      </c>
      <c r="C4" t="s">
        <v>31</v>
      </c>
      <c r="D4" t="s">
        <v>32</v>
      </c>
      <c r="E4" t="s">
        <v>73</v>
      </c>
      <c r="G4" t="s">
        <v>148</v>
      </c>
      <c r="H4" t="s">
        <v>43</v>
      </c>
      <c r="I4">
        <v>505</v>
      </c>
      <c r="J4">
        <v>5.7522123893804601E-2</v>
      </c>
      <c r="K4">
        <v>5.2937401355293696</v>
      </c>
      <c r="L4">
        <v>0</v>
      </c>
      <c r="M4" t="s">
        <v>37</v>
      </c>
    </row>
    <row r="5" spans="1:15" x14ac:dyDescent="0.25">
      <c r="A5" t="s">
        <v>147</v>
      </c>
      <c r="B5" t="s">
        <v>30</v>
      </c>
      <c r="C5" t="s">
        <v>31</v>
      </c>
      <c r="D5" t="s">
        <v>32</v>
      </c>
      <c r="E5" t="s">
        <v>73</v>
      </c>
      <c r="G5" t="s">
        <v>148</v>
      </c>
      <c r="H5" t="s">
        <v>43</v>
      </c>
      <c r="I5">
        <v>505</v>
      </c>
      <c r="J5">
        <v>8.8495575221238604E-2</v>
      </c>
      <c r="K5">
        <v>4.7161671058891299</v>
      </c>
      <c r="L5">
        <v>0</v>
      </c>
      <c r="M5" t="s">
        <v>37</v>
      </c>
    </row>
    <row r="6" spans="1:15" x14ac:dyDescent="0.25">
      <c r="A6" t="s">
        <v>147</v>
      </c>
      <c r="B6" t="s">
        <v>30</v>
      </c>
      <c r="C6" t="s">
        <v>31</v>
      </c>
      <c r="D6" t="s">
        <v>32</v>
      </c>
      <c r="E6" t="s">
        <v>73</v>
      </c>
      <c r="G6" t="s">
        <v>148</v>
      </c>
      <c r="H6" t="s">
        <v>43</v>
      </c>
      <c r="I6">
        <v>505</v>
      </c>
      <c r="J6">
        <v>7.0796460176990803E-2</v>
      </c>
      <c r="K6">
        <v>4.1043388376772496</v>
      </c>
      <c r="L6">
        <v>0</v>
      </c>
      <c r="M6" t="s">
        <v>37</v>
      </c>
    </row>
    <row r="7" spans="1:15" x14ac:dyDescent="0.25">
      <c r="A7" t="s">
        <v>147</v>
      </c>
      <c r="B7" t="s">
        <v>30</v>
      </c>
      <c r="C7" t="s">
        <v>31</v>
      </c>
      <c r="D7" t="s">
        <v>32</v>
      </c>
      <c r="E7" t="s">
        <v>73</v>
      </c>
      <c r="G7" t="s">
        <v>148</v>
      </c>
      <c r="H7" t="s">
        <v>43</v>
      </c>
      <c r="I7">
        <v>505</v>
      </c>
      <c r="J7">
        <v>0.172566371681416</v>
      </c>
      <c r="K7">
        <v>3.0048342340112302</v>
      </c>
      <c r="L7">
        <v>0</v>
      </c>
      <c r="M7" t="s">
        <v>37</v>
      </c>
    </row>
    <row r="8" spans="1:15" x14ac:dyDescent="0.25">
      <c r="A8" t="s">
        <v>147</v>
      </c>
      <c r="B8" t="s">
        <v>30</v>
      </c>
      <c r="C8" t="s">
        <v>31</v>
      </c>
      <c r="D8" t="s">
        <v>32</v>
      </c>
      <c r="E8" t="s">
        <v>73</v>
      </c>
      <c r="G8" t="s">
        <v>148</v>
      </c>
      <c r="H8" t="s">
        <v>43</v>
      </c>
      <c r="I8">
        <v>505</v>
      </c>
      <c r="J8">
        <v>0.33628318584070799</v>
      </c>
      <c r="K8">
        <v>1.3226591714022899</v>
      </c>
      <c r="L8">
        <v>0</v>
      </c>
      <c r="M8" t="s">
        <v>37</v>
      </c>
    </row>
    <row r="9" spans="1:15" x14ac:dyDescent="0.25">
      <c r="A9" t="s">
        <v>147</v>
      </c>
      <c r="B9" t="s">
        <v>30</v>
      </c>
      <c r="C9" t="s">
        <v>31</v>
      </c>
      <c r="D9" t="s">
        <v>32</v>
      </c>
      <c r="E9" t="s">
        <v>73</v>
      </c>
      <c r="G9" t="s">
        <v>148</v>
      </c>
      <c r="H9" t="s">
        <v>43</v>
      </c>
      <c r="I9">
        <v>505</v>
      </c>
      <c r="J9">
        <v>0.50442477876106095</v>
      </c>
      <c r="K9">
        <v>0.57552125669490395</v>
      </c>
      <c r="L9">
        <v>0</v>
      </c>
      <c r="M9" t="s">
        <v>37</v>
      </c>
    </row>
    <row r="10" spans="1:15" x14ac:dyDescent="0.25">
      <c r="A10" t="s">
        <v>147</v>
      </c>
      <c r="B10" t="s">
        <v>30</v>
      </c>
      <c r="C10" t="s">
        <v>31</v>
      </c>
      <c r="D10" t="s">
        <v>32</v>
      </c>
      <c r="E10" t="s">
        <v>73</v>
      </c>
      <c r="G10" t="s">
        <v>148</v>
      </c>
      <c r="H10" t="s">
        <v>43</v>
      </c>
      <c r="I10">
        <v>505</v>
      </c>
      <c r="J10">
        <v>1.0044247787610601</v>
      </c>
      <c r="K10">
        <v>0.196780004778592</v>
      </c>
      <c r="L10">
        <v>0</v>
      </c>
      <c r="M10" t="s">
        <v>37</v>
      </c>
    </row>
    <row r="11" spans="1:15" x14ac:dyDescent="0.25">
      <c r="A11" t="s">
        <v>147</v>
      </c>
      <c r="B11" t="s">
        <v>30</v>
      </c>
      <c r="C11" t="s">
        <v>31</v>
      </c>
      <c r="D11" t="s">
        <v>32</v>
      </c>
      <c r="E11" t="s">
        <v>73</v>
      </c>
      <c r="G11" t="s">
        <v>148</v>
      </c>
      <c r="H11" t="s">
        <v>43</v>
      </c>
      <c r="I11">
        <v>505</v>
      </c>
      <c r="J11">
        <v>1.99999999999999</v>
      </c>
      <c r="K11">
        <v>7.2326338964835299E-2</v>
      </c>
      <c r="L11">
        <v>0</v>
      </c>
      <c r="M11" t="s">
        <v>37</v>
      </c>
    </row>
    <row r="12" spans="1:15" x14ac:dyDescent="0.25">
      <c r="A12" t="s">
        <v>147</v>
      </c>
      <c r="B12" t="s">
        <v>30</v>
      </c>
      <c r="C12" t="s">
        <v>31</v>
      </c>
      <c r="D12" t="s">
        <v>32</v>
      </c>
      <c r="E12" t="s">
        <v>73</v>
      </c>
      <c r="G12" t="s">
        <v>148</v>
      </c>
      <c r="H12" t="s">
        <v>43</v>
      </c>
      <c r="I12">
        <v>505</v>
      </c>
      <c r="J12">
        <v>2.9955752212389299</v>
      </c>
      <c r="K12">
        <v>3.3895312028957299E-2</v>
      </c>
      <c r="L12">
        <v>0</v>
      </c>
      <c r="M12" t="s">
        <v>37</v>
      </c>
    </row>
    <row r="13" spans="1:15" x14ac:dyDescent="0.25">
      <c r="A13" t="s">
        <v>147</v>
      </c>
      <c r="B13" t="s">
        <v>30</v>
      </c>
      <c r="C13" t="s">
        <v>31</v>
      </c>
      <c r="D13" t="s">
        <v>32</v>
      </c>
      <c r="E13" t="s">
        <v>73</v>
      </c>
      <c r="G13" t="s">
        <v>148</v>
      </c>
      <c r="H13" t="s">
        <v>43</v>
      </c>
      <c r="I13">
        <v>505</v>
      </c>
      <c r="J13">
        <v>3.9911504424778701</v>
      </c>
      <c r="K13">
        <v>1.4480440886144599E-2</v>
      </c>
      <c r="L13">
        <v>0</v>
      </c>
      <c r="M13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1B3AA-085D-411A-8DB9-1F5A93B4EDC4}">
  <dimension ref="A1:N53"/>
  <sheetViews>
    <sheetView workbookViewId="0">
      <selection activeCell="I1" sqref="I1"/>
    </sheetView>
  </sheetViews>
  <sheetFormatPr defaultRowHeight="15" x14ac:dyDescent="0.25"/>
  <cols>
    <col min="1" max="1" width="13.5703125" bestFit="1" customWidth="1"/>
    <col min="3" max="3" width="12.28515625" bestFit="1" customWidth="1"/>
    <col min="4" max="4" width="12.42578125" bestFit="1" customWidth="1"/>
    <col min="5" max="5" width="7.28515625" bestFit="1" customWidth="1"/>
    <col min="6" max="6" width="7" bestFit="1" customWidth="1"/>
    <col min="7" max="7" width="7.7109375" bestFit="1" customWidth="1"/>
    <col min="8" max="8" width="11.85546875" bestFit="1" customWidth="1"/>
    <col min="9" max="9" width="5.85546875" bestFit="1" customWidth="1"/>
    <col min="10" max="10" width="7.7109375" bestFit="1" customWidth="1"/>
    <col min="11" max="11" width="25.5703125" bestFit="1" customWidth="1"/>
    <col min="12" max="12" width="11.7109375" bestFit="1" customWidth="1"/>
    <col min="13" max="13" width="5.7109375" bestFit="1" customWidth="1"/>
    <col min="14" max="14" width="9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s="1" t="s">
        <v>275</v>
      </c>
      <c r="J1" s="1" t="s">
        <v>8</v>
      </c>
      <c r="K1" s="2" t="s">
        <v>137</v>
      </c>
      <c r="L1" s="1" t="s">
        <v>125</v>
      </c>
      <c r="M1" s="1" t="s">
        <v>9</v>
      </c>
      <c r="N1" s="1" t="s">
        <v>7</v>
      </c>
    </row>
    <row r="2" spans="1:14" x14ac:dyDescent="0.25">
      <c r="A2" t="s">
        <v>167</v>
      </c>
      <c r="B2" t="s">
        <v>30</v>
      </c>
      <c r="C2" t="s">
        <v>162</v>
      </c>
      <c r="D2" t="s">
        <v>76</v>
      </c>
      <c r="E2" t="s">
        <v>33</v>
      </c>
      <c r="F2" t="s">
        <v>61</v>
      </c>
      <c r="G2" t="s">
        <v>62</v>
      </c>
      <c r="H2" t="s">
        <v>43</v>
      </c>
      <c r="I2">
        <v>505.2</v>
      </c>
      <c r="J2">
        <v>1</v>
      </c>
      <c r="K2">
        <v>2.4E-2</v>
      </c>
      <c r="L2">
        <v>5.0000000000000001E-3</v>
      </c>
      <c r="M2" t="s">
        <v>37</v>
      </c>
      <c r="N2" t="s">
        <v>159</v>
      </c>
    </row>
    <row r="3" spans="1:14" x14ac:dyDescent="0.25">
      <c r="A3" t="s">
        <v>167</v>
      </c>
      <c r="B3" t="s">
        <v>30</v>
      </c>
      <c r="C3" t="s">
        <v>162</v>
      </c>
      <c r="D3" t="s">
        <v>76</v>
      </c>
      <c r="E3" t="s">
        <v>33</v>
      </c>
      <c r="F3" t="s">
        <v>61</v>
      </c>
      <c r="G3" t="s">
        <v>62</v>
      </c>
      <c r="H3" t="s">
        <v>43</v>
      </c>
      <c r="I3">
        <v>505.2</v>
      </c>
      <c r="J3">
        <v>4</v>
      </c>
      <c r="K3">
        <v>0.01</v>
      </c>
      <c r="L3">
        <v>2E-3</v>
      </c>
      <c r="M3" t="s">
        <v>37</v>
      </c>
      <c r="N3" t="s">
        <v>159</v>
      </c>
    </row>
    <row r="4" spans="1:14" x14ac:dyDescent="0.25">
      <c r="A4" t="s">
        <v>167</v>
      </c>
      <c r="B4" t="s">
        <v>30</v>
      </c>
      <c r="C4" t="s">
        <v>162</v>
      </c>
      <c r="D4" t="s">
        <v>76</v>
      </c>
      <c r="E4" t="s">
        <v>33</v>
      </c>
      <c r="F4" t="s">
        <v>61</v>
      </c>
      <c r="G4" t="s">
        <v>62</v>
      </c>
      <c r="H4" t="s">
        <v>43</v>
      </c>
      <c r="I4">
        <v>505.2</v>
      </c>
      <c r="J4">
        <v>24</v>
      </c>
      <c r="K4" t="s">
        <v>169</v>
      </c>
      <c r="L4">
        <v>1E-3</v>
      </c>
      <c r="M4" t="s">
        <v>37</v>
      </c>
      <c r="N4" t="s">
        <v>159</v>
      </c>
    </row>
    <row r="5" spans="1:14" x14ac:dyDescent="0.25">
      <c r="A5" t="s">
        <v>167</v>
      </c>
      <c r="B5" t="s">
        <v>30</v>
      </c>
      <c r="C5" t="s">
        <v>162</v>
      </c>
      <c r="D5" t="s">
        <v>76</v>
      </c>
      <c r="E5" t="s">
        <v>33</v>
      </c>
      <c r="F5" t="s">
        <v>61</v>
      </c>
      <c r="G5" t="s">
        <v>62</v>
      </c>
      <c r="H5" t="s">
        <v>43</v>
      </c>
      <c r="I5">
        <v>505.2</v>
      </c>
      <c r="J5">
        <v>120</v>
      </c>
      <c r="K5">
        <v>0</v>
      </c>
      <c r="L5">
        <v>0</v>
      </c>
      <c r="M5" t="s">
        <v>37</v>
      </c>
      <c r="N5" t="s">
        <v>159</v>
      </c>
    </row>
    <row r="6" spans="1:14" x14ac:dyDescent="0.25">
      <c r="A6" t="s">
        <v>167</v>
      </c>
      <c r="B6" t="s">
        <v>30</v>
      </c>
      <c r="C6" t="s">
        <v>141</v>
      </c>
      <c r="D6" t="s">
        <v>76</v>
      </c>
      <c r="E6" t="s">
        <v>33</v>
      </c>
      <c r="F6" t="s">
        <v>61</v>
      </c>
      <c r="G6" t="s">
        <v>62</v>
      </c>
      <c r="H6" t="s">
        <v>43</v>
      </c>
      <c r="I6">
        <v>505.2</v>
      </c>
      <c r="J6">
        <v>1</v>
      </c>
      <c r="K6">
        <v>0.10199999999999999</v>
      </c>
      <c r="L6">
        <v>1.7999999999999999E-2</v>
      </c>
      <c r="M6" t="s">
        <v>37</v>
      </c>
      <c r="N6" t="s">
        <v>159</v>
      </c>
    </row>
    <row r="7" spans="1:14" x14ac:dyDescent="0.25">
      <c r="A7" t="s">
        <v>167</v>
      </c>
      <c r="B7" t="s">
        <v>30</v>
      </c>
      <c r="C7" t="s">
        <v>141</v>
      </c>
      <c r="D7" t="s">
        <v>76</v>
      </c>
      <c r="E7" t="s">
        <v>33</v>
      </c>
      <c r="F7" t="s">
        <v>61</v>
      </c>
      <c r="G7" t="s">
        <v>62</v>
      </c>
      <c r="H7" t="s">
        <v>43</v>
      </c>
      <c r="I7">
        <v>505.2</v>
      </c>
      <c r="J7">
        <v>4</v>
      </c>
      <c r="K7">
        <v>7.3999999999999996E-2</v>
      </c>
      <c r="L7">
        <v>4.0000000000000001E-3</v>
      </c>
      <c r="M7" t="s">
        <v>37</v>
      </c>
      <c r="N7" t="s">
        <v>159</v>
      </c>
    </row>
    <row r="8" spans="1:14" x14ac:dyDescent="0.25">
      <c r="A8" t="s">
        <v>167</v>
      </c>
      <c r="B8" t="s">
        <v>30</v>
      </c>
      <c r="C8" t="s">
        <v>141</v>
      </c>
      <c r="D8" t="s">
        <v>76</v>
      </c>
      <c r="E8" t="s">
        <v>33</v>
      </c>
      <c r="F8" t="s">
        <v>61</v>
      </c>
      <c r="G8" t="s">
        <v>62</v>
      </c>
      <c r="H8" t="s">
        <v>43</v>
      </c>
      <c r="I8">
        <v>505.2</v>
      </c>
      <c r="J8">
        <v>24</v>
      </c>
      <c r="K8">
        <v>3.5000000000000003E-2</v>
      </c>
      <c r="L8">
        <v>0.02</v>
      </c>
      <c r="M8" t="s">
        <v>37</v>
      </c>
      <c r="N8" t="s">
        <v>159</v>
      </c>
    </row>
    <row r="9" spans="1:14" x14ac:dyDescent="0.25">
      <c r="A9" t="s">
        <v>167</v>
      </c>
      <c r="B9" t="s">
        <v>30</v>
      </c>
      <c r="C9" t="s">
        <v>141</v>
      </c>
      <c r="D9" t="s">
        <v>76</v>
      </c>
      <c r="E9" t="s">
        <v>33</v>
      </c>
      <c r="F9" t="s">
        <v>61</v>
      </c>
      <c r="G9" t="s">
        <v>62</v>
      </c>
      <c r="H9" t="s">
        <v>43</v>
      </c>
      <c r="I9">
        <v>505.2</v>
      </c>
      <c r="J9">
        <v>120</v>
      </c>
      <c r="K9">
        <v>1.7999999999999999E-2</v>
      </c>
      <c r="L9">
        <v>8.0000000000000002E-3</v>
      </c>
      <c r="M9" t="s">
        <v>37</v>
      </c>
      <c r="N9" t="s">
        <v>159</v>
      </c>
    </row>
    <row r="10" spans="1:14" x14ac:dyDescent="0.25">
      <c r="A10" t="s">
        <v>167</v>
      </c>
      <c r="B10" t="s">
        <v>30</v>
      </c>
      <c r="C10" t="s">
        <v>164</v>
      </c>
      <c r="D10" t="s">
        <v>76</v>
      </c>
      <c r="E10" t="s">
        <v>33</v>
      </c>
      <c r="F10" t="s">
        <v>61</v>
      </c>
      <c r="G10" t="s">
        <v>62</v>
      </c>
      <c r="H10" t="s">
        <v>43</v>
      </c>
      <c r="I10">
        <v>505.2</v>
      </c>
      <c r="J10">
        <v>1</v>
      </c>
      <c r="K10">
        <v>6.6000000000000003E-2</v>
      </c>
      <c r="L10">
        <v>0</v>
      </c>
      <c r="M10" t="s">
        <v>37</v>
      </c>
      <c r="N10" t="s">
        <v>159</v>
      </c>
    </row>
    <row r="11" spans="1:14" x14ac:dyDescent="0.25">
      <c r="A11" t="s">
        <v>167</v>
      </c>
      <c r="B11" t="s">
        <v>30</v>
      </c>
      <c r="C11" t="s">
        <v>164</v>
      </c>
      <c r="D11" t="s">
        <v>76</v>
      </c>
      <c r="E11" t="s">
        <v>33</v>
      </c>
      <c r="F11" t="s">
        <v>61</v>
      </c>
      <c r="G11" t="s">
        <v>62</v>
      </c>
      <c r="H11" t="s">
        <v>43</v>
      </c>
      <c r="I11">
        <v>505.2</v>
      </c>
      <c r="J11">
        <v>4</v>
      </c>
      <c r="K11">
        <v>3.9E-2</v>
      </c>
      <c r="L11">
        <v>2E-3</v>
      </c>
      <c r="M11" t="s">
        <v>37</v>
      </c>
      <c r="N11" t="s">
        <v>159</v>
      </c>
    </row>
    <row r="12" spans="1:14" x14ac:dyDescent="0.25">
      <c r="A12" t="s">
        <v>167</v>
      </c>
      <c r="B12" t="s">
        <v>30</v>
      </c>
      <c r="C12" t="s">
        <v>164</v>
      </c>
      <c r="D12" t="s">
        <v>76</v>
      </c>
      <c r="E12" t="s">
        <v>33</v>
      </c>
      <c r="F12" t="s">
        <v>61</v>
      </c>
      <c r="G12" t="s">
        <v>62</v>
      </c>
      <c r="H12" t="s">
        <v>43</v>
      </c>
      <c r="I12">
        <v>505.2</v>
      </c>
      <c r="J12">
        <v>24</v>
      </c>
      <c r="K12">
        <v>8.9999999999999993E-3</v>
      </c>
      <c r="L12">
        <v>3.0000000000000001E-3</v>
      </c>
      <c r="M12" t="s">
        <v>37</v>
      </c>
      <c r="N12" t="s">
        <v>159</v>
      </c>
    </row>
    <row r="13" spans="1:14" x14ac:dyDescent="0.25">
      <c r="A13" t="s">
        <v>167</v>
      </c>
      <c r="B13" t="s">
        <v>30</v>
      </c>
      <c r="C13" t="s">
        <v>164</v>
      </c>
      <c r="D13" t="s">
        <v>76</v>
      </c>
      <c r="E13" t="s">
        <v>33</v>
      </c>
      <c r="F13" t="s">
        <v>61</v>
      </c>
      <c r="G13" t="s">
        <v>62</v>
      </c>
      <c r="H13" t="s">
        <v>43</v>
      </c>
      <c r="I13">
        <v>505.2</v>
      </c>
      <c r="J13">
        <v>120</v>
      </c>
      <c r="K13">
        <v>6.0000000000000001E-3</v>
      </c>
      <c r="L13">
        <v>2E-3</v>
      </c>
      <c r="M13" t="s">
        <v>37</v>
      </c>
      <c r="N13" t="s">
        <v>159</v>
      </c>
    </row>
    <row r="14" spans="1:14" x14ac:dyDescent="0.25">
      <c r="A14" t="s">
        <v>167</v>
      </c>
      <c r="B14" t="s">
        <v>30</v>
      </c>
      <c r="C14" t="s">
        <v>165</v>
      </c>
      <c r="D14" t="s">
        <v>76</v>
      </c>
      <c r="E14" t="s">
        <v>33</v>
      </c>
      <c r="F14" t="s">
        <v>61</v>
      </c>
      <c r="G14" t="s">
        <v>62</v>
      </c>
      <c r="H14" t="s">
        <v>43</v>
      </c>
      <c r="I14">
        <v>505.2</v>
      </c>
      <c r="J14">
        <v>1</v>
      </c>
      <c r="K14">
        <v>0.17499999999999999</v>
      </c>
      <c r="L14">
        <v>6.5000000000000002E-2</v>
      </c>
      <c r="M14" t="s">
        <v>37</v>
      </c>
      <c r="N14" t="s">
        <v>159</v>
      </c>
    </row>
    <row r="15" spans="1:14" x14ac:dyDescent="0.25">
      <c r="A15" t="s">
        <v>167</v>
      </c>
      <c r="B15" t="s">
        <v>30</v>
      </c>
      <c r="C15" t="s">
        <v>165</v>
      </c>
      <c r="D15" t="s">
        <v>76</v>
      </c>
      <c r="E15" t="s">
        <v>33</v>
      </c>
      <c r="F15" t="s">
        <v>61</v>
      </c>
      <c r="G15" t="s">
        <v>62</v>
      </c>
      <c r="H15" t="s">
        <v>43</v>
      </c>
      <c r="I15">
        <v>505.2</v>
      </c>
      <c r="J15">
        <v>4</v>
      </c>
      <c r="K15">
        <v>0.27300000000000002</v>
      </c>
      <c r="L15">
        <v>0.11</v>
      </c>
      <c r="M15" t="s">
        <v>37</v>
      </c>
      <c r="N15" t="s">
        <v>159</v>
      </c>
    </row>
    <row r="16" spans="1:14" x14ac:dyDescent="0.25">
      <c r="A16" t="s">
        <v>167</v>
      </c>
      <c r="B16" t="s">
        <v>30</v>
      </c>
      <c r="C16" t="s">
        <v>165</v>
      </c>
      <c r="D16" t="s">
        <v>76</v>
      </c>
      <c r="E16" t="s">
        <v>33</v>
      </c>
      <c r="F16" t="s">
        <v>61</v>
      </c>
      <c r="G16" t="s">
        <v>62</v>
      </c>
      <c r="H16" t="s">
        <v>43</v>
      </c>
      <c r="I16">
        <v>505.2</v>
      </c>
      <c r="J16">
        <v>24</v>
      </c>
      <c r="K16">
        <v>0.19400000000000001</v>
      </c>
      <c r="L16">
        <v>0.104</v>
      </c>
      <c r="M16" t="s">
        <v>37</v>
      </c>
      <c r="N16" t="s">
        <v>159</v>
      </c>
    </row>
    <row r="17" spans="1:14" x14ac:dyDescent="0.25">
      <c r="A17" t="s">
        <v>167</v>
      </c>
      <c r="B17" t="s">
        <v>30</v>
      </c>
      <c r="C17" t="s">
        <v>165</v>
      </c>
      <c r="D17" t="s">
        <v>76</v>
      </c>
      <c r="E17" t="s">
        <v>33</v>
      </c>
      <c r="F17" t="s">
        <v>61</v>
      </c>
      <c r="G17" t="s">
        <v>62</v>
      </c>
      <c r="H17" t="s">
        <v>43</v>
      </c>
      <c r="I17">
        <v>505.2</v>
      </c>
      <c r="J17">
        <v>120</v>
      </c>
      <c r="K17">
        <v>0.06</v>
      </c>
      <c r="L17">
        <v>8.9999999999999993E-3</v>
      </c>
      <c r="M17" t="s">
        <v>37</v>
      </c>
      <c r="N17" t="s">
        <v>159</v>
      </c>
    </row>
    <row r="18" spans="1:14" x14ac:dyDescent="0.25">
      <c r="A18" t="s">
        <v>167</v>
      </c>
      <c r="B18" t="s">
        <v>30</v>
      </c>
      <c r="C18" t="s">
        <v>96</v>
      </c>
      <c r="D18" t="s">
        <v>76</v>
      </c>
      <c r="E18" t="s">
        <v>33</v>
      </c>
      <c r="F18" t="s">
        <v>61</v>
      </c>
      <c r="G18" t="s">
        <v>62</v>
      </c>
      <c r="H18" t="s">
        <v>43</v>
      </c>
      <c r="I18">
        <v>505.2</v>
      </c>
      <c r="J18">
        <v>1</v>
      </c>
      <c r="K18">
        <v>0.113</v>
      </c>
      <c r="L18">
        <v>2.4E-2</v>
      </c>
      <c r="M18" t="s">
        <v>37</v>
      </c>
      <c r="N18" t="s">
        <v>159</v>
      </c>
    </row>
    <row r="19" spans="1:14" x14ac:dyDescent="0.25">
      <c r="A19" t="s">
        <v>167</v>
      </c>
      <c r="B19" t="s">
        <v>30</v>
      </c>
      <c r="C19" t="s">
        <v>96</v>
      </c>
      <c r="D19" t="s">
        <v>76</v>
      </c>
      <c r="E19" t="s">
        <v>33</v>
      </c>
      <c r="F19" t="s">
        <v>61</v>
      </c>
      <c r="G19" t="s">
        <v>62</v>
      </c>
      <c r="H19" t="s">
        <v>43</v>
      </c>
      <c r="I19">
        <v>505.2</v>
      </c>
      <c r="J19">
        <v>4</v>
      </c>
      <c r="K19">
        <v>5.2999999999999999E-2</v>
      </c>
      <c r="L19">
        <v>4.1000000000000002E-2</v>
      </c>
      <c r="M19" t="s">
        <v>37</v>
      </c>
      <c r="N19" t="s">
        <v>159</v>
      </c>
    </row>
    <row r="20" spans="1:14" x14ac:dyDescent="0.25">
      <c r="A20" t="s">
        <v>167</v>
      </c>
      <c r="B20" t="s">
        <v>30</v>
      </c>
      <c r="C20" t="s">
        <v>96</v>
      </c>
      <c r="D20" t="s">
        <v>76</v>
      </c>
      <c r="E20" t="s">
        <v>33</v>
      </c>
      <c r="F20" t="s">
        <v>61</v>
      </c>
      <c r="G20" t="s">
        <v>62</v>
      </c>
      <c r="H20" t="s">
        <v>43</v>
      </c>
      <c r="I20">
        <v>505.2</v>
      </c>
      <c r="J20">
        <v>24</v>
      </c>
      <c r="K20">
        <v>6.0000000000000001E-3</v>
      </c>
      <c r="L20">
        <v>3.0000000000000001E-3</v>
      </c>
      <c r="M20" t="s">
        <v>37</v>
      </c>
      <c r="N20" t="s">
        <v>159</v>
      </c>
    </row>
    <row r="21" spans="1:14" x14ac:dyDescent="0.25">
      <c r="A21" t="s">
        <v>167</v>
      </c>
      <c r="B21" t="s">
        <v>30</v>
      </c>
      <c r="C21" t="s">
        <v>96</v>
      </c>
      <c r="D21" t="s">
        <v>76</v>
      </c>
      <c r="E21" t="s">
        <v>33</v>
      </c>
      <c r="F21" t="s">
        <v>61</v>
      </c>
      <c r="G21" t="s">
        <v>62</v>
      </c>
      <c r="H21" t="s">
        <v>43</v>
      </c>
      <c r="I21">
        <v>505.2</v>
      </c>
      <c r="J21">
        <v>120</v>
      </c>
      <c r="K21" t="s">
        <v>170</v>
      </c>
      <c r="L21">
        <v>1E-3</v>
      </c>
      <c r="M21" t="s">
        <v>37</v>
      </c>
      <c r="N21" t="s">
        <v>159</v>
      </c>
    </row>
    <row r="22" spans="1:14" x14ac:dyDescent="0.25">
      <c r="A22" t="s">
        <v>167</v>
      </c>
      <c r="B22" t="s">
        <v>30</v>
      </c>
      <c r="C22" t="s">
        <v>163</v>
      </c>
      <c r="D22" t="s">
        <v>76</v>
      </c>
      <c r="E22" t="s">
        <v>33</v>
      </c>
      <c r="F22" t="s">
        <v>61</v>
      </c>
      <c r="G22" t="s">
        <v>62</v>
      </c>
      <c r="H22" t="s">
        <v>43</v>
      </c>
      <c r="I22">
        <v>505.2</v>
      </c>
      <c r="J22">
        <v>1</v>
      </c>
      <c r="K22">
        <v>2.5000000000000001E-2</v>
      </c>
      <c r="L22">
        <v>6.0000000000000001E-3</v>
      </c>
      <c r="M22" t="s">
        <v>37</v>
      </c>
      <c r="N22" t="s">
        <v>159</v>
      </c>
    </row>
    <row r="23" spans="1:14" x14ac:dyDescent="0.25">
      <c r="A23" t="s">
        <v>167</v>
      </c>
      <c r="B23" t="s">
        <v>30</v>
      </c>
      <c r="C23" t="s">
        <v>163</v>
      </c>
      <c r="D23" t="s">
        <v>76</v>
      </c>
      <c r="E23" t="s">
        <v>33</v>
      </c>
      <c r="F23" t="s">
        <v>61</v>
      </c>
      <c r="G23" t="s">
        <v>62</v>
      </c>
      <c r="H23" t="s">
        <v>43</v>
      </c>
      <c r="I23">
        <v>505.2</v>
      </c>
      <c r="J23">
        <v>4</v>
      </c>
      <c r="K23">
        <v>0.01</v>
      </c>
      <c r="L23">
        <v>3.0000000000000001E-3</v>
      </c>
      <c r="M23" t="s">
        <v>37</v>
      </c>
      <c r="N23" t="s">
        <v>159</v>
      </c>
    </row>
    <row r="24" spans="1:14" x14ac:dyDescent="0.25">
      <c r="A24" t="s">
        <v>167</v>
      </c>
      <c r="B24" t="s">
        <v>30</v>
      </c>
      <c r="C24" t="s">
        <v>163</v>
      </c>
      <c r="D24" t="s">
        <v>76</v>
      </c>
      <c r="E24" t="s">
        <v>33</v>
      </c>
      <c r="F24" t="s">
        <v>61</v>
      </c>
      <c r="G24" t="s">
        <v>62</v>
      </c>
      <c r="H24" t="s">
        <v>43</v>
      </c>
      <c r="I24">
        <v>505.2</v>
      </c>
      <c r="J24">
        <v>24</v>
      </c>
      <c r="K24">
        <v>0</v>
      </c>
      <c r="L24">
        <v>0</v>
      </c>
      <c r="M24" t="s">
        <v>37</v>
      </c>
      <c r="N24" t="s">
        <v>159</v>
      </c>
    </row>
    <row r="25" spans="1:14" x14ac:dyDescent="0.25">
      <c r="A25" t="s">
        <v>167</v>
      </c>
      <c r="B25" t="s">
        <v>30</v>
      </c>
      <c r="C25" t="s">
        <v>163</v>
      </c>
      <c r="D25" t="s">
        <v>76</v>
      </c>
      <c r="E25" t="s">
        <v>33</v>
      </c>
      <c r="F25" t="s">
        <v>61</v>
      </c>
      <c r="G25" t="s">
        <v>62</v>
      </c>
      <c r="H25" t="s">
        <v>43</v>
      </c>
      <c r="I25">
        <v>505.2</v>
      </c>
      <c r="J25">
        <v>120</v>
      </c>
      <c r="K25">
        <v>0</v>
      </c>
      <c r="L25">
        <v>0</v>
      </c>
      <c r="M25" t="s">
        <v>37</v>
      </c>
      <c r="N25" t="s">
        <v>159</v>
      </c>
    </row>
    <row r="26" spans="1:14" x14ac:dyDescent="0.25">
      <c r="A26" t="s">
        <v>167</v>
      </c>
      <c r="B26" t="s">
        <v>30</v>
      </c>
      <c r="C26" t="s">
        <v>75</v>
      </c>
      <c r="D26" t="s">
        <v>76</v>
      </c>
      <c r="E26" t="s">
        <v>33</v>
      </c>
      <c r="F26" t="s">
        <v>61</v>
      </c>
      <c r="G26" t="s">
        <v>62</v>
      </c>
      <c r="H26" t="s">
        <v>43</v>
      </c>
      <c r="I26">
        <v>505.2</v>
      </c>
      <c r="J26">
        <v>1</v>
      </c>
      <c r="K26">
        <v>1.103</v>
      </c>
      <c r="L26">
        <v>0.19900000000000001</v>
      </c>
      <c r="M26" t="s">
        <v>37</v>
      </c>
      <c r="N26" t="s">
        <v>159</v>
      </c>
    </row>
    <row r="27" spans="1:14" x14ac:dyDescent="0.25">
      <c r="A27" t="s">
        <v>167</v>
      </c>
      <c r="B27" t="s">
        <v>30</v>
      </c>
      <c r="C27" t="s">
        <v>75</v>
      </c>
      <c r="D27" t="s">
        <v>76</v>
      </c>
      <c r="E27" t="s">
        <v>33</v>
      </c>
      <c r="F27" t="s">
        <v>61</v>
      </c>
      <c r="G27" t="s">
        <v>62</v>
      </c>
      <c r="H27" t="s">
        <v>43</v>
      </c>
      <c r="I27">
        <v>505.2</v>
      </c>
      <c r="J27">
        <v>4</v>
      </c>
      <c r="K27">
        <v>0.373</v>
      </c>
      <c r="L27">
        <v>0.05</v>
      </c>
      <c r="M27" t="s">
        <v>37</v>
      </c>
      <c r="N27" t="s">
        <v>159</v>
      </c>
    </row>
    <row r="28" spans="1:14" x14ac:dyDescent="0.25">
      <c r="A28" t="s">
        <v>167</v>
      </c>
      <c r="B28" t="s">
        <v>30</v>
      </c>
      <c r="C28" t="s">
        <v>75</v>
      </c>
      <c r="D28" t="s">
        <v>76</v>
      </c>
      <c r="E28" t="s">
        <v>33</v>
      </c>
      <c r="F28" t="s">
        <v>61</v>
      </c>
      <c r="G28" t="s">
        <v>62</v>
      </c>
      <c r="H28" t="s">
        <v>43</v>
      </c>
      <c r="I28">
        <v>505.2</v>
      </c>
      <c r="J28">
        <v>24</v>
      </c>
      <c r="K28">
        <v>0.122</v>
      </c>
      <c r="L28">
        <v>4.5999999999999999E-2</v>
      </c>
      <c r="M28" t="s">
        <v>37</v>
      </c>
      <c r="N28" t="s">
        <v>159</v>
      </c>
    </row>
    <row r="29" spans="1:14" x14ac:dyDescent="0.25">
      <c r="A29" t="s">
        <v>167</v>
      </c>
      <c r="B29" t="s">
        <v>30</v>
      </c>
      <c r="C29" t="s">
        <v>75</v>
      </c>
      <c r="D29" t="s">
        <v>76</v>
      </c>
      <c r="E29" t="s">
        <v>33</v>
      </c>
      <c r="F29" t="s">
        <v>61</v>
      </c>
      <c r="G29" t="s">
        <v>62</v>
      </c>
      <c r="H29" t="s">
        <v>43</v>
      </c>
      <c r="I29">
        <v>505.2</v>
      </c>
      <c r="J29">
        <v>120</v>
      </c>
      <c r="K29">
        <v>3.1E-2</v>
      </c>
      <c r="L29">
        <v>3.0000000000000001E-3</v>
      </c>
      <c r="M29" t="s">
        <v>37</v>
      </c>
      <c r="N29" t="s">
        <v>159</v>
      </c>
    </row>
    <row r="30" spans="1:14" x14ac:dyDescent="0.25">
      <c r="A30" t="s">
        <v>167</v>
      </c>
      <c r="B30" t="s">
        <v>30</v>
      </c>
      <c r="C30" t="s">
        <v>100</v>
      </c>
      <c r="D30" t="s">
        <v>76</v>
      </c>
      <c r="E30" t="s">
        <v>33</v>
      </c>
      <c r="F30" t="s">
        <v>61</v>
      </c>
      <c r="G30" t="s">
        <v>62</v>
      </c>
      <c r="H30" t="s">
        <v>43</v>
      </c>
      <c r="I30">
        <v>505.2</v>
      </c>
      <c r="J30">
        <v>1</v>
      </c>
      <c r="K30">
        <v>0.96299999999999997</v>
      </c>
      <c r="L30">
        <v>0.19600000000000001</v>
      </c>
      <c r="M30" t="s">
        <v>37</v>
      </c>
      <c r="N30" t="s">
        <v>159</v>
      </c>
    </row>
    <row r="31" spans="1:14" x14ac:dyDescent="0.25">
      <c r="A31" t="s">
        <v>167</v>
      </c>
      <c r="B31" t="s">
        <v>30</v>
      </c>
      <c r="C31" t="s">
        <v>100</v>
      </c>
      <c r="D31" t="s">
        <v>76</v>
      </c>
      <c r="E31" t="s">
        <v>33</v>
      </c>
      <c r="F31" t="s">
        <v>61</v>
      </c>
      <c r="G31" t="s">
        <v>62</v>
      </c>
      <c r="H31" t="s">
        <v>43</v>
      </c>
      <c r="I31">
        <v>505.2</v>
      </c>
      <c r="J31">
        <v>4</v>
      </c>
      <c r="K31">
        <v>0.249</v>
      </c>
      <c r="L31">
        <v>2.4E-2</v>
      </c>
      <c r="M31" t="s">
        <v>37</v>
      </c>
      <c r="N31" t="s">
        <v>159</v>
      </c>
    </row>
    <row r="32" spans="1:14" x14ac:dyDescent="0.25">
      <c r="A32" t="s">
        <v>167</v>
      </c>
      <c r="B32" t="s">
        <v>30</v>
      </c>
      <c r="C32" t="s">
        <v>100</v>
      </c>
      <c r="D32" t="s">
        <v>76</v>
      </c>
      <c r="E32" t="s">
        <v>33</v>
      </c>
      <c r="F32" t="s">
        <v>61</v>
      </c>
      <c r="G32" t="s">
        <v>62</v>
      </c>
      <c r="H32" t="s">
        <v>43</v>
      </c>
      <c r="I32">
        <v>505.2</v>
      </c>
      <c r="J32">
        <v>24</v>
      </c>
      <c r="K32">
        <v>4.2999999999999997E-2</v>
      </c>
      <c r="L32">
        <v>1.0999999999999999E-2</v>
      </c>
      <c r="M32" t="s">
        <v>37</v>
      </c>
      <c r="N32" t="s">
        <v>159</v>
      </c>
    </row>
    <row r="33" spans="1:14" x14ac:dyDescent="0.25">
      <c r="A33" t="s">
        <v>167</v>
      </c>
      <c r="B33" t="s">
        <v>30</v>
      </c>
      <c r="C33" t="s">
        <v>100</v>
      </c>
      <c r="D33" t="s">
        <v>76</v>
      </c>
      <c r="E33" t="s">
        <v>33</v>
      </c>
      <c r="F33" t="s">
        <v>61</v>
      </c>
      <c r="G33" t="s">
        <v>62</v>
      </c>
      <c r="H33" t="s">
        <v>43</v>
      </c>
      <c r="I33">
        <v>505.2</v>
      </c>
      <c r="J33">
        <v>120</v>
      </c>
      <c r="K33">
        <v>1.2999999999999999E-2</v>
      </c>
      <c r="L33">
        <v>0.01</v>
      </c>
      <c r="M33" t="s">
        <v>37</v>
      </c>
      <c r="N33" t="s">
        <v>159</v>
      </c>
    </row>
    <row r="34" spans="1:14" x14ac:dyDescent="0.25">
      <c r="A34" t="s">
        <v>167</v>
      </c>
      <c r="B34" t="s">
        <v>30</v>
      </c>
      <c r="C34" t="s">
        <v>101</v>
      </c>
      <c r="D34" t="s">
        <v>76</v>
      </c>
      <c r="E34" t="s">
        <v>33</v>
      </c>
      <c r="F34" t="s">
        <v>61</v>
      </c>
      <c r="G34" t="s">
        <v>62</v>
      </c>
      <c r="H34" t="s">
        <v>43</v>
      </c>
      <c r="I34">
        <v>505.2</v>
      </c>
      <c r="J34">
        <v>1</v>
      </c>
      <c r="K34">
        <v>0.16600000000000001</v>
      </c>
      <c r="L34">
        <v>4.1000000000000002E-2</v>
      </c>
      <c r="M34" t="s">
        <v>37</v>
      </c>
      <c r="N34" t="s">
        <v>159</v>
      </c>
    </row>
    <row r="35" spans="1:14" x14ac:dyDescent="0.25">
      <c r="A35" t="s">
        <v>167</v>
      </c>
      <c r="B35" t="s">
        <v>30</v>
      </c>
      <c r="C35" t="s">
        <v>101</v>
      </c>
      <c r="D35" t="s">
        <v>76</v>
      </c>
      <c r="E35" t="s">
        <v>33</v>
      </c>
      <c r="F35" t="s">
        <v>61</v>
      </c>
      <c r="G35" t="s">
        <v>62</v>
      </c>
      <c r="H35" t="s">
        <v>43</v>
      </c>
      <c r="I35">
        <v>505.2</v>
      </c>
      <c r="J35">
        <v>4</v>
      </c>
      <c r="K35">
        <v>4.8000000000000001E-2</v>
      </c>
      <c r="L35">
        <v>2.7E-2</v>
      </c>
      <c r="M35" t="s">
        <v>37</v>
      </c>
      <c r="N35" t="s">
        <v>159</v>
      </c>
    </row>
    <row r="36" spans="1:14" x14ac:dyDescent="0.25">
      <c r="A36" t="s">
        <v>167</v>
      </c>
      <c r="B36" t="s">
        <v>30</v>
      </c>
      <c r="C36" t="s">
        <v>101</v>
      </c>
      <c r="D36" t="s">
        <v>76</v>
      </c>
      <c r="E36" t="s">
        <v>33</v>
      </c>
      <c r="F36" t="s">
        <v>61</v>
      </c>
      <c r="G36" t="s">
        <v>62</v>
      </c>
      <c r="H36" t="s">
        <v>43</v>
      </c>
      <c r="I36">
        <v>505.2</v>
      </c>
      <c r="J36">
        <v>24</v>
      </c>
      <c r="K36" t="s">
        <v>168</v>
      </c>
      <c r="L36">
        <v>1E-3</v>
      </c>
      <c r="M36" t="s">
        <v>37</v>
      </c>
      <c r="N36" t="s">
        <v>159</v>
      </c>
    </row>
    <row r="37" spans="1:14" x14ac:dyDescent="0.25">
      <c r="A37" t="s">
        <v>167</v>
      </c>
      <c r="B37" t="s">
        <v>30</v>
      </c>
      <c r="C37" t="s">
        <v>101</v>
      </c>
      <c r="D37" t="s">
        <v>76</v>
      </c>
      <c r="E37" t="s">
        <v>33</v>
      </c>
      <c r="F37" t="s">
        <v>61</v>
      </c>
      <c r="G37" t="s">
        <v>62</v>
      </c>
      <c r="H37" t="s">
        <v>43</v>
      </c>
      <c r="I37">
        <v>505.2</v>
      </c>
      <c r="J37">
        <v>120</v>
      </c>
      <c r="K37" t="s">
        <v>169</v>
      </c>
      <c r="L37">
        <v>1E-3</v>
      </c>
      <c r="M37" t="s">
        <v>37</v>
      </c>
      <c r="N37" t="s">
        <v>159</v>
      </c>
    </row>
    <row r="38" spans="1:14" x14ac:dyDescent="0.25">
      <c r="A38" t="s">
        <v>167</v>
      </c>
      <c r="B38" t="s">
        <v>30</v>
      </c>
      <c r="C38" t="s">
        <v>110</v>
      </c>
      <c r="D38" t="s">
        <v>76</v>
      </c>
      <c r="E38" t="s">
        <v>33</v>
      </c>
      <c r="F38" t="s">
        <v>61</v>
      </c>
      <c r="G38" t="s">
        <v>62</v>
      </c>
      <c r="H38" t="s">
        <v>43</v>
      </c>
      <c r="I38">
        <v>505.2</v>
      </c>
      <c r="J38">
        <v>1</v>
      </c>
      <c r="K38">
        <v>0.153</v>
      </c>
      <c r="L38">
        <v>2.5999999999999999E-2</v>
      </c>
      <c r="M38" t="s">
        <v>37</v>
      </c>
      <c r="N38" t="s">
        <v>159</v>
      </c>
    </row>
    <row r="39" spans="1:14" x14ac:dyDescent="0.25">
      <c r="A39" t="s">
        <v>167</v>
      </c>
      <c r="B39" t="s">
        <v>30</v>
      </c>
      <c r="C39" t="s">
        <v>110</v>
      </c>
      <c r="D39" t="s">
        <v>76</v>
      </c>
      <c r="E39" t="s">
        <v>33</v>
      </c>
      <c r="F39" t="s">
        <v>61</v>
      </c>
      <c r="G39" t="s">
        <v>62</v>
      </c>
      <c r="H39" t="s">
        <v>43</v>
      </c>
      <c r="I39">
        <v>505.2</v>
      </c>
      <c r="J39">
        <v>4</v>
      </c>
      <c r="K39">
        <v>0.21099999999999999</v>
      </c>
      <c r="L39">
        <v>0.17</v>
      </c>
      <c r="M39" t="s">
        <v>37</v>
      </c>
      <c r="N39" t="s">
        <v>159</v>
      </c>
    </row>
    <row r="40" spans="1:14" x14ac:dyDescent="0.25">
      <c r="A40" t="s">
        <v>167</v>
      </c>
      <c r="B40" t="s">
        <v>30</v>
      </c>
      <c r="C40" t="s">
        <v>110</v>
      </c>
      <c r="D40" t="s">
        <v>76</v>
      </c>
      <c r="E40" t="s">
        <v>33</v>
      </c>
      <c r="F40" t="s">
        <v>61</v>
      </c>
      <c r="G40" t="s">
        <v>62</v>
      </c>
      <c r="H40" t="s">
        <v>43</v>
      </c>
      <c r="I40">
        <v>505.2</v>
      </c>
      <c r="J40">
        <v>24</v>
      </c>
      <c r="K40">
        <v>0.11600000000000001</v>
      </c>
      <c r="L40">
        <v>6.4000000000000001E-2</v>
      </c>
      <c r="M40" t="s">
        <v>37</v>
      </c>
      <c r="N40" t="s">
        <v>159</v>
      </c>
    </row>
    <row r="41" spans="1:14" x14ac:dyDescent="0.25">
      <c r="A41" t="s">
        <v>167</v>
      </c>
      <c r="B41" t="s">
        <v>30</v>
      </c>
      <c r="C41" t="s">
        <v>110</v>
      </c>
      <c r="D41" t="s">
        <v>76</v>
      </c>
      <c r="E41" t="s">
        <v>33</v>
      </c>
      <c r="F41" t="s">
        <v>61</v>
      </c>
      <c r="G41" t="s">
        <v>62</v>
      </c>
      <c r="H41" t="s">
        <v>43</v>
      </c>
      <c r="I41">
        <v>505.2</v>
      </c>
      <c r="J41">
        <v>120</v>
      </c>
      <c r="K41">
        <v>9.0999999999999998E-2</v>
      </c>
      <c r="L41">
        <v>1.9E-2</v>
      </c>
      <c r="M41" t="s">
        <v>37</v>
      </c>
      <c r="N41" t="s">
        <v>159</v>
      </c>
    </row>
    <row r="42" spans="1:14" x14ac:dyDescent="0.25">
      <c r="A42" t="s">
        <v>167</v>
      </c>
      <c r="B42" t="s">
        <v>30</v>
      </c>
      <c r="C42" t="s">
        <v>161</v>
      </c>
      <c r="D42" t="s">
        <v>76</v>
      </c>
      <c r="E42" t="s">
        <v>33</v>
      </c>
      <c r="F42" t="s">
        <v>61</v>
      </c>
      <c r="G42" t="s">
        <v>62</v>
      </c>
      <c r="H42" t="s">
        <v>43</v>
      </c>
      <c r="I42">
        <v>505.2</v>
      </c>
      <c r="J42">
        <v>1</v>
      </c>
      <c r="K42">
        <v>2.1000000000000001E-2</v>
      </c>
      <c r="L42">
        <v>3.0000000000000001E-3</v>
      </c>
      <c r="M42" t="s">
        <v>37</v>
      </c>
      <c r="N42" t="s">
        <v>159</v>
      </c>
    </row>
    <row r="43" spans="1:14" x14ac:dyDescent="0.25">
      <c r="A43" t="s">
        <v>167</v>
      </c>
      <c r="B43" t="s">
        <v>30</v>
      </c>
      <c r="C43" t="s">
        <v>161</v>
      </c>
      <c r="D43" t="s">
        <v>76</v>
      </c>
      <c r="E43" t="s">
        <v>33</v>
      </c>
      <c r="F43" t="s">
        <v>61</v>
      </c>
      <c r="G43" t="s">
        <v>62</v>
      </c>
      <c r="H43" t="s">
        <v>43</v>
      </c>
      <c r="I43">
        <v>505.2</v>
      </c>
      <c r="J43">
        <v>4</v>
      </c>
      <c r="K43">
        <v>0.01</v>
      </c>
      <c r="L43">
        <v>2E-3</v>
      </c>
      <c r="M43" t="s">
        <v>37</v>
      </c>
      <c r="N43" t="s">
        <v>159</v>
      </c>
    </row>
    <row r="44" spans="1:14" x14ac:dyDescent="0.25">
      <c r="A44" t="s">
        <v>167</v>
      </c>
      <c r="B44" t="s">
        <v>30</v>
      </c>
      <c r="C44" t="s">
        <v>161</v>
      </c>
      <c r="D44" t="s">
        <v>76</v>
      </c>
      <c r="E44" t="s">
        <v>33</v>
      </c>
      <c r="F44" t="s">
        <v>61</v>
      </c>
      <c r="G44" t="s">
        <v>62</v>
      </c>
      <c r="H44" t="s">
        <v>43</v>
      </c>
      <c r="I44">
        <v>505.2</v>
      </c>
      <c r="J44">
        <v>24</v>
      </c>
      <c r="K44" t="s">
        <v>169</v>
      </c>
      <c r="L44">
        <v>0</v>
      </c>
      <c r="M44" t="s">
        <v>37</v>
      </c>
      <c r="N44" t="s">
        <v>159</v>
      </c>
    </row>
    <row r="45" spans="1:14" x14ac:dyDescent="0.25">
      <c r="A45" t="s">
        <v>167</v>
      </c>
      <c r="B45" t="s">
        <v>30</v>
      </c>
      <c r="C45" t="s">
        <v>161</v>
      </c>
      <c r="D45" t="s">
        <v>76</v>
      </c>
      <c r="E45" t="s">
        <v>33</v>
      </c>
      <c r="F45" t="s">
        <v>61</v>
      </c>
      <c r="G45" t="s">
        <v>62</v>
      </c>
      <c r="H45" t="s">
        <v>43</v>
      </c>
      <c r="I45">
        <v>505.2</v>
      </c>
      <c r="J45">
        <v>120</v>
      </c>
      <c r="K45">
        <v>0</v>
      </c>
      <c r="L45">
        <v>0</v>
      </c>
      <c r="M45" t="s">
        <v>37</v>
      </c>
      <c r="N45" t="s">
        <v>159</v>
      </c>
    </row>
    <row r="46" spans="1:14" x14ac:dyDescent="0.25">
      <c r="A46" t="s">
        <v>167</v>
      </c>
      <c r="B46" t="s">
        <v>30</v>
      </c>
      <c r="C46" t="s">
        <v>98</v>
      </c>
      <c r="D46" t="s">
        <v>76</v>
      </c>
      <c r="E46" t="s">
        <v>33</v>
      </c>
      <c r="F46" t="s">
        <v>61</v>
      </c>
      <c r="G46" t="s">
        <v>62</v>
      </c>
      <c r="H46" t="s">
        <v>43</v>
      </c>
      <c r="I46">
        <v>505.2</v>
      </c>
      <c r="J46">
        <v>1</v>
      </c>
      <c r="K46">
        <v>4.2999999999999997E-2</v>
      </c>
      <c r="L46">
        <v>6.0000000000000001E-3</v>
      </c>
      <c r="M46" t="s">
        <v>37</v>
      </c>
      <c r="N46" t="s">
        <v>159</v>
      </c>
    </row>
    <row r="47" spans="1:14" x14ac:dyDescent="0.25">
      <c r="A47" t="s">
        <v>167</v>
      </c>
      <c r="B47" t="s">
        <v>30</v>
      </c>
      <c r="C47" t="s">
        <v>98</v>
      </c>
      <c r="D47" t="s">
        <v>76</v>
      </c>
      <c r="E47" t="s">
        <v>33</v>
      </c>
      <c r="F47" t="s">
        <v>61</v>
      </c>
      <c r="G47" t="s">
        <v>62</v>
      </c>
      <c r="H47" t="s">
        <v>43</v>
      </c>
      <c r="I47">
        <v>505.2</v>
      </c>
      <c r="J47">
        <v>4</v>
      </c>
      <c r="K47">
        <v>8.9999999999999993E-3</v>
      </c>
      <c r="L47">
        <v>2E-3</v>
      </c>
      <c r="M47" t="s">
        <v>37</v>
      </c>
      <c r="N47" t="s">
        <v>159</v>
      </c>
    </row>
    <row r="48" spans="1:14" x14ac:dyDescent="0.25">
      <c r="A48" t="s">
        <v>167</v>
      </c>
      <c r="B48" t="s">
        <v>30</v>
      </c>
      <c r="C48" t="s">
        <v>98</v>
      </c>
      <c r="D48" t="s">
        <v>76</v>
      </c>
      <c r="E48" t="s">
        <v>33</v>
      </c>
      <c r="F48" t="s">
        <v>61</v>
      </c>
      <c r="G48" t="s">
        <v>62</v>
      </c>
      <c r="H48" t="s">
        <v>43</v>
      </c>
      <c r="I48">
        <v>505.2</v>
      </c>
      <c r="J48">
        <v>24</v>
      </c>
      <c r="K48">
        <v>0</v>
      </c>
      <c r="L48">
        <v>0</v>
      </c>
      <c r="M48" t="s">
        <v>37</v>
      </c>
      <c r="N48" t="s">
        <v>159</v>
      </c>
    </row>
    <row r="49" spans="1:14" x14ac:dyDescent="0.25">
      <c r="A49" t="s">
        <v>167</v>
      </c>
      <c r="B49" t="s">
        <v>30</v>
      </c>
      <c r="C49" t="s">
        <v>98</v>
      </c>
      <c r="D49" t="s">
        <v>76</v>
      </c>
      <c r="E49" t="s">
        <v>33</v>
      </c>
      <c r="F49" t="s">
        <v>61</v>
      </c>
      <c r="G49" t="s">
        <v>62</v>
      </c>
      <c r="H49" t="s">
        <v>43</v>
      </c>
      <c r="I49">
        <v>505.2</v>
      </c>
      <c r="J49">
        <v>120</v>
      </c>
      <c r="K49">
        <v>0</v>
      </c>
      <c r="L49">
        <v>0</v>
      </c>
      <c r="M49" t="s">
        <v>37</v>
      </c>
      <c r="N49" t="s">
        <v>159</v>
      </c>
    </row>
    <row r="50" spans="1:14" x14ac:dyDescent="0.25">
      <c r="A50" t="s">
        <v>167</v>
      </c>
      <c r="B50" t="s">
        <v>30</v>
      </c>
      <c r="C50" t="s">
        <v>166</v>
      </c>
      <c r="D50" t="s">
        <v>76</v>
      </c>
      <c r="E50" t="s">
        <v>33</v>
      </c>
      <c r="F50" t="s">
        <v>61</v>
      </c>
      <c r="G50" t="s">
        <v>62</v>
      </c>
      <c r="H50" t="s">
        <v>43</v>
      </c>
      <c r="I50">
        <v>505.2</v>
      </c>
      <c r="J50">
        <v>1</v>
      </c>
      <c r="K50">
        <v>0.39500000000000002</v>
      </c>
      <c r="L50">
        <v>0.16500000000000001</v>
      </c>
      <c r="M50" t="s">
        <v>37</v>
      </c>
      <c r="N50" t="s">
        <v>159</v>
      </c>
    </row>
    <row r="51" spans="1:14" x14ac:dyDescent="0.25">
      <c r="A51" t="s">
        <v>167</v>
      </c>
      <c r="B51" t="s">
        <v>30</v>
      </c>
      <c r="C51" t="s">
        <v>166</v>
      </c>
      <c r="D51" t="s">
        <v>76</v>
      </c>
      <c r="E51" t="s">
        <v>33</v>
      </c>
      <c r="F51" t="s">
        <v>61</v>
      </c>
      <c r="G51" t="s">
        <v>62</v>
      </c>
      <c r="H51" t="s">
        <v>43</v>
      </c>
      <c r="I51">
        <v>505.2</v>
      </c>
      <c r="J51">
        <v>4</v>
      </c>
      <c r="K51">
        <v>5.1999999999999998E-2</v>
      </c>
      <c r="L51">
        <v>0.01</v>
      </c>
      <c r="M51" t="s">
        <v>37</v>
      </c>
      <c r="N51" t="s">
        <v>159</v>
      </c>
    </row>
    <row r="52" spans="1:14" x14ac:dyDescent="0.25">
      <c r="A52" t="s">
        <v>167</v>
      </c>
      <c r="B52" t="s">
        <v>30</v>
      </c>
      <c r="C52" t="s">
        <v>166</v>
      </c>
      <c r="D52" t="s">
        <v>76</v>
      </c>
      <c r="E52" t="s">
        <v>33</v>
      </c>
      <c r="F52" t="s">
        <v>61</v>
      </c>
      <c r="G52" t="s">
        <v>62</v>
      </c>
      <c r="H52" t="s">
        <v>43</v>
      </c>
      <c r="I52">
        <v>505.2</v>
      </c>
      <c r="J52">
        <v>24</v>
      </c>
      <c r="K52">
        <v>8.9999999999999993E-3</v>
      </c>
      <c r="L52">
        <v>3.0000000000000001E-3</v>
      </c>
      <c r="M52" t="s">
        <v>37</v>
      </c>
      <c r="N52" t="s">
        <v>159</v>
      </c>
    </row>
    <row r="53" spans="1:14" x14ac:dyDescent="0.25">
      <c r="A53" t="s">
        <v>167</v>
      </c>
      <c r="B53" t="s">
        <v>30</v>
      </c>
      <c r="C53" t="s">
        <v>166</v>
      </c>
      <c r="D53" t="s">
        <v>76</v>
      </c>
      <c r="E53" t="s">
        <v>33</v>
      </c>
      <c r="F53" t="s">
        <v>61</v>
      </c>
      <c r="G53" t="s">
        <v>62</v>
      </c>
      <c r="H53" t="s">
        <v>43</v>
      </c>
      <c r="I53">
        <v>505.2</v>
      </c>
      <c r="J53">
        <v>120</v>
      </c>
      <c r="K53" t="s">
        <v>171</v>
      </c>
      <c r="L53">
        <v>1E-3</v>
      </c>
      <c r="M53" t="s">
        <v>37</v>
      </c>
      <c r="N53" t="s">
        <v>159</v>
      </c>
    </row>
  </sheetData>
  <sortState xmlns:xlrd2="http://schemas.microsoft.com/office/spreadsheetml/2017/richdata2" ref="A2:N53">
    <sortCondition descending="1" ref="C1:C53"/>
  </sortState>
  <phoneticPr fontId="6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48537-CCB6-409D-AC0D-825FEE51787F}">
  <dimension ref="A1:N6"/>
  <sheetViews>
    <sheetView workbookViewId="0">
      <selection activeCell="I1" sqref="I1"/>
    </sheetView>
  </sheetViews>
  <sheetFormatPr defaultRowHeight="15" x14ac:dyDescent="0.25"/>
  <cols>
    <col min="1" max="1" width="13.5703125" bestFit="1" customWidth="1"/>
    <col min="3" max="3" width="6.42578125" bestFit="1" customWidth="1"/>
    <col min="4" max="4" width="12.42578125" bestFit="1" customWidth="1"/>
    <col min="5" max="5" width="7.28515625" bestFit="1" customWidth="1"/>
    <col min="6" max="6" width="7" bestFit="1" customWidth="1"/>
    <col min="7" max="7" width="7.7109375" bestFit="1" customWidth="1"/>
    <col min="8" max="8" width="11.85546875" bestFit="1" customWidth="1"/>
    <col min="9" max="9" width="5.85546875" bestFit="1" customWidth="1"/>
    <col min="10" max="10" width="7.7109375" bestFit="1" customWidth="1"/>
    <col min="11" max="11" width="10.7109375" bestFit="1" customWidth="1"/>
    <col min="12" max="12" width="8.28515625" bestFit="1" customWidth="1"/>
    <col min="13" max="13" width="5.7109375" bestFit="1" customWidth="1"/>
    <col min="14" max="14" width="9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s="1" t="s">
        <v>275</v>
      </c>
      <c r="J1" s="1" t="s">
        <v>8</v>
      </c>
      <c r="K1" s="2" t="s">
        <v>174</v>
      </c>
      <c r="L1" s="1" t="s">
        <v>175</v>
      </c>
      <c r="M1" s="1" t="s">
        <v>9</v>
      </c>
      <c r="N1" s="1" t="s">
        <v>7</v>
      </c>
    </row>
    <row r="2" spans="1:14" x14ac:dyDescent="0.25">
      <c r="A2" t="s">
        <v>167</v>
      </c>
      <c r="B2" t="s">
        <v>30</v>
      </c>
      <c r="C2" t="s">
        <v>173</v>
      </c>
      <c r="D2" t="s">
        <v>172</v>
      </c>
      <c r="E2" t="s">
        <v>33</v>
      </c>
      <c r="F2" t="s">
        <v>61</v>
      </c>
      <c r="G2" t="s">
        <v>62</v>
      </c>
      <c r="H2" t="s">
        <v>43</v>
      </c>
      <c r="I2">
        <v>505.2</v>
      </c>
      <c r="J2">
        <v>24</v>
      </c>
      <c r="K2">
        <v>47.2</v>
      </c>
      <c r="L2">
        <v>1.7</v>
      </c>
      <c r="M2" t="s">
        <v>37</v>
      </c>
      <c r="N2" t="s">
        <v>159</v>
      </c>
    </row>
    <row r="3" spans="1:14" x14ac:dyDescent="0.25">
      <c r="A3" t="s">
        <v>167</v>
      </c>
      <c r="B3" t="s">
        <v>30</v>
      </c>
      <c r="C3" t="s">
        <v>173</v>
      </c>
      <c r="D3" t="s">
        <v>172</v>
      </c>
      <c r="E3" t="s">
        <v>33</v>
      </c>
      <c r="F3" t="s">
        <v>61</v>
      </c>
      <c r="G3" t="s">
        <v>62</v>
      </c>
      <c r="H3" t="s">
        <v>43</v>
      </c>
      <c r="I3">
        <v>505.2</v>
      </c>
      <c r="J3">
        <v>48</v>
      </c>
      <c r="K3">
        <v>54</v>
      </c>
      <c r="L3">
        <v>1.7</v>
      </c>
      <c r="M3" t="s">
        <v>37</v>
      </c>
      <c r="N3" t="s">
        <v>159</v>
      </c>
    </row>
    <row r="4" spans="1:14" x14ac:dyDescent="0.25">
      <c r="A4" t="s">
        <v>167</v>
      </c>
      <c r="B4" t="s">
        <v>30</v>
      </c>
      <c r="C4" t="s">
        <v>173</v>
      </c>
      <c r="D4" t="s">
        <v>172</v>
      </c>
      <c r="E4" t="s">
        <v>33</v>
      </c>
      <c r="F4" t="s">
        <v>61</v>
      </c>
      <c r="G4" t="s">
        <v>62</v>
      </c>
      <c r="H4" t="s">
        <v>43</v>
      </c>
      <c r="I4">
        <v>505.2</v>
      </c>
      <c r="J4">
        <v>72</v>
      </c>
      <c r="K4">
        <v>58.8</v>
      </c>
      <c r="L4">
        <v>1.7</v>
      </c>
      <c r="M4" t="s">
        <v>37</v>
      </c>
      <c r="N4" t="s">
        <v>159</v>
      </c>
    </row>
    <row r="5" spans="1:14" x14ac:dyDescent="0.25">
      <c r="A5" t="s">
        <v>167</v>
      </c>
      <c r="B5" t="s">
        <v>30</v>
      </c>
      <c r="C5" t="s">
        <v>173</v>
      </c>
      <c r="D5" t="s">
        <v>172</v>
      </c>
      <c r="E5" t="s">
        <v>33</v>
      </c>
      <c r="F5" t="s">
        <v>61</v>
      </c>
      <c r="G5" t="s">
        <v>62</v>
      </c>
      <c r="H5" t="s">
        <v>43</v>
      </c>
      <c r="I5">
        <v>505.2</v>
      </c>
      <c r="J5">
        <v>96</v>
      </c>
      <c r="K5">
        <v>61.9</v>
      </c>
      <c r="L5">
        <v>1.7</v>
      </c>
      <c r="M5" t="s">
        <v>37</v>
      </c>
      <c r="N5" t="s">
        <v>159</v>
      </c>
    </row>
    <row r="6" spans="1:14" x14ac:dyDescent="0.25">
      <c r="A6" t="s">
        <v>167</v>
      </c>
      <c r="B6" t="s">
        <v>30</v>
      </c>
      <c r="C6" t="s">
        <v>173</v>
      </c>
      <c r="D6" t="s">
        <v>172</v>
      </c>
      <c r="E6" t="s">
        <v>33</v>
      </c>
      <c r="F6" t="s">
        <v>61</v>
      </c>
      <c r="G6" t="s">
        <v>62</v>
      </c>
      <c r="H6" t="s">
        <v>43</v>
      </c>
      <c r="I6">
        <v>505.2</v>
      </c>
      <c r="J6">
        <v>120</v>
      </c>
      <c r="K6">
        <v>64.400000000000006</v>
      </c>
      <c r="L6">
        <v>1.7</v>
      </c>
      <c r="M6" t="s">
        <v>37</v>
      </c>
      <c r="N6" t="s">
        <v>159</v>
      </c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94D7-03C5-49B6-82E2-6CE4B202EE4E}">
  <dimension ref="A1:P8"/>
  <sheetViews>
    <sheetView workbookViewId="0">
      <selection activeCell="J2" sqref="J2:J8"/>
    </sheetView>
  </sheetViews>
  <sheetFormatPr defaultRowHeight="15" x14ac:dyDescent="0.25"/>
  <cols>
    <col min="1" max="1" width="13.7109375" bestFit="1" customWidth="1"/>
    <col min="3" max="3" width="5.85546875" bestFit="1" customWidth="1"/>
    <col min="4" max="4" width="12.42578125" bestFit="1" customWidth="1"/>
    <col min="5" max="5" width="7.28515625" bestFit="1" customWidth="1"/>
    <col min="6" max="6" width="7" bestFit="1" customWidth="1"/>
    <col min="7" max="7" width="8" bestFit="1" customWidth="1"/>
    <col min="8" max="8" width="11.85546875" bestFit="1" customWidth="1"/>
    <col min="9" max="9" width="5.85546875" bestFit="1" customWidth="1"/>
    <col min="10" max="10" width="11.7109375" bestFit="1" customWidth="1"/>
    <col min="11" max="11" width="24.42578125" bestFit="1" customWidth="1"/>
    <col min="12" max="12" width="10.5703125" bestFit="1" customWidth="1"/>
    <col min="13" max="13" width="5.7109375" bestFit="1" customWidth="1"/>
    <col min="14" max="14" width="9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s="1" t="s">
        <v>275</v>
      </c>
      <c r="J1" s="1" t="s">
        <v>273</v>
      </c>
      <c r="K1" s="2" t="s">
        <v>293</v>
      </c>
      <c r="L1" s="1" t="s">
        <v>292</v>
      </c>
      <c r="M1" s="1" t="s">
        <v>9</v>
      </c>
      <c r="N1" s="1" t="s">
        <v>7</v>
      </c>
      <c r="O1" s="1" t="s">
        <v>205</v>
      </c>
      <c r="P1" s="1" t="s">
        <v>317</v>
      </c>
    </row>
    <row r="2" spans="1:16" x14ac:dyDescent="0.25">
      <c r="A2" t="s">
        <v>158</v>
      </c>
      <c r="B2" t="s">
        <v>30</v>
      </c>
      <c r="C2" t="s">
        <v>216</v>
      </c>
      <c r="D2" t="s">
        <v>154</v>
      </c>
      <c r="E2" t="s">
        <v>33</v>
      </c>
      <c r="F2" t="s">
        <v>61</v>
      </c>
      <c r="G2" t="s">
        <v>160</v>
      </c>
      <c r="H2" t="s">
        <v>43</v>
      </c>
      <c r="I2">
        <v>505.2</v>
      </c>
      <c r="J2">
        <f>P2+O2</f>
        <v>10</v>
      </c>
      <c r="K2">
        <v>0</v>
      </c>
      <c r="L2">
        <v>0</v>
      </c>
      <c r="M2" t="s">
        <v>143</v>
      </c>
      <c r="N2" t="s">
        <v>159</v>
      </c>
      <c r="O2">
        <v>9</v>
      </c>
      <c r="P2">
        <v>1</v>
      </c>
    </row>
    <row r="3" spans="1:16" x14ac:dyDescent="0.25">
      <c r="A3" t="s">
        <v>158</v>
      </c>
      <c r="B3" t="s">
        <v>30</v>
      </c>
      <c r="C3" t="s">
        <v>217</v>
      </c>
      <c r="D3" t="s">
        <v>154</v>
      </c>
      <c r="E3" t="s">
        <v>33</v>
      </c>
      <c r="F3" t="s">
        <v>61</v>
      </c>
      <c r="G3" t="s">
        <v>160</v>
      </c>
      <c r="H3" t="s">
        <v>43</v>
      </c>
      <c r="I3">
        <v>505.2</v>
      </c>
      <c r="J3">
        <f t="shared" ref="J3:J8" si="0">P3+O3</f>
        <v>11</v>
      </c>
      <c r="K3">
        <v>0</v>
      </c>
      <c r="L3">
        <v>0</v>
      </c>
      <c r="M3" t="s">
        <v>143</v>
      </c>
      <c r="N3" t="s">
        <v>159</v>
      </c>
      <c r="O3">
        <v>9</v>
      </c>
      <c r="P3">
        <v>2</v>
      </c>
    </row>
    <row r="4" spans="1:16" x14ac:dyDescent="0.25">
      <c r="A4" t="s">
        <v>158</v>
      </c>
      <c r="B4" t="s">
        <v>30</v>
      </c>
      <c r="C4" t="s">
        <v>223</v>
      </c>
      <c r="D4" t="s">
        <v>154</v>
      </c>
      <c r="E4" t="s">
        <v>33</v>
      </c>
      <c r="F4" t="s">
        <v>61</v>
      </c>
      <c r="G4" t="s">
        <v>160</v>
      </c>
      <c r="H4" t="s">
        <v>43</v>
      </c>
      <c r="I4">
        <v>505.2</v>
      </c>
      <c r="J4">
        <f t="shared" si="0"/>
        <v>16</v>
      </c>
      <c r="K4">
        <v>1.8977903604299101E-2</v>
      </c>
      <c r="L4">
        <v>0</v>
      </c>
      <c r="M4" t="s">
        <v>143</v>
      </c>
      <c r="N4" t="s">
        <v>159</v>
      </c>
      <c r="O4">
        <v>9</v>
      </c>
      <c r="P4">
        <v>7</v>
      </c>
    </row>
    <row r="5" spans="1:16" x14ac:dyDescent="0.25">
      <c r="A5" t="s">
        <v>158</v>
      </c>
      <c r="B5" t="s">
        <v>30</v>
      </c>
      <c r="C5" t="s">
        <v>216</v>
      </c>
      <c r="D5" t="s">
        <v>154</v>
      </c>
      <c r="E5" t="s">
        <v>33</v>
      </c>
      <c r="F5" t="s">
        <v>61</v>
      </c>
      <c r="G5" t="s">
        <v>160</v>
      </c>
      <c r="H5" t="s">
        <v>43</v>
      </c>
      <c r="I5">
        <v>505.2</v>
      </c>
      <c r="J5">
        <f t="shared" si="0"/>
        <v>19</v>
      </c>
      <c r="K5">
        <v>2.6979285184583101E-2</v>
      </c>
      <c r="L5">
        <v>0</v>
      </c>
      <c r="M5" t="s">
        <v>143</v>
      </c>
      <c r="N5" t="s">
        <v>159</v>
      </c>
      <c r="O5">
        <v>9</v>
      </c>
      <c r="P5">
        <v>10</v>
      </c>
    </row>
    <row r="6" spans="1:16" x14ac:dyDescent="0.25">
      <c r="A6" t="s">
        <v>158</v>
      </c>
      <c r="B6" t="s">
        <v>30</v>
      </c>
      <c r="C6" t="s">
        <v>220</v>
      </c>
      <c r="D6" t="s">
        <v>154</v>
      </c>
      <c r="E6" t="s">
        <v>33</v>
      </c>
      <c r="F6" t="s">
        <v>61</v>
      </c>
      <c r="G6" t="s">
        <v>160</v>
      </c>
      <c r="H6" t="s">
        <v>43</v>
      </c>
      <c r="I6">
        <v>505.2</v>
      </c>
      <c r="J6">
        <f t="shared" si="0"/>
        <v>23</v>
      </c>
      <c r="K6">
        <v>2.5963557010503999E-2</v>
      </c>
      <c r="L6">
        <v>0</v>
      </c>
      <c r="M6" t="s">
        <v>143</v>
      </c>
      <c r="N6" t="s">
        <v>159</v>
      </c>
      <c r="O6">
        <v>9</v>
      </c>
      <c r="P6">
        <v>14</v>
      </c>
    </row>
    <row r="7" spans="1:16" x14ac:dyDescent="0.25">
      <c r="A7" t="s">
        <v>158</v>
      </c>
      <c r="B7" t="s">
        <v>30</v>
      </c>
      <c r="C7" t="s">
        <v>218</v>
      </c>
      <c r="D7" t="s">
        <v>154</v>
      </c>
      <c r="E7" t="s">
        <v>33</v>
      </c>
      <c r="F7" t="s">
        <v>61</v>
      </c>
      <c r="G7" t="s">
        <v>160</v>
      </c>
      <c r="H7" t="s">
        <v>43</v>
      </c>
      <c r="I7">
        <v>505.2</v>
      </c>
      <c r="J7">
        <f t="shared" si="0"/>
        <v>30</v>
      </c>
      <c r="K7">
        <v>3.2897032903959803E-2</v>
      </c>
      <c r="L7">
        <v>0</v>
      </c>
      <c r="M7" t="s">
        <v>143</v>
      </c>
      <c r="N7" t="s">
        <v>159</v>
      </c>
      <c r="O7">
        <v>9</v>
      </c>
      <c r="P7">
        <v>21</v>
      </c>
    </row>
    <row r="8" spans="1:16" x14ac:dyDescent="0.25">
      <c r="A8" t="s">
        <v>158</v>
      </c>
      <c r="B8" t="s">
        <v>30</v>
      </c>
      <c r="C8" t="s">
        <v>224</v>
      </c>
      <c r="D8" t="s">
        <v>154</v>
      </c>
      <c r="E8" t="s">
        <v>33</v>
      </c>
      <c r="F8" t="s">
        <v>61</v>
      </c>
      <c r="G8" t="s">
        <v>160</v>
      </c>
      <c r="H8" t="s">
        <v>43</v>
      </c>
      <c r="I8">
        <v>505.2</v>
      </c>
      <c r="J8">
        <f t="shared" si="0"/>
        <v>35</v>
      </c>
      <c r="K8">
        <v>2.7871813984436899E-2</v>
      </c>
      <c r="L8">
        <v>0</v>
      </c>
      <c r="M8" t="s">
        <v>143</v>
      </c>
      <c r="N8" t="s">
        <v>159</v>
      </c>
      <c r="O8">
        <v>9</v>
      </c>
      <c r="P8">
        <v>26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30102-15C2-4511-8CC2-9261AE61147A}">
  <dimension ref="A1:Q97"/>
  <sheetViews>
    <sheetView tabSelected="1" workbookViewId="0">
      <selection activeCell="P2" sqref="P2"/>
    </sheetView>
  </sheetViews>
  <sheetFormatPr defaultRowHeight="15" x14ac:dyDescent="0.25"/>
  <cols>
    <col min="1" max="1" width="8.85546875" bestFit="1" customWidth="1"/>
    <col min="3" max="3" width="12.140625" bestFit="1" customWidth="1"/>
    <col min="4" max="4" width="12.42578125" bestFit="1" customWidth="1"/>
    <col min="5" max="5" width="7.28515625" bestFit="1" customWidth="1"/>
    <col min="6" max="6" width="8.5703125" bestFit="1" customWidth="1"/>
    <col min="7" max="7" width="7.140625" bestFit="1" customWidth="1"/>
    <col min="8" max="8" width="9.5703125" bestFit="1" customWidth="1"/>
    <col min="9" max="9" width="5.7109375" bestFit="1" customWidth="1"/>
    <col min="10" max="10" width="7.7109375" bestFit="1" customWidth="1"/>
    <col min="11" max="11" width="19.42578125" bestFit="1" customWidth="1"/>
    <col min="12" max="12" width="11.85546875" bestFit="1" customWidth="1"/>
    <col min="13" max="13" width="5.7109375" bestFit="1" customWidth="1"/>
    <col min="14" max="14" width="8.140625" bestFit="1" customWidth="1"/>
    <col min="16" max="16" width="8.140625" bestFit="1" customWidth="1"/>
    <col min="17" max="17" width="7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s="1" t="s">
        <v>275</v>
      </c>
      <c r="J1" s="1" t="s">
        <v>8</v>
      </c>
      <c r="K1" s="2" t="s">
        <v>137</v>
      </c>
      <c r="L1" s="1" t="s">
        <v>125</v>
      </c>
      <c r="M1" s="1" t="s">
        <v>9</v>
      </c>
      <c r="N1" s="1" t="s">
        <v>7</v>
      </c>
      <c r="P1" s="1" t="s">
        <v>205</v>
      </c>
      <c r="Q1" s="1" t="s">
        <v>329</v>
      </c>
    </row>
    <row r="2" spans="1:17" x14ac:dyDescent="0.25">
      <c r="A2" t="s">
        <v>123</v>
      </c>
      <c r="B2" t="s">
        <v>30</v>
      </c>
      <c r="C2" t="s">
        <v>31</v>
      </c>
      <c r="D2" t="s">
        <v>32</v>
      </c>
      <c r="E2" t="s">
        <v>33</v>
      </c>
      <c r="F2" t="s">
        <v>93</v>
      </c>
      <c r="G2" t="s">
        <v>91</v>
      </c>
      <c r="H2" t="s">
        <v>124</v>
      </c>
      <c r="I2" s="8">
        <v>358.21</v>
      </c>
      <c r="J2">
        <f>P2+Q2</f>
        <v>97</v>
      </c>
      <c r="K2">
        <v>0.75</v>
      </c>
      <c r="L2">
        <v>4.4721359549995794E-2</v>
      </c>
      <c r="M2" t="s">
        <v>72</v>
      </c>
      <c r="P2">
        <v>96</v>
      </c>
      <c r="Q2">
        <v>1</v>
      </c>
    </row>
    <row r="3" spans="1:17" x14ac:dyDescent="0.25">
      <c r="A3" t="s">
        <v>123</v>
      </c>
      <c r="B3" t="s">
        <v>30</v>
      </c>
      <c r="C3" t="s">
        <v>31</v>
      </c>
      <c r="D3" t="s">
        <v>32</v>
      </c>
      <c r="E3" t="s">
        <v>33</v>
      </c>
      <c r="F3" t="s">
        <v>93</v>
      </c>
      <c r="G3" t="s">
        <v>91</v>
      </c>
      <c r="H3" t="s">
        <v>124</v>
      </c>
      <c r="I3" s="8">
        <v>358.21</v>
      </c>
      <c r="J3">
        <f t="shared" ref="J3:J66" si="0">P3+Q3</f>
        <v>99</v>
      </c>
      <c r="K3">
        <v>1.25</v>
      </c>
      <c r="L3">
        <v>8.9442719099991588E-2</v>
      </c>
      <c r="M3" t="s">
        <v>72</v>
      </c>
      <c r="P3">
        <v>96</v>
      </c>
      <c r="Q3">
        <v>3</v>
      </c>
    </row>
    <row r="4" spans="1:17" x14ac:dyDescent="0.25">
      <c r="A4" t="s">
        <v>123</v>
      </c>
      <c r="B4" t="s">
        <v>30</v>
      </c>
      <c r="C4" t="s">
        <v>31</v>
      </c>
      <c r="D4" t="s">
        <v>32</v>
      </c>
      <c r="E4" t="s">
        <v>33</v>
      </c>
      <c r="F4" t="s">
        <v>93</v>
      </c>
      <c r="G4" t="s">
        <v>91</v>
      </c>
      <c r="H4" t="s">
        <v>124</v>
      </c>
      <c r="I4" s="8">
        <v>358.21</v>
      </c>
      <c r="J4">
        <f t="shared" si="0"/>
        <v>102</v>
      </c>
      <c r="K4">
        <v>0.68</v>
      </c>
      <c r="L4">
        <v>6.7082039324993695E-2</v>
      </c>
      <c r="M4" t="s">
        <v>72</v>
      </c>
      <c r="P4">
        <v>96</v>
      </c>
      <c r="Q4">
        <v>6</v>
      </c>
    </row>
    <row r="5" spans="1:17" x14ac:dyDescent="0.25">
      <c r="A5" t="s">
        <v>123</v>
      </c>
      <c r="B5" t="s">
        <v>30</v>
      </c>
      <c r="C5" t="s">
        <v>31</v>
      </c>
      <c r="D5" t="s">
        <v>32</v>
      </c>
      <c r="E5" t="s">
        <v>33</v>
      </c>
      <c r="F5" t="s">
        <v>93</v>
      </c>
      <c r="G5" t="s">
        <v>91</v>
      </c>
      <c r="H5" t="s">
        <v>124</v>
      </c>
      <c r="I5" s="8">
        <v>358.21</v>
      </c>
      <c r="J5">
        <f t="shared" si="0"/>
        <v>108</v>
      </c>
      <c r="K5">
        <v>0.2</v>
      </c>
      <c r="L5">
        <v>1.5652475842498528E-3</v>
      </c>
      <c r="M5" t="s">
        <v>72</v>
      </c>
      <c r="P5">
        <v>96</v>
      </c>
      <c r="Q5">
        <v>12</v>
      </c>
    </row>
    <row r="6" spans="1:17" x14ac:dyDescent="0.25">
      <c r="A6" t="s">
        <v>123</v>
      </c>
      <c r="B6" t="s">
        <v>30</v>
      </c>
      <c r="C6" t="s">
        <v>31</v>
      </c>
      <c r="D6" t="s">
        <v>32</v>
      </c>
      <c r="E6" t="s">
        <v>33</v>
      </c>
      <c r="F6" t="s">
        <v>93</v>
      </c>
      <c r="G6" t="s">
        <v>91</v>
      </c>
      <c r="H6" t="s">
        <v>124</v>
      </c>
      <c r="I6" s="8">
        <v>358.21</v>
      </c>
      <c r="J6">
        <f t="shared" si="0"/>
        <v>120</v>
      </c>
      <c r="K6">
        <v>0.01</v>
      </c>
      <c r="L6">
        <v>2.2360679774997899E-3</v>
      </c>
      <c r="M6" t="s">
        <v>72</v>
      </c>
      <c r="P6">
        <v>96</v>
      </c>
      <c r="Q6">
        <v>24</v>
      </c>
    </row>
    <row r="7" spans="1:17" x14ac:dyDescent="0.25">
      <c r="A7" t="s">
        <v>123</v>
      </c>
      <c r="B7" t="s">
        <v>30</v>
      </c>
      <c r="C7" t="s">
        <v>31</v>
      </c>
      <c r="D7" t="s">
        <v>32</v>
      </c>
      <c r="E7" t="s">
        <v>33</v>
      </c>
      <c r="F7" t="s">
        <v>93</v>
      </c>
      <c r="G7" t="s">
        <v>91</v>
      </c>
      <c r="H7" t="s">
        <v>124</v>
      </c>
      <c r="I7" s="8">
        <v>358.21</v>
      </c>
      <c r="J7">
        <f t="shared" si="0"/>
        <v>144</v>
      </c>
      <c r="K7" t="s">
        <v>294</v>
      </c>
      <c r="L7">
        <v>0</v>
      </c>
      <c r="M7" t="s">
        <v>72</v>
      </c>
      <c r="P7">
        <v>96</v>
      </c>
      <c r="Q7">
        <v>48</v>
      </c>
    </row>
    <row r="8" spans="1:17" x14ac:dyDescent="0.25">
      <c r="A8" t="s">
        <v>123</v>
      </c>
      <c r="B8" t="s">
        <v>30</v>
      </c>
      <c r="C8" t="s">
        <v>31</v>
      </c>
      <c r="D8" t="s">
        <v>32</v>
      </c>
      <c r="E8" t="s">
        <v>33</v>
      </c>
      <c r="F8" t="s">
        <v>93</v>
      </c>
      <c r="G8" t="s">
        <v>91</v>
      </c>
      <c r="H8" t="s">
        <v>124</v>
      </c>
      <c r="I8" s="8">
        <v>358.21</v>
      </c>
      <c r="J8">
        <f t="shared" si="0"/>
        <v>168</v>
      </c>
      <c r="K8" t="s">
        <v>294</v>
      </c>
      <c r="L8">
        <v>0</v>
      </c>
      <c r="M8" t="s">
        <v>72</v>
      </c>
      <c r="P8">
        <v>96</v>
      </c>
      <c r="Q8">
        <v>72</v>
      </c>
    </row>
    <row r="9" spans="1:17" x14ac:dyDescent="0.25">
      <c r="A9" t="s">
        <v>123</v>
      </c>
      <c r="B9" t="s">
        <v>30</v>
      </c>
      <c r="C9" t="s">
        <v>31</v>
      </c>
      <c r="D9" t="s">
        <v>32</v>
      </c>
      <c r="E9" t="s">
        <v>33</v>
      </c>
      <c r="F9" t="s">
        <v>93</v>
      </c>
      <c r="G9" t="s">
        <v>91</v>
      </c>
      <c r="H9" t="s">
        <v>124</v>
      </c>
      <c r="I9" s="8">
        <v>358.21</v>
      </c>
      <c r="J9">
        <f t="shared" si="0"/>
        <v>192</v>
      </c>
      <c r="K9" t="s">
        <v>294</v>
      </c>
      <c r="L9">
        <v>0</v>
      </c>
      <c r="M9" t="s">
        <v>72</v>
      </c>
      <c r="P9">
        <v>96</v>
      </c>
      <c r="Q9">
        <v>96</v>
      </c>
    </row>
    <row r="10" spans="1:17" x14ac:dyDescent="0.25">
      <c r="A10" t="s">
        <v>123</v>
      </c>
      <c r="B10" t="s">
        <v>30</v>
      </c>
      <c r="C10" t="s">
        <v>75</v>
      </c>
      <c r="D10" t="s">
        <v>76</v>
      </c>
      <c r="E10" t="s">
        <v>33</v>
      </c>
      <c r="F10" t="s">
        <v>93</v>
      </c>
      <c r="G10" t="s">
        <v>91</v>
      </c>
      <c r="H10" t="s">
        <v>124</v>
      </c>
      <c r="I10" s="8">
        <v>358.21</v>
      </c>
      <c r="J10">
        <f t="shared" si="0"/>
        <v>97</v>
      </c>
      <c r="K10">
        <v>1.5</v>
      </c>
      <c r="L10">
        <v>4.4721359549995794E-2</v>
      </c>
      <c r="M10" t="s">
        <v>72</v>
      </c>
      <c r="P10">
        <v>96</v>
      </c>
      <c r="Q10">
        <v>1</v>
      </c>
    </row>
    <row r="11" spans="1:17" x14ac:dyDescent="0.25">
      <c r="A11" t="s">
        <v>123</v>
      </c>
      <c r="B11" t="s">
        <v>30</v>
      </c>
      <c r="C11" t="s">
        <v>75</v>
      </c>
      <c r="D11" t="s">
        <v>76</v>
      </c>
      <c r="E11" t="s">
        <v>33</v>
      </c>
      <c r="F11" t="s">
        <v>93</v>
      </c>
      <c r="G11" t="s">
        <v>91</v>
      </c>
      <c r="H11" t="s">
        <v>124</v>
      </c>
      <c r="I11" s="8">
        <v>358.21</v>
      </c>
      <c r="J11">
        <f t="shared" si="0"/>
        <v>99</v>
      </c>
      <c r="K11">
        <v>1.1499999999999999</v>
      </c>
      <c r="L11">
        <v>0.15652475842498531</v>
      </c>
      <c r="M11" t="s">
        <v>72</v>
      </c>
      <c r="P11">
        <v>96</v>
      </c>
      <c r="Q11">
        <v>3</v>
      </c>
    </row>
    <row r="12" spans="1:17" x14ac:dyDescent="0.25">
      <c r="A12" t="s">
        <v>123</v>
      </c>
      <c r="B12" t="s">
        <v>30</v>
      </c>
      <c r="C12" t="s">
        <v>75</v>
      </c>
      <c r="D12" t="s">
        <v>76</v>
      </c>
      <c r="E12" t="s">
        <v>33</v>
      </c>
      <c r="F12" t="s">
        <v>93</v>
      </c>
      <c r="G12" t="s">
        <v>91</v>
      </c>
      <c r="H12" t="s">
        <v>124</v>
      </c>
      <c r="I12" s="8">
        <v>358.21</v>
      </c>
      <c r="J12">
        <f t="shared" si="0"/>
        <v>102</v>
      </c>
      <c r="K12">
        <v>0.56999999999999995</v>
      </c>
      <c r="L12">
        <v>8.9442719099991588E-2</v>
      </c>
      <c r="M12" t="s">
        <v>72</v>
      </c>
      <c r="P12">
        <v>96</v>
      </c>
      <c r="Q12">
        <v>6</v>
      </c>
    </row>
    <row r="13" spans="1:17" x14ac:dyDescent="0.25">
      <c r="A13" t="s">
        <v>123</v>
      </c>
      <c r="B13" t="s">
        <v>30</v>
      </c>
      <c r="C13" t="s">
        <v>75</v>
      </c>
      <c r="D13" t="s">
        <v>76</v>
      </c>
      <c r="E13" t="s">
        <v>33</v>
      </c>
      <c r="F13" t="s">
        <v>93</v>
      </c>
      <c r="G13" t="s">
        <v>91</v>
      </c>
      <c r="H13" t="s">
        <v>124</v>
      </c>
      <c r="I13" s="8">
        <v>358.21</v>
      </c>
      <c r="J13">
        <f t="shared" si="0"/>
        <v>108</v>
      </c>
      <c r="K13">
        <v>0.16</v>
      </c>
      <c r="L13">
        <v>2.2360679774997897E-2</v>
      </c>
      <c r="M13" t="s">
        <v>72</v>
      </c>
      <c r="P13">
        <v>96</v>
      </c>
      <c r="Q13">
        <v>12</v>
      </c>
    </row>
    <row r="14" spans="1:17" x14ac:dyDescent="0.25">
      <c r="A14" t="s">
        <v>123</v>
      </c>
      <c r="B14" t="s">
        <v>30</v>
      </c>
      <c r="C14" t="s">
        <v>75</v>
      </c>
      <c r="D14" t="s">
        <v>76</v>
      </c>
      <c r="E14" t="s">
        <v>33</v>
      </c>
      <c r="F14" t="s">
        <v>93</v>
      </c>
      <c r="G14" t="s">
        <v>91</v>
      </c>
      <c r="H14" t="s">
        <v>124</v>
      </c>
      <c r="I14" s="8">
        <v>358.21</v>
      </c>
      <c r="J14">
        <f t="shared" si="0"/>
        <v>120</v>
      </c>
      <c r="K14">
        <v>0.02</v>
      </c>
      <c r="L14">
        <v>6.7082039324993696E-3</v>
      </c>
      <c r="M14" t="s">
        <v>72</v>
      </c>
      <c r="P14">
        <v>96</v>
      </c>
      <c r="Q14">
        <v>24</v>
      </c>
    </row>
    <row r="15" spans="1:17" x14ac:dyDescent="0.25">
      <c r="A15" t="s">
        <v>123</v>
      </c>
      <c r="B15" t="s">
        <v>30</v>
      </c>
      <c r="C15" t="s">
        <v>75</v>
      </c>
      <c r="D15" t="s">
        <v>76</v>
      </c>
      <c r="E15" t="s">
        <v>33</v>
      </c>
      <c r="F15" t="s">
        <v>93</v>
      </c>
      <c r="G15" t="s">
        <v>91</v>
      </c>
      <c r="H15" t="s">
        <v>124</v>
      </c>
      <c r="I15" s="8">
        <v>358.21</v>
      </c>
      <c r="J15">
        <f t="shared" si="0"/>
        <v>144</v>
      </c>
      <c r="K15" t="s">
        <v>294</v>
      </c>
      <c r="L15">
        <v>0</v>
      </c>
      <c r="M15" t="s">
        <v>72</v>
      </c>
      <c r="P15">
        <v>96</v>
      </c>
      <c r="Q15">
        <v>48</v>
      </c>
    </row>
    <row r="16" spans="1:17" x14ac:dyDescent="0.25">
      <c r="A16" t="s">
        <v>123</v>
      </c>
      <c r="B16" t="s">
        <v>30</v>
      </c>
      <c r="C16" t="s">
        <v>75</v>
      </c>
      <c r="D16" t="s">
        <v>76</v>
      </c>
      <c r="E16" t="s">
        <v>33</v>
      </c>
      <c r="F16" t="s">
        <v>93</v>
      </c>
      <c r="G16" t="s">
        <v>91</v>
      </c>
      <c r="H16" t="s">
        <v>124</v>
      </c>
      <c r="I16" s="8">
        <v>358.21</v>
      </c>
      <c r="J16">
        <f t="shared" si="0"/>
        <v>168</v>
      </c>
      <c r="K16" t="s">
        <v>294</v>
      </c>
      <c r="L16">
        <v>0</v>
      </c>
      <c r="M16" t="s">
        <v>72</v>
      </c>
      <c r="P16">
        <v>96</v>
      </c>
      <c r="Q16">
        <v>72</v>
      </c>
    </row>
    <row r="17" spans="1:17" x14ac:dyDescent="0.25">
      <c r="A17" t="s">
        <v>123</v>
      </c>
      <c r="B17" t="s">
        <v>30</v>
      </c>
      <c r="C17" t="s">
        <v>75</v>
      </c>
      <c r="D17" t="s">
        <v>76</v>
      </c>
      <c r="E17" t="s">
        <v>33</v>
      </c>
      <c r="F17" t="s">
        <v>93</v>
      </c>
      <c r="G17" t="s">
        <v>91</v>
      </c>
      <c r="H17" t="s">
        <v>124</v>
      </c>
      <c r="I17" s="8">
        <v>358.21</v>
      </c>
      <c r="J17">
        <f t="shared" si="0"/>
        <v>192</v>
      </c>
      <c r="K17" t="s">
        <v>294</v>
      </c>
      <c r="L17">
        <v>0</v>
      </c>
      <c r="M17" t="s">
        <v>72</v>
      </c>
      <c r="P17">
        <v>96</v>
      </c>
      <c r="Q17">
        <v>96</v>
      </c>
    </row>
    <row r="18" spans="1:17" x14ac:dyDescent="0.25">
      <c r="A18" t="s">
        <v>123</v>
      </c>
      <c r="B18" t="s">
        <v>30</v>
      </c>
      <c r="C18" t="s">
        <v>101</v>
      </c>
      <c r="D18" t="s">
        <v>76</v>
      </c>
      <c r="E18" t="s">
        <v>33</v>
      </c>
      <c r="F18" t="s">
        <v>93</v>
      </c>
      <c r="G18" t="s">
        <v>91</v>
      </c>
      <c r="H18" t="s">
        <v>124</v>
      </c>
      <c r="I18" s="8">
        <v>358.21</v>
      </c>
      <c r="J18">
        <f t="shared" si="0"/>
        <v>97</v>
      </c>
      <c r="K18">
        <v>1.67</v>
      </c>
      <c r="L18">
        <v>0.1118033988749895</v>
      </c>
      <c r="M18" t="s">
        <v>72</v>
      </c>
      <c r="P18">
        <v>96</v>
      </c>
      <c r="Q18">
        <v>1</v>
      </c>
    </row>
    <row r="19" spans="1:17" x14ac:dyDescent="0.25">
      <c r="A19" t="s">
        <v>123</v>
      </c>
      <c r="B19" t="s">
        <v>30</v>
      </c>
      <c r="C19" t="s">
        <v>101</v>
      </c>
      <c r="D19" t="s">
        <v>76</v>
      </c>
      <c r="E19" t="s">
        <v>33</v>
      </c>
      <c r="F19" t="s">
        <v>93</v>
      </c>
      <c r="G19" t="s">
        <v>91</v>
      </c>
      <c r="H19" t="s">
        <v>124</v>
      </c>
      <c r="I19" s="8">
        <v>358.21</v>
      </c>
      <c r="J19">
        <f t="shared" si="0"/>
        <v>99</v>
      </c>
      <c r="K19">
        <v>1</v>
      </c>
      <c r="L19">
        <v>0.15652475842498531</v>
      </c>
      <c r="M19" t="s">
        <v>72</v>
      </c>
      <c r="P19">
        <v>96</v>
      </c>
      <c r="Q19">
        <v>3</v>
      </c>
    </row>
    <row r="20" spans="1:17" x14ac:dyDescent="0.25">
      <c r="A20" t="s">
        <v>123</v>
      </c>
      <c r="B20" t="s">
        <v>30</v>
      </c>
      <c r="C20" t="s">
        <v>101</v>
      </c>
      <c r="D20" t="s">
        <v>76</v>
      </c>
      <c r="E20" t="s">
        <v>33</v>
      </c>
      <c r="F20" t="s">
        <v>93</v>
      </c>
      <c r="G20" t="s">
        <v>91</v>
      </c>
      <c r="H20" t="s">
        <v>124</v>
      </c>
      <c r="I20" s="8">
        <v>358.21</v>
      </c>
      <c r="J20">
        <f t="shared" si="0"/>
        <v>102</v>
      </c>
      <c r="K20">
        <v>0.62</v>
      </c>
      <c r="L20">
        <v>8.9442719099991588E-2</v>
      </c>
      <c r="M20" t="s">
        <v>72</v>
      </c>
      <c r="P20">
        <v>96</v>
      </c>
      <c r="Q20">
        <v>6</v>
      </c>
    </row>
    <row r="21" spans="1:17" x14ac:dyDescent="0.25">
      <c r="A21" t="s">
        <v>123</v>
      </c>
      <c r="B21" t="s">
        <v>30</v>
      </c>
      <c r="C21" t="s">
        <v>101</v>
      </c>
      <c r="D21" t="s">
        <v>76</v>
      </c>
      <c r="E21" t="s">
        <v>33</v>
      </c>
      <c r="F21" t="s">
        <v>93</v>
      </c>
      <c r="G21" t="s">
        <v>91</v>
      </c>
      <c r="H21" t="s">
        <v>124</v>
      </c>
      <c r="I21" s="8">
        <v>358.21</v>
      </c>
      <c r="J21">
        <f t="shared" si="0"/>
        <v>108</v>
      </c>
      <c r="K21">
        <v>0.19</v>
      </c>
      <c r="L21">
        <v>4.4721359549995794E-2</v>
      </c>
      <c r="M21" t="s">
        <v>72</v>
      </c>
      <c r="P21">
        <v>96</v>
      </c>
      <c r="Q21">
        <v>12</v>
      </c>
    </row>
    <row r="22" spans="1:17" x14ac:dyDescent="0.25">
      <c r="A22" t="s">
        <v>123</v>
      </c>
      <c r="B22" t="s">
        <v>30</v>
      </c>
      <c r="C22" t="s">
        <v>101</v>
      </c>
      <c r="D22" t="s">
        <v>76</v>
      </c>
      <c r="E22" t="s">
        <v>33</v>
      </c>
      <c r="F22" t="s">
        <v>93</v>
      </c>
      <c r="G22" t="s">
        <v>91</v>
      </c>
      <c r="H22" t="s">
        <v>124</v>
      </c>
      <c r="I22" s="8">
        <v>358.21</v>
      </c>
      <c r="J22">
        <f t="shared" si="0"/>
        <v>120</v>
      </c>
      <c r="K22">
        <v>0.02</v>
      </c>
      <c r="L22">
        <v>8.9442719099991595E-3</v>
      </c>
      <c r="M22" t="s">
        <v>72</v>
      </c>
      <c r="P22">
        <v>96</v>
      </c>
      <c r="Q22">
        <v>24</v>
      </c>
    </row>
    <row r="23" spans="1:17" x14ac:dyDescent="0.25">
      <c r="A23" t="s">
        <v>123</v>
      </c>
      <c r="B23" t="s">
        <v>30</v>
      </c>
      <c r="C23" t="s">
        <v>101</v>
      </c>
      <c r="D23" t="s">
        <v>76</v>
      </c>
      <c r="E23" t="s">
        <v>33</v>
      </c>
      <c r="F23" t="s">
        <v>93</v>
      </c>
      <c r="G23" t="s">
        <v>91</v>
      </c>
      <c r="H23" t="s">
        <v>124</v>
      </c>
      <c r="I23" s="8">
        <v>358.21</v>
      </c>
      <c r="J23">
        <f t="shared" si="0"/>
        <v>144</v>
      </c>
      <c r="K23" t="s">
        <v>294</v>
      </c>
      <c r="L23">
        <v>0</v>
      </c>
      <c r="M23" t="s">
        <v>72</v>
      </c>
      <c r="P23">
        <v>96</v>
      </c>
      <c r="Q23">
        <v>48</v>
      </c>
    </row>
    <row r="24" spans="1:17" x14ac:dyDescent="0.25">
      <c r="A24" t="s">
        <v>123</v>
      </c>
      <c r="B24" t="s">
        <v>30</v>
      </c>
      <c r="C24" t="s">
        <v>101</v>
      </c>
      <c r="D24" t="s">
        <v>76</v>
      </c>
      <c r="E24" t="s">
        <v>33</v>
      </c>
      <c r="F24" t="s">
        <v>93</v>
      </c>
      <c r="G24" t="s">
        <v>91</v>
      </c>
      <c r="H24" t="s">
        <v>124</v>
      </c>
      <c r="I24" s="8">
        <v>358.21</v>
      </c>
      <c r="J24">
        <f t="shared" si="0"/>
        <v>168</v>
      </c>
      <c r="K24" t="s">
        <v>294</v>
      </c>
      <c r="L24">
        <v>0</v>
      </c>
      <c r="M24" t="s">
        <v>72</v>
      </c>
      <c r="P24">
        <v>96</v>
      </c>
      <c r="Q24">
        <v>72</v>
      </c>
    </row>
    <row r="25" spans="1:17" x14ac:dyDescent="0.25">
      <c r="A25" t="s">
        <v>123</v>
      </c>
      <c r="B25" t="s">
        <v>30</v>
      </c>
      <c r="C25" t="s">
        <v>101</v>
      </c>
      <c r="D25" t="s">
        <v>76</v>
      </c>
      <c r="E25" t="s">
        <v>33</v>
      </c>
      <c r="F25" t="s">
        <v>93</v>
      </c>
      <c r="G25" t="s">
        <v>91</v>
      </c>
      <c r="H25" t="s">
        <v>124</v>
      </c>
      <c r="I25" s="8">
        <v>358.21</v>
      </c>
      <c r="J25">
        <f t="shared" si="0"/>
        <v>192</v>
      </c>
      <c r="K25" t="s">
        <v>294</v>
      </c>
      <c r="L25">
        <v>0</v>
      </c>
      <c r="M25" t="s">
        <v>72</v>
      </c>
      <c r="P25">
        <v>96</v>
      </c>
      <c r="Q25">
        <v>96</v>
      </c>
    </row>
    <row r="26" spans="1:17" x14ac:dyDescent="0.25">
      <c r="A26" t="s">
        <v>123</v>
      </c>
      <c r="B26" t="s">
        <v>30</v>
      </c>
      <c r="C26" t="s">
        <v>104</v>
      </c>
      <c r="D26" t="s">
        <v>76</v>
      </c>
      <c r="E26" t="s">
        <v>33</v>
      </c>
      <c r="F26" t="s">
        <v>93</v>
      </c>
      <c r="G26" t="s">
        <v>91</v>
      </c>
      <c r="H26" t="s">
        <v>124</v>
      </c>
      <c r="I26" s="8">
        <v>358.21</v>
      </c>
      <c r="J26">
        <f t="shared" si="0"/>
        <v>97</v>
      </c>
      <c r="K26">
        <v>2.8</v>
      </c>
      <c r="L26">
        <v>0.33541019662496846</v>
      </c>
      <c r="M26" t="s">
        <v>72</v>
      </c>
      <c r="P26">
        <v>96</v>
      </c>
      <c r="Q26">
        <v>1</v>
      </c>
    </row>
    <row r="27" spans="1:17" x14ac:dyDescent="0.25">
      <c r="A27" t="s">
        <v>123</v>
      </c>
      <c r="B27" t="s">
        <v>30</v>
      </c>
      <c r="C27" t="s">
        <v>104</v>
      </c>
      <c r="D27" t="s">
        <v>76</v>
      </c>
      <c r="E27" t="s">
        <v>33</v>
      </c>
      <c r="F27" t="s">
        <v>93</v>
      </c>
      <c r="G27" t="s">
        <v>91</v>
      </c>
      <c r="H27" t="s">
        <v>124</v>
      </c>
      <c r="I27" s="8">
        <v>358.21</v>
      </c>
      <c r="J27">
        <f t="shared" si="0"/>
        <v>99</v>
      </c>
      <c r="K27">
        <v>1.6</v>
      </c>
      <c r="L27">
        <v>0.20124611797498107</v>
      </c>
      <c r="M27" t="s">
        <v>72</v>
      </c>
      <c r="P27">
        <v>96</v>
      </c>
      <c r="Q27">
        <v>3</v>
      </c>
    </row>
    <row r="28" spans="1:17" x14ac:dyDescent="0.25">
      <c r="A28" t="s">
        <v>123</v>
      </c>
      <c r="B28" t="s">
        <v>30</v>
      </c>
      <c r="C28" t="s">
        <v>104</v>
      </c>
      <c r="D28" t="s">
        <v>76</v>
      </c>
      <c r="E28" t="s">
        <v>33</v>
      </c>
      <c r="F28" t="s">
        <v>93</v>
      </c>
      <c r="G28" t="s">
        <v>91</v>
      </c>
      <c r="H28" t="s">
        <v>124</v>
      </c>
      <c r="I28" s="8">
        <v>358.21</v>
      </c>
      <c r="J28">
        <f t="shared" si="0"/>
        <v>102</v>
      </c>
      <c r="K28">
        <v>0.85</v>
      </c>
      <c r="L28">
        <v>8.9442719099991588E-2</v>
      </c>
      <c r="M28" t="s">
        <v>72</v>
      </c>
      <c r="P28">
        <v>96</v>
      </c>
      <c r="Q28">
        <v>6</v>
      </c>
    </row>
    <row r="29" spans="1:17" x14ac:dyDescent="0.25">
      <c r="A29" t="s">
        <v>123</v>
      </c>
      <c r="B29" t="s">
        <v>30</v>
      </c>
      <c r="C29" t="s">
        <v>104</v>
      </c>
      <c r="D29" t="s">
        <v>76</v>
      </c>
      <c r="E29" t="s">
        <v>33</v>
      </c>
      <c r="F29" t="s">
        <v>93</v>
      </c>
      <c r="G29" t="s">
        <v>91</v>
      </c>
      <c r="H29" t="s">
        <v>124</v>
      </c>
      <c r="I29" s="8">
        <v>358.21</v>
      </c>
      <c r="J29">
        <f t="shared" si="0"/>
        <v>108</v>
      </c>
      <c r="K29">
        <v>0.45</v>
      </c>
      <c r="L29">
        <v>0.1118033988749895</v>
      </c>
      <c r="M29" t="s">
        <v>72</v>
      </c>
      <c r="P29">
        <v>96</v>
      </c>
      <c r="Q29">
        <v>12</v>
      </c>
    </row>
    <row r="30" spans="1:17" x14ac:dyDescent="0.25">
      <c r="A30" t="s">
        <v>123</v>
      </c>
      <c r="B30" t="s">
        <v>30</v>
      </c>
      <c r="C30" t="s">
        <v>104</v>
      </c>
      <c r="D30" t="s">
        <v>76</v>
      </c>
      <c r="E30" t="s">
        <v>33</v>
      </c>
      <c r="F30" t="s">
        <v>93</v>
      </c>
      <c r="G30" t="s">
        <v>91</v>
      </c>
      <c r="H30" t="s">
        <v>124</v>
      </c>
      <c r="I30" s="8">
        <v>358.21</v>
      </c>
      <c r="J30">
        <f t="shared" si="0"/>
        <v>120</v>
      </c>
      <c r="K30">
        <v>0.15</v>
      </c>
      <c r="L30">
        <v>2.2360679774997897E-2</v>
      </c>
      <c r="M30" t="s">
        <v>72</v>
      </c>
      <c r="P30">
        <v>96</v>
      </c>
      <c r="Q30">
        <v>24</v>
      </c>
    </row>
    <row r="31" spans="1:17" x14ac:dyDescent="0.25">
      <c r="A31" t="s">
        <v>123</v>
      </c>
      <c r="B31" t="s">
        <v>30</v>
      </c>
      <c r="C31" t="s">
        <v>104</v>
      </c>
      <c r="D31" t="s">
        <v>76</v>
      </c>
      <c r="E31" t="s">
        <v>33</v>
      </c>
      <c r="F31" t="s">
        <v>93</v>
      </c>
      <c r="G31" t="s">
        <v>91</v>
      </c>
      <c r="H31" t="s">
        <v>124</v>
      </c>
      <c r="I31" s="8">
        <v>358.21</v>
      </c>
      <c r="J31">
        <f t="shared" si="0"/>
        <v>144</v>
      </c>
      <c r="K31">
        <v>0.02</v>
      </c>
      <c r="L31">
        <v>2.2360679774997897E-2</v>
      </c>
      <c r="M31" t="s">
        <v>72</v>
      </c>
      <c r="P31">
        <v>96</v>
      </c>
      <c r="Q31">
        <v>48</v>
      </c>
    </row>
    <row r="32" spans="1:17" x14ac:dyDescent="0.25">
      <c r="A32" t="s">
        <v>123</v>
      </c>
      <c r="B32" t="s">
        <v>30</v>
      </c>
      <c r="C32" t="s">
        <v>104</v>
      </c>
      <c r="D32" t="s">
        <v>76</v>
      </c>
      <c r="E32" t="s">
        <v>33</v>
      </c>
      <c r="F32" t="s">
        <v>93</v>
      </c>
      <c r="G32" t="s">
        <v>91</v>
      </c>
      <c r="H32" t="s">
        <v>124</v>
      </c>
      <c r="I32" s="8">
        <v>358.21</v>
      </c>
      <c r="J32">
        <f t="shared" si="0"/>
        <v>168</v>
      </c>
      <c r="K32" t="s">
        <v>294</v>
      </c>
      <c r="L32">
        <v>0</v>
      </c>
      <c r="M32" t="s">
        <v>72</v>
      </c>
      <c r="P32">
        <v>96</v>
      </c>
      <c r="Q32">
        <v>72</v>
      </c>
    </row>
    <row r="33" spans="1:17" x14ac:dyDescent="0.25">
      <c r="A33" t="s">
        <v>123</v>
      </c>
      <c r="B33" t="s">
        <v>30</v>
      </c>
      <c r="C33" t="s">
        <v>104</v>
      </c>
      <c r="D33" t="s">
        <v>76</v>
      </c>
      <c r="E33" t="s">
        <v>33</v>
      </c>
      <c r="F33" t="s">
        <v>93</v>
      </c>
      <c r="G33" t="s">
        <v>91</v>
      </c>
      <c r="H33" t="s">
        <v>124</v>
      </c>
      <c r="I33" s="8">
        <v>358.21</v>
      </c>
      <c r="J33">
        <f t="shared" si="0"/>
        <v>192</v>
      </c>
      <c r="K33" t="s">
        <v>294</v>
      </c>
      <c r="L33">
        <v>0</v>
      </c>
      <c r="M33" t="s">
        <v>72</v>
      </c>
      <c r="P33">
        <v>96</v>
      </c>
      <c r="Q33">
        <v>96</v>
      </c>
    </row>
    <row r="34" spans="1:17" x14ac:dyDescent="0.25">
      <c r="A34" t="s">
        <v>123</v>
      </c>
      <c r="B34" t="s">
        <v>30</v>
      </c>
      <c r="C34" t="s">
        <v>102</v>
      </c>
      <c r="D34" t="s">
        <v>76</v>
      </c>
      <c r="E34" t="s">
        <v>33</v>
      </c>
      <c r="F34" t="s">
        <v>93</v>
      </c>
      <c r="G34" t="s">
        <v>91</v>
      </c>
      <c r="H34" t="s">
        <v>124</v>
      </c>
      <c r="I34" s="8">
        <v>358.21</v>
      </c>
      <c r="J34">
        <f t="shared" si="0"/>
        <v>97</v>
      </c>
      <c r="K34">
        <v>1.33</v>
      </c>
      <c r="L34">
        <v>0.1118033988749895</v>
      </c>
      <c r="M34" t="s">
        <v>72</v>
      </c>
      <c r="P34">
        <v>96</v>
      </c>
      <c r="Q34">
        <v>1</v>
      </c>
    </row>
    <row r="35" spans="1:17" x14ac:dyDescent="0.25">
      <c r="A35" t="s">
        <v>123</v>
      </c>
      <c r="B35" t="s">
        <v>30</v>
      </c>
      <c r="C35" t="s">
        <v>102</v>
      </c>
      <c r="D35" t="s">
        <v>76</v>
      </c>
      <c r="E35" t="s">
        <v>33</v>
      </c>
      <c r="F35" t="s">
        <v>93</v>
      </c>
      <c r="G35" t="s">
        <v>91</v>
      </c>
      <c r="H35" t="s">
        <v>124</v>
      </c>
      <c r="I35" s="8">
        <v>358.21</v>
      </c>
      <c r="J35">
        <f t="shared" si="0"/>
        <v>99</v>
      </c>
      <c r="K35">
        <v>0.99</v>
      </c>
      <c r="L35">
        <v>6.7082039324993695E-2</v>
      </c>
      <c r="M35" t="s">
        <v>72</v>
      </c>
      <c r="P35">
        <v>96</v>
      </c>
      <c r="Q35">
        <v>3</v>
      </c>
    </row>
    <row r="36" spans="1:17" x14ac:dyDescent="0.25">
      <c r="A36" t="s">
        <v>123</v>
      </c>
      <c r="B36" t="s">
        <v>30</v>
      </c>
      <c r="C36" t="s">
        <v>102</v>
      </c>
      <c r="D36" t="s">
        <v>76</v>
      </c>
      <c r="E36" t="s">
        <v>33</v>
      </c>
      <c r="F36" t="s">
        <v>93</v>
      </c>
      <c r="G36" t="s">
        <v>91</v>
      </c>
      <c r="H36" t="s">
        <v>124</v>
      </c>
      <c r="I36" s="8">
        <v>358.21</v>
      </c>
      <c r="J36">
        <f t="shared" si="0"/>
        <v>102</v>
      </c>
      <c r="K36">
        <v>0.65</v>
      </c>
      <c r="L36">
        <v>8.9442719099991588E-2</v>
      </c>
      <c r="M36" t="s">
        <v>72</v>
      </c>
      <c r="P36">
        <v>96</v>
      </c>
      <c r="Q36">
        <v>6</v>
      </c>
    </row>
    <row r="37" spans="1:17" x14ac:dyDescent="0.25">
      <c r="A37" t="s">
        <v>123</v>
      </c>
      <c r="B37" t="s">
        <v>30</v>
      </c>
      <c r="C37" t="s">
        <v>102</v>
      </c>
      <c r="D37" t="s">
        <v>76</v>
      </c>
      <c r="E37" t="s">
        <v>33</v>
      </c>
      <c r="F37" t="s">
        <v>93</v>
      </c>
      <c r="G37" t="s">
        <v>91</v>
      </c>
      <c r="H37" t="s">
        <v>124</v>
      </c>
      <c r="I37" s="8">
        <v>358.21</v>
      </c>
      <c r="J37">
        <f t="shared" si="0"/>
        <v>108</v>
      </c>
      <c r="K37">
        <v>0.2</v>
      </c>
      <c r="L37">
        <v>6.7082039324993696E-3</v>
      </c>
      <c r="M37" t="s">
        <v>72</v>
      </c>
      <c r="P37">
        <v>96</v>
      </c>
      <c r="Q37">
        <v>12</v>
      </c>
    </row>
    <row r="38" spans="1:17" x14ac:dyDescent="0.25">
      <c r="A38" t="s">
        <v>123</v>
      </c>
      <c r="B38" t="s">
        <v>30</v>
      </c>
      <c r="C38" t="s">
        <v>102</v>
      </c>
      <c r="D38" t="s">
        <v>76</v>
      </c>
      <c r="E38" t="s">
        <v>33</v>
      </c>
      <c r="F38" t="s">
        <v>93</v>
      </c>
      <c r="G38" t="s">
        <v>91</v>
      </c>
      <c r="H38" t="s">
        <v>124</v>
      </c>
      <c r="I38" s="8">
        <v>358.21</v>
      </c>
      <c r="J38">
        <f t="shared" si="0"/>
        <v>120</v>
      </c>
      <c r="K38">
        <v>0.02</v>
      </c>
      <c r="L38">
        <v>2.2360679774997897E-2</v>
      </c>
      <c r="M38" t="s">
        <v>72</v>
      </c>
      <c r="P38">
        <v>96</v>
      </c>
      <c r="Q38">
        <v>24</v>
      </c>
    </row>
    <row r="39" spans="1:17" x14ac:dyDescent="0.25">
      <c r="A39" t="s">
        <v>123</v>
      </c>
      <c r="B39" t="s">
        <v>30</v>
      </c>
      <c r="C39" t="s">
        <v>102</v>
      </c>
      <c r="D39" t="s">
        <v>76</v>
      </c>
      <c r="E39" t="s">
        <v>33</v>
      </c>
      <c r="F39" t="s">
        <v>93</v>
      </c>
      <c r="G39" t="s">
        <v>91</v>
      </c>
      <c r="H39" t="s">
        <v>124</v>
      </c>
      <c r="I39" s="8">
        <v>358.21</v>
      </c>
      <c r="J39">
        <f t="shared" si="0"/>
        <v>144</v>
      </c>
      <c r="K39" t="s">
        <v>294</v>
      </c>
      <c r="L39">
        <v>2.2360679774997899E-3</v>
      </c>
      <c r="M39" t="s">
        <v>72</v>
      </c>
      <c r="P39">
        <v>96</v>
      </c>
      <c r="Q39">
        <v>48</v>
      </c>
    </row>
    <row r="40" spans="1:17" x14ac:dyDescent="0.25">
      <c r="A40" t="s">
        <v>123</v>
      </c>
      <c r="B40" t="s">
        <v>30</v>
      </c>
      <c r="C40" t="s">
        <v>102</v>
      </c>
      <c r="D40" t="s">
        <v>76</v>
      </c>
      <c r="E40" t="s">
        <v>33</v>
      </c>
      <c r="F40" t="s">
        <v>93</v>
      </c>
      <c r="G40" t="s">
        <v>91</v>
      </c>
      <c r="H40" t="s">
        <v>124</v>
      </c>
      <c r="I40" s="8">
        <v>358.21</v>
      </c>
      <c r="J40">
        <f t="shared" si="0"/>
        <v>168</v>
      </c>
      <c r="K40" t="s">
        <v>294</v>
      </c>
      <c r="L40">
        <v>0</v>
      </c>
      <c r="M40" t="s">
        <v>72</v>
      </c>
      <c r="P40">
        <v>96</v>
      </c>
      <c r="Q40">
        <v>72</v>
      </c>
    </row>
    <row r="41" spans="1:17" x14ac:dyDescent="0.25">
      <c r="A41" t="s">
        <v>123</v>
      </c>
      <c r="B41" t="s">
        <v>30</v>
      </c>
      <c r="C41" t="s">
        <v>102</v>
      </c>
      <c r="D41" t="s">
        <v>76</v>
      </c>
      <c r="E41" t="s">
        <v>33</v>
      </c>
      <c r="F41" t="s">
        <v>93</v>
      </c>
      <c r="G41" t="s">
        <v>91</v>
      </c>
      <c r="H41" t="s">
        <v>124</v>
      </c>
      <c r="I41" s="8">
        <v>358.21</v>
      </c>
      <c r="J41">
        <f t="shared" si="0"/>
        <v>192</v>
      </c>
      <c r="K41" t="s">
        <v>294</v>
      </c>
      <c r="L41">
        <v>0</v>
      </c>
      <c r="M41" t="s">
        <v>72</v>
      </c>
      <c r="P41">
        <v>96</v>
      </c>
      <c r="Q41">
        <v>96</v>
      </c>
    </row>
    <row r="42" spans="1:17" x14ac:dyDescent="0.25">
      <c r="A42" t="s">
        <v>123</v>
      </c>
      <c r="B42" t="s">
        <v>30</v>
      </c>
      <c r="C42" t="s">
        <v>100</v>
      </c>
      <c r="D42" t="s">
        <v>76</v>
      </c>
      <c r="E42" t="s">
        <v>33</v>
      </c>
      <c r="F42" t="s">
        <v>93</v>
      </c>
      <c r="G42" t="s">
        <v>91</v>
      </c>
      <c r="H42" t="s">
        <v>124</v>
      </c>
      <c r="I42" s="8">
        <v>358.21</v>
      </c>
      <c r="J42">
        <f t="shared" si="0"/>
        <v>97</v>
      </c>
      <c r="K42">
        <v>4.0999999999999996</v>
      </c>
      <c r="L42">
        <v>0.44721359549995798</v>
      </c>
      <c r="M42" t="s">
        <v>72</v>
      </c>
      <c r="P42">
        <v>96</v>
      </c>
      <c r="Q42">
        <v>1</v>
      </c>
    </row>
    <row r="43" spans="1:17" x14ac:dyDescent="0.25">
      <c r="A43" t="s">
        <v>123</v>
      </c>
      <c r="B43" t="s">
        <v>30</v>
      </c>
      <c r="C43" t="s">
        <v>100</v>
      </c>
      <c r="D43" t="s">
        <v>76</v>
      </c>
      <c r="E43" t="s">
        <v>33</v>
      </c>
      <c r="F43" t="s">
        <v>93</v>
      </c>
      <c r="G43" t="s">
        <v>91</v>
      </c>
      <c r="H43" t="s">
        <v>124</v>
      </c>
      <c r="I43" s="8">
        <v>358.21</v>
      </c>
      <c r="J43">
        <f t="shared" si="0"/>
        <v>99</v>
      </c>
      <c r="K43">
        <v>1.88</v>
      </c>
      <c r="L43">
        <v>0.15652475842498531</v>
      </c>
      <c r="M43" t="s">
        <v>72</v>
      </c>
      <c r="P43">
        <v>96</v>
      </c>
      <c r="Q43">
        <v>3</v>
      </c>
    </row>
    <row r="44" spans="1:17" x14ac:dyDescent="0.25">
      <c r="A44" t="s">
        <v>123</v>
      </c>
      <c r="B44" t="s">
        <v>30</v>
      </c>
      <c r="C44" t="s">
        <v>100</v>
      </c>
      <c r="D44" t="s">
        <v>76</v>
      </c>
      <c r="E44" t="s">
        <v>33</v>
      </c>
      <c r="F44" t="s">
        <v>93</v>
      </c>
      <c r="G44" t="s">
        <v>91</v>
      </c>
      <c r="H44" t="s">
        <v>124</v>
      </c>
      <c r="I44" s="8">
        <v>358.21</v>
      </c>
      <c r="J44">
        <f t="shared" si="0"/>
        <v>102</v>
      </c>
      <c r="K44">
        <v>1.1200000000000001</v>
      </c>
      <c r="L44">
        <v>0.13416407864998739</v>
      </c>
      <c r="M44" t="s">
        <v>72</v>
      </c>
      <c r="P44">
        <v>96</v>
      </c>
      <c r="Q44">
        <v>6</v>
      </c>
    </row>
    <row r="45" spans="1:17" x14ac:dyDescent="0.25">
      <c r="A45" t="s">
        <v>123</v>
      </c>
      <c r="B45" t="s">
        <v>30</v>
      </c>
      <c r="C45" t="s">
        <v>100</v>
      </c>
      <c r="D45" t="s">
        <v>76</v>
      </c>
      <c r="E45" t="s">
        <v>33</v>
      </c>
      <c r="F45" t="s">
        <v>93</v>
      </c>
      <c r="G45" t="s">
        <v>91</v>
      </c>
      <c r="H45" t="s">
        <v>124</v>
      </c>
      <c r="I45" s="8">
        <v>358.21</v>
      </c>
      <c r="J45">
        <f t="shared" si="0"/>
        <v>108</v>
      </c>
      <c r="K45">
        <v>0.62</v>
      </c>
      <c r="L45">
        <v>4.4721359549995794E-2</v>
      </c>
      <c r="M45" t="s">
        <v>72</v>
      </c>
      <c r="P45">
        <v>96</v>
      </c>
      <c r="Q45">
        <v>12</v>
      </c>
    </row>
    <row r="46" spans="1:17" x14ac:dyDescent="0.25">
      <c r="A46" t="s">
        <v>123</v>
      </c>
      <c r="B46" t="s">
        <v>30</v>
      </c>
      <c r="C46" t="s">
        <v>100</v>
      </c>
      <c r="D46" t="s">
        <v>76</v>
      </c>
      <c r="E46" t="s">
        <v>33</v>
      </c>
      <c r="F46" t="s">
        <v>93</v>
      </c>
      <c r="G46" t="s">
        <v>91</v>
      </c>
      <c r="H46" t="s">
        <v>124</v>
      </c>
      <c r="I46" s="8">
        <v>358.21</v>
      </c>
      <c r="J46">
        <f t="shared" si="0"/>
        <v>120</v>
      </c>
      <c r="K46">
        <v>0.25</v>
      </c>
      <c r="L46">
        <v>6.7082039324993695E-2</v>
      </c>
      <c r="M46" t="s">
        <v>72</v>
      </c>
      <c r="P46">
        <v>96</v>
      </c>
      <c r="Q46">
        <v>24</v>
      </c>
    </row>
    <row r="47" spans="1:17" x14ac:dyDescent="0.25">
      <c r="A47" t="s">
        <v>123</v>
      </c>
      <c r="B47" t="s">
        <v>30</v>
      </c>
      <c r="C47" t="s">
        <v>100</v>
      </c>
      <c r="D47" t="s">
        <v>76</v>
      </c>
      <c r="E47" t="s">
        <v>33</v>
      </c>
      <c r="F47" t="s">
        <v>93</v>
      </c>
      <c r="G47" t="s">
        <v>91</v>
      </c>
      <c r="H47" t="s">
        <v>124</v>
      </c>
      <c r="I47" s="8">
        <v>358.21</v>
      </c>
      <c r="J47">
        <f t="shared" si="0"/>
        <v>144</v>
      </c>
      <c r="K47">
        <v>0.03</v>
      </c>
      <c r="L47">
        <v>0</v>
      </c>
      <c r="M47" t="s">
        <v>72</v>
      </c>
      <c r="P47">
        <v>96</v>
      </c>
      <c r="Q47">
        <v>48</v>
      </c>
    </row>
    <row r="48" spans="1:17" x14ac:dyDescent="0.25">
      <c r="A48" t="s">
        <v>123</v>
      </c>
      <c r="B48" t="s">
        <v>30</v>
      </c>
      <c r="C48" t="s">
        <v>100</v>
      </c>
      <c r="D48" t="s">
        <v>76</v>
      </c>
      <c r="E48" t="s">
        <v>33</v>
      </c>
      <c r="F48" t="s">
        <v>93</v>
      </c>
      <c r="G48" t="s">
        <v>91</v>
      </c>
      <c r="H48" t="s">
        <v>124</v>
      </c>
      <c r="I48" s="8">
        <v>358.21</v>
      </c>
      <c r="J48">
        <f t="shared" si="0"/>
        <v>168</v>
      </c>
      <c r="K48" t="s">
        <v>294</v>
      </c>
      <c r="L48">
        <v>0</v>
      </c>
      <c r="M48" t="s">
        <v>72</v>
      </c>
      <c r="P48">
        <v>96</v>
      </c>
      <c r="Q48">
        <v>72</v>
      </c>
    </row>
    <row r="49" spans="1:17" x14ac:dyDescent="0.25">
      <c r="A49" t="s">
        <v>123</v>
      </c>
      <c r="B49" t="s">
        <v>30</v>
      </c>
      <c r="C49" t="s">
        <v>100</v>
      </c>
      <c r="D49" t="s">
        <v>76</v>
      </c>
      <c r="E49" t="s">
        <v>33</v>
      </c>
      <c r="F49" t="s">
        <v>93</v>
      </c>
      <c r="G49" t="s">
        <v>91</v>
      </c>
      <c r="H49" t="s">
        <v>124</v>
      </c>
      <c r="I49" s="8">
        <v>358.21</v>
      </c>
      <c r="J49">
        <f t="shared" si="0"/>
        <v>192</v>
      </c>
      <c r="K49" t="s">
        <v>294</v>
      </c>
      <c r="L49">
        <v>0</v>
      </c>
      <c r="M49" t="s">
        <v>72</v>
      </c>
      <c r="P49">
        <v>96</v>
      </c>
      <c r="Q49">
        <v>96</v>
      </c>
    </row>
    <row r="50" spans="1:17" x14ac:dyDescent="0.25">
      <c r="A50" t="s">
        <v>123</v>
      </c>
      <c r="B50" t="s">
        <v>30</v>
      </c>
      <c r="C50" t="s">
        <v>98</v>
      </c>
      <c r="D50" t="s">
        <v>76</v>
      </c>
      <c r="E50" t="s">
        <v>33</v>
      </c>
      <c r="F50" t="s">
        <v>93</v>
      </c>
      <c r="G50" t="s">
        <v>91</v>
      </c>
      <c r="H50" t="s">
        <v>124</v>
      </c>
      <c r="I50" s="8">
        <v>358.21</v>
      </c>
      <c r="J50">
        <f t="shared" si="0"/>
        <v>97</v>
      </c>
      <c r="K50">
        <v>0.18</v>
      </c>
      <c r="L50">
        <v>2.2360679774997897E-2</v>
      </c>
      <c r="M50" t="s">
        <v>72</v>
      </c>
      <c r="P50">
        <v>96</v>
      </c>
      <c r="Q50">
        <v>1</v>
      </c>
    </row>
    <row r="51" spans="1:17" x14ac:dyDescent="0.25">
      <c r="A51" t="s">
        <v>123</v>
      </c>
      <c r="B51" t="s">
        <v>30</v>
      </c>
      <c r="C51" t="s">
        <v>98</v>
      </c>
      <c r="D51" t="s">
        <v>76</v>
      </c>
      <c r="E51" t="s">
        <v>33</v>
      </c>
      <c r="F51" t="s">
        <v>93</v>
      </c>
      <c r="G51" t="s">
        <v>91</v>
      </c>
      <c r="H51" t="s">
        <v>124</v>
      </c>
      <c r="I51" s="8">
        <v>358.21</v>
      </c>
      <c r="J51">
        <f t="shared" si="0"/>
        <v>99</v>
      </c>
      <c r="K51">
        <v>7.0000000000000007E-2</v>
      </c>
      <c r="L51">
        <v>2.2360679774997897E-2</v>
      </c>
      <c r="M51" t="s">
        <v>72</v>
      </c>
      <c r="P51">
        <v>96</v>
      </c>
      <c r="Q51">
        <v>3</v>
      </c>
    </row>
    <row r="52" spans="1:17" x14ac:dyDescent="0.25">
      <c r="A52" t="s">
        <v>123</v>
      </c>
      <c r="B52" t="s">
        <v>30</v>
      </c>
      <c r="C52" t="s">
        <v>98</v>
      </c>
      <c r="D52" t="s">
        <v>76</v>
      </c>
      <c r="E52" t="s">
        <v>33</v>
      </c>
      <c r="F52" t="s">
        <v>93</v>
      </c>
      <c r="G52" t="s">
        <v>91</v>
      </c>
      <c r="H52" t="s">
        <v>124</v>
      </c>
      <c r="I52" s="8">
        <v>358.21</v>
      </c>
      <c r="J52">
        <f t="shared" si="0"/>
        <v>102</v>
      </c>
      <c r="K52">
        <v>0.01</v>
      </c>
      <c r="L52">
        <v>4.4721359549995794E-2</v>
      </c>
      <c r="M52" t="s">
        <v>72</v>
      </c>
      <c r="P52">
        <v>96</v>
      </c>
      <c r="Q52">
        <v>6</v>
      </c>
    </row>
    <row r="53" spans="1:17" x14ac:dyDescent="0.25">
      <c r="A53" t="s">
        <v>123</v>
      </c>
      <c r="B53" t="s">
        <v>30</v>
      </c>
      <c r="C53" t="s">
        <v>98</v>
      </c>
      <c r="D53" t="s">
        <v>76</v>
      </c>
      <c r="E53" t="s">
        <v>33</v>
      </c>
      <c r="F53" t="s">
        <v>93</v>
      </c>
      <c r="G53" t="s">
        <v>91</v>
      </c>
      <c r="H53" t="s">
        <v>124</v>
      </c>
      <c r="I53" s="8">
        <v>358.21</v>
      </c>
      <c r="J53">
        <f t="shared" si="0"/>
        <v>108</v>
      </c>
      <c r="K53" t="s">
        <v>294</v>
      </c>
      <c r="L53">
        <v>0</v>
      </c>
      <c r="M53" t="s">
        <v>72</v>
      </c>
      <c r="P53">
        <v>96</v>
      </c>
      <c r="Q53">
        <v>12</v>
      </c>
    </row>
    <row r="54" spans="1:17" x14ac:dyDescent="0.25">
      <c r="A54" t="s">
        <v>123</v>
      </c>
      <c r="B54" t="s">
        <v>30</v>
      </c>
      <c r="C54" t="s">
        <v>98</v>
      </c>
      <c r="D54" t="s">
        <v>76</v>
      </c>
      <c r="E54" t="s">
        <v>33</v>
      </c>
      <c r="F54" t="s">
        <v>93</v>
      </c>
      <c r="G54" t="s">
        <v>91</v>
      </c>
      <c r="H54" t="s">
        <v>124</v>
      </c>
      <c r="I54" s="8">
        <v>358.21</v>
      </c>
      <c r="J54">
        <f t="shared" si="0"/>
        <v>120</v>
      </c>
      <c r="K54" t="s">
        <v>294</v>
      </c>
      <c r="L54">
        <v>0</v>
      </c>
      <c r="M54" t="s">
        <v>72</v>
      </c>
      <c r="P54">
        <v>96</v>
      </c>
      <c r="Q54">
        <v>24</v>
      </c>
    </row>
    <row r="55" spans="1:17" x14ac:dyDescent="0.25">
      <c r="A55" t="s">
        <v>123</v>
      </c>
      <c r="B55" t="s">
        <v>30</v>
      </c>
      <c r="C55" t="s">
        <v>98</v>
      </c>
      <c r="D55" t="s">
        <v>76</v>
      </c>
      <c r="E55" t="s">
        <v>33</v>
      </c>
      <c r="F55" t="s">
        <v>93</v>
      </c>
      <c r="G55" t="s">
        <v>91</v>
      </c>
      <c r="H55" t="s">
        <v>124</v>
      </c>
      <c r="I55" s="8">
        <v>358.21</v>
      </c>
      <c r="J55">
        <f t="shared" si="0"/>
        <v>144</v>
      </c>
      <c r="K55" t="s">
        <v>294</v>
      </c>
      <c r="L55">
        <v>0</v>
      </c>
      <c r="M55" t="s">
        <v>72</v>
      </c>
      <c r="P55">
        <v>96</v>
      </c>
      <c r="Q55">
        <v>48</v>
      </c>
    </row>
    <row r="56" spans="1:17" x14ac:dyDescent="0.25">
      <c r="A56" t="s">
        <v>123</v>
      </c>
      <c r="B56" t="s">
        <v>30</v>
      </c>
      <c r="C56" t="s">
        <v>98</v>
      </c>
      <c r="D56" t="s">
        <v>76</v>
      </c>
      <c r="E56" t="s">
        <v>33</v>
      </c>
      <c r="F56" t="s">
        <v>93</v>
      </c>
      <c r="G56" t="s">
        <v>91</v>
      </c>
      <c r="H56" t="s">
        <v>124</v>
      </c>
      <c r="I56" s="8">
        <v>358.21</v>
      </c>
      <c r="J56">
        <f t="shared" si="0"/>
        <v>168</v>
      </c>
      <c r="K56" t="s">
        <v>294</v>
      </c>
      <c r="L56">
        <v>0</v>
      </c>
      <c r="M56" t="s">
        <v>72</v>
      </c>
      <c r="P56">
        <v>96</v>
      </c>
      <c r="Q56">
        <v>72</v>
      </c>
    </row>
    <row r="57" spans="1:17" x14ac:dyDescent="0.25">
      <c r="A57" t="s">
        <v>123</v>
      </c>
      <c r="B57" t="s">
        <v>30</v>
      </c>
      <c r="C57" t="s">
        <v>98</v>
      </c>
      <c r="D57" t="s">
        <v>76</v>
      </c>
      <c r="E57" t="s">
        <v>33</v>
      </c>
      <c r="F57" t="s">
        <v>93</v>
      </c>
      <c r="G57" t="s">
        <v>91</v>
      </c>
      <c r="H57" t="s">
        <v>124</v>
      </c>
      <c r="I57" s="8">
        <v>358.21</v>
      </c>
      <c r="J57">
        <f t="shared" si="0"/>
        <v>192</v>
      </c>
      <c r="K57" t="s">
        <v>294</v>
      </c>
      <c r="L57">
        <v>0</v>
      </c>
      <c r="M57" t="s">
        <v>72</v>
      </c>
      <c r="P57">
        <v>96</v>
      </c>
      <c r="Q57">
        <v>96</v>
      </c>
    </row>
    <row r="58" spans="1:17" x14ac:dyDescent="0.25">
      <c r="A58" t="s">
        <v>123</v>
      </c>
      <c r="B58" t="s">
        <v>30</v>
      </c>
      <c r="C58" t="s">
        <v>99</v>
      </c>
      <c r="D58" t="s">
        <v>76</v>
      </c>
      <c r="E58" t="s">
        <v>33</v>
      </c>
      <c r="F58" t="s">
        <v>93</v>
      </c>
      <c r="G58" t="s">
        <v>91</v>
      </c>
      <c r="H58" t="s">
        <v>124</v>
      </c>
      <c r="I58" s="8">
        <v>358.21</v>
      </c>
      <c r="J58">
        <f t="shared" si="0"/>
        <v>97</v>
      </c>
      <c r="K58">
        <v>1.95</v>
      </c>
      <c r="L58">
        <v>0.13416407864998739</v>
      </c>
      <c r="M58" t="s">
        <v>72</v>
      </c>
      <c r="P58">
        <v>96</v>
      </c>
      <c r="Q58">
        <v>1</v>
      </c>
    </row>
    <row r="59" spans="1:17" x14ac:dyDescent="0.25">
      <c r="A59" t="s">
        <v>123</v>
      </c>
      <c r="B59" t="s">
        <v>30</v>
      </c>
      <c r="C59" t="s">
        <v>99</v>
      </c>
      <c r="D59" t="s">
        <v>76</v>
      </c>
      <c r="E59" t="s">
        <v>33</v>
      </c>
      <c r="F59" t="s">
        <v>93</v>
      </c>
      <c r="G59" t="s">
        <v>91</v>
      </c>
      <c r="H59" t="s">
        <v>124</v>
      </c>
      <c r="I59" s="8">
        <v>358.21</v>
      </c>
      <c r="J59">
        <f t="shared" si="0"/>
        <v>99</v>
      </c>
      <c r="K59">
        <v>1.1100000000000001</v>
      </c>
      <c r="L59">
        <v>0.15652475842498531</v>
      </c>
      <c r="M59" t="s">
        <v>72</v>
      </c>
      <c r="P59">
        <v>96</v>
      </c>
      <c r="Q59">
        <v>3</v>
      </c>
    </row>
    <row r="60" spans="1:17" x14ac:dyDescent="0.25">
      <c r="A60" t="s">
        <v>123</v>
      </c>
      <c r="B60" t="s">
        <v>30</v>
      </c>
      <c r="C60" t="s">
        <v>99</v>
      </c>
      <c r="D60" t="s">
        <v>76</v>
      </c>
      <c r="E60" t="s">
        <v>33</v>
      </c>
      <c r="F60" t="s">
        <v>93</v>
      </c>
      <c r="G60" t="s">
        <v>91</v>
      </c>
      <c r="H60" t="s">
        <v>124</v>
      </c>
      <c r="I60" s="8">
        <v>358.21</v>
      </c>
      <c r="J60">
        <f t="shared" si="0"/>
        <v>102</v>
      </c>
      <c r="K60">
        <v>0.7</v>
      </c>
      <c r="L60">
        <v>4.4721359549995794E-2</v>
      </c>
      <c r="M60" t="s">
        <v>72</v>
      </c>
      <c r="P60">
        <v>96</v>
      </c>
      <c r="Q60">
        <v>6</v>
      </c>
    </row>
    <row r="61" spans="1:17" x14ac:dyDescent="0.25">
      <c r="A61" t="s">
        <v>123</v>
      </c>
      <c r="B61" t="s">
        <v>30</v>
      </c>
      <c r="C61" t="s">
        <v>99</v>
      </c>
      <c r="D61" t="s">
        <v>76</v>
      </c>
      <c r="E61" t="s">
        <v>33</v>
      </c>
      <c r="F61" t="s">
        <v>93</v>
      </c>
      <c r="G61" t="s">
        <v>91</v>
      </c>
      <c r="H61" t="s">
        <v>124</v>
      </c>
      <c r="I61" s="8">
        <v>358.21</v>
      </c>
      <c r="J61">
        <f t="shared" si="0"/>
        <v>108</v>
      </c>
      <c r="K61">
        <v>0.2</v>
      </c>
      <c r="L61">
        <v>2.2360679774997897E-2</v>
      </c>
      <c r="M61" t="s">
        <v>72</v>
      </c>
      <c r="P61">
        <v>96</v>
      </c>
      <c r="Q61">
        <v>12</v>
      </c>
    </row>
    <row r="62" spans="1:17" x14ac:dyDescent="0.25">
      <c r="A62" t="s">
        <v>123</v>
      </c>
      <c r="B62" t="s">
        <v>30</v>
      </c>
      <c r="C62" t="s">
        <v>99</v>
      </c>
      <c r="D62" t="s">
        <v>76</v>
      </c>
      <c r="E62" t="s">
        <v>33</v>
      </c>
      <c r="F62" t="s">
        <v>93</v>
      </c>
      <c r="G62" t="s">
        <v>91</v>
      </c>
      <c r="H62" t="s">
        <v>124</v>
      </c>
      <c r="I62" s="8">
        <v>358.21</v>
      </c>
      <c r="J62">
        <f t="shared" si="0"/>
        <v>120</v>
      </c>
      <c r="K62">
        <v>0.04</v>
      </c>
      <c r="L62">
        <v>2.2360679774997897E-2</v>
      </c>
      <c r="M62" t="s">
        <v>72</v>
      </c>
      <c r="P62">
        <v>96</v>
      </c>
      <c r="Q62">
        <v>24</v>
      </c>
    </row>
    <row r="63" spans="1:17" x14ac:dyDescent="0.25">
      <c r="A63" t="s">
        <v>123</v>
      </c>
      <c r="B63" t="s">
        <v>30</v>
      </c>
      <c r="C63" t="s">
        <v>99</v>
      </c>
      <c r="D63" t="s">
        <v>76</v>
      </c>
      <c r="E63" t="s">
        <v>33</v>
      </c>
      <c r="F63" t="s">
        <v>93</v>
      </c>
      <c r="G63" t="s">
        <v>91</v>
      </c>
      <c r="H63" t="s">
        <v>124</v>
      </c>
      <c r="I63" s="8">
        <v>358.21</v>
      </c>
      <c r="J63">
        <f t="shared" si="0"/>
        <v>144</v>
      </c>
      <c r="K63" t="s">
        <v>294</v>
      </c>
      <c r="L63">
        <v>0</v>
      </c>
      <c r="M63" t="s">
        <v>72</v>
      </c>
      <c r="P63">
        <v>96</v>
      </c>
      <c r="Q63">
        <v>48</v>
      </c>
    </row>
    <row r="64" spans="1:17" x14ac:dyDescent="0.25">
      <c r="A64" t="s">
        <v>123</v>
      </c>
      <c r="B64" t="s">
        <v>30</v>
      </c>
      <c r="C64" t="s">
        <v>99</v>
      </c>
      <c r="D64" t="s">
        <v>76</v>
      </c>
      <c r="E64" t="s">
        <v>33</v>
      </c>
      <c r="F64" t="s">
        <v>93</v>
      </c>
      <c r="G64" t="s">
        <v>91</v>
      </c>
      <c r="H64" t="s">
        <v>124</v>
      </c>
      <c r="I64" s="8">
        <v>358.21</v>
      </c>
      <c r="J64">
        <f t="shared" si="0"/>
        <v>168</v>
      </c>
      <c r="K64" t="s">
        <v>294</v>
      </c>
      <c r="L64">
        <v>0</v>
      </c>
      <c r="M64" t="s">
        <v>72</v>
      </c>
      <c r="P64">
        <v>96</v>
      </c>
      <c r="Q64">
        <v>72</v>
      </c>
    </row>
    <row r="65" spans="1:17" x14ac:dyDescent="0.25">
      <c r="A65" t="s">
        <v>123</v>
      </c>
      <c r="B65" t="s">
        <v>30</v>
      </c>
      <c r="C65" t="s">
        <v>99</v>
      </c>
      <c r="D65" t="s">
        <v>76</v>
      </c>
      <c r="E65" t="s">
        <v>33</v>
      </c>
      <c r="F65" t="s">
        <v>93</v>
      </c>
      <c r="G65" t="s">
        <v>91</v>
      </c>
      <c r="H65" t="s">
        <v>124</v>
      </c>
      <c r="I65" s="8">
        <v>358.21</v>
      </c>
      <c r="J65">
        <f t="shared" si="0"/>
        <v>192</v>
      </c>
      <c r="K65" t="s">
        <v>294</v>
      </c>
      <c r="L65">
        <v>0</v>
      </c>
      <c r="M65" t="s">
        <v>72</v>
      </c>
      <c r="P65">
        <v>96</v>
      </c>
      <c r="Q65">
        <v>96</v>
      </c>
    </row>
    <row r="66" spans="1:17" x14ac:dyDescent="0.25">
      <c r="A66" t="s">
        <v>123</v>
      </c>
      <c r="B66" t="s">
        <v>30</v>
      </c>
      <c r="C66" t="s">
        <v>109</v>
      </c>
      <c r="D66" t="s">
        <v>76</v>
      </c>
      <c r="E66" t="s">
        <v>33</v>
      </c>
      <c r="F66" t="s">
        <v>93</v>
      </c>
      <c r="G66" t="s">
        <v>91</v>
      </c>
      <c r="H66" t="s">
        <v>124</v>
      </c>
      <c r="I66" s="8">
        <v>358.21</v>
      </c>
      <c r="J66">
        <f t="shared" si="0"/>
        <v>97</v>
      </c>
      <c r="K66">
        <v>0.22</v>
      </c>
      <c r="L66">
        <v>2.2360679774997897E-2</v>
      </c>
      <c r="M66" t="s">
        <v>72</v>
      </c>
      <c r="P66">
        <v>96</v>
      </c>
      <c r="Q66">
        <v>1</v>
      </c>
    </row>
    <row r="67" spans="1:17" x14ac:dyDescent="0.25">
      <c r="A67" t="s">
        <v>123</v>
      </c>
      <c r="B67" t="s">
        <v>30</v>
      </c>
      <c r="C67" t="s">
        <v>109</v>
      </c>
      <c r="D67" t="s">
        <v>76</v>
      </c>
      <c r="E67" t="s">
        <v>33</v>
      </c>
      <c r="F67" t="s">
        <v>93</v>
      </c>
      <c r="G67" t="s">
        <v>91</v>
      </c>
      <c r="H67" t="s">
        <v>124</v>
      </c>
      <c r="I67" s="8">
        <v>358.21</v>
      </c>
      <c r="J67">
        <f t="shared" ref="J67:J97" si="1">P67+Q67</f>
        <v>99</v>
      </c>
      <c r="K67">
        <v>0.1</v>
      </c>
      <c r="L67">
        <v>4.4721359549995794E-2</v>
      </c>
      <c r="M67" t="s">
        <v>72</v>
      </c>
      <c r="P67">
        <v>96</v>
      </c>
      <c r="Q67">
        <v>3</v>
      </c>
    </row>
    <row r="68" spans="1:17" x14ac:dyDescent="0.25">
      <c r="A68" t="s">
        <v>123</v>
      </c>
      <c r="B68" t="s">
        <v>30</v>
      </c>
      <c r="C68" t="s">
        <v>109</v>
      </c>
      <c r="D68" t="s">
        <v>76</v>
      </c>
      <c r="E68" t="s">
        <v>33</v>
      </c>
      <c r="F68" t="s">
        <v>93</v>
      </c>
      <c r="G68" t="s">
        <v>91</v>
      </c>
      <c r="H68" t="s">
        <v>124</v>
      </c>
      <c r="I68" s="8">
        <v>358.21</v>
      </c>
      <c r="J68">
        <f t="shared" si="1"/>
        <v>102</v>
      </c>
      <c r="K68">
        <v>0.01</v>
      </c>
      <c r="L68">
        <v>2.2360679774997897E-2</v>
      </c>
      <c r="M68" t="s">
        <v>72</v>
      </c>
      <c r="P68">
        <v>96</v>
      </c>
      <c r="Q68">
        <v>6</v>
      </c>
    </row>
    <row r="69" spans="1:17" x14ac:dyDescent="0.25">
      <c r="A69" t="s">
        <v>123</v>
      </c>
      <c r="B69" t="s">
        <v>30</v>
      </c>
      <c r="C69" t="s">
        <v>109</v>
      </c>
      <c r="D69" t="s">
        <v>76</v>
      </c>
      <c r="E69" t="s">
        <v>33</v>
      </c>
      <c r="F69" t="s">
        <v>93</v>
      </c>
      <c r="G69" t="s">
        <v>91</v>
      </c>
      <c r="H69" t="s">
        <v>124</v>
      </c>
      <c r="I69" s="8">
        <v>358.21</v>
      </c>
      <c r="J69">
        <f t="shared" si="1"/>
        <v>108</v>
      </c>
      <c r="K69" t="s">
        <v>294</v>
      </c>
      <c r="L69">
        <v>0</v>
      </c>
      <c r="M69" t="s">
        <v>72</v>
      </c>
      <c r="P69">
        <v>96</v>
      </c>
      <c r="Q69">
        <v>12</v>
      </c>
    </row>
    <row r="70" spans="1:17" x14ac:dyDescent="0.25">
      <c r="A70" t="s">
        <v>123</v>
      </c>
      <c r="B70" t="s">
        <v>30</v>
      </c>
      <c r="C70" t="s">
        <v>109</v>
      </c>
      <c r="D70" t="s">
        <v>76</v>
      </c>
      <c r="E70" t="s">
        <v>33</v>
      </c>
      <c r="F70" t="s">
        <v>93</v>
      </c>
      <c r="G70" t="s">
        <v>91</v>
      </c>
      <c r="H70" t="s">
        <v>124</v>
      </c>
      <c r="I70" s="8">
        <v>358.21</v>
      </c>
      <c r="J70">
        <f t="shared" si="1"/>
        <v>120</v>
      </c>
      <c r="K70" t="s">
        <v>294</v>
      </c>
      <c r="L70">
        <v>0</v>
      </c>
      <c r="M70" t="s">
        <v>72</v>
      </c>
      <c r="P70">
        <v>96</v>
      </c>
      <c r="Q70">
        <v>24</v>
      </c>
    </row>
    <row r="71" spans="1:17" x14ac:dyDescent="0.25">
      <c r="A71" t="s">
        <v>123</v>
      </c>
      <c r="B71" t="s">
        <v>30</v>
      </c>
      <c r="C71" t="s">
        <v>109</v>
      </c>
      <c r="D71" t="s">
        <v>76</v>
      </c>
      <c r="E71" t="s">
        <v>33</v>
      </c>
      <c r="F71" t="s">
        <v>93</v>
      </c>
      <c r="G71" t="s">
        <v>91</v>
      </c>
      <c r="H71" t="s">
        <v>124</v>
      </c>
      <c r="I71" s="8">
        <v>358.21</v>
      </c>
      <c r="J71">
        <f t="shared" si="1"/>
        <v>144</v>
      </c>
      <c r="K71" t="s">
        <v>294</v>
      </c>
      <c r="L71">
        <v>0</v>
      </c>
      <c r="M71" t="s">
        <v>72</v>
      </c>
      <c r="P71">
        <v>96</v>
      </c>
      <c r="Q71">
        <v>48</v>
      </c>
    </row>
    <row r="72" spans="1:17" x14ac:dyDescent="0.25">
      <c r="A72" t="s">
        <v>123</v>
      </c>
      <c r="B72" t="s">
        <v>30</v>
      </c>
      <c r="C72" t="s">
        <v>109</v>
      </c>
      <c r="D72" t="s">
        <v>76</v>
      </c>
      <c r="E72" t="s">
        <v>33</v>
      </c>
      <c r="F72" t="s">
        <v>93</v>
      </c>
      <c r="G72" t="s">
        <v>91</v>
      </c>
      <c r="H72" t="s">
        <v>124</v>
      </c>
      <c r="I72" s="8">
        <v>358.21</v>
      </c>
      <c r="J72">
        <f t="shared" si="1"/>
        <v>168</v>
      </c>
      <c r="K72" t="s">
        <v>294</v>
      </c>
      <c r="L72">
        <v>0</v>
      </c>
      <c r="M72" t="s">
        <v>72</v>
      </c>
      <c r="P72">
        <v>96</v>
      </c>
      <c r="Q72">
        <v>72</v>
      </c>
    </row>
    <row r="73" spans="1:17" x14ac:dyDescent="0.25">
      <c r="A73" t="s">
        <v>123</v>
      </c>
      <c r="B73" t="s">
        <v>30</v>
      </c>
      <c r="C73" t="s">
        <v>109</v>
      </c>
      <c r="D73" t="s">
        <v>76</v>
      </c>
      <c r="E73" t="s">
        <v>33</v>
      </c>
      <c r="F73" t="s">
        <v>93</v>
      </c>
      <c r="G73" t="s">
        <v>91</v>
      </c>
      <c r="H73" t="s">
        <v>124</v>
      </c>
      <c r="I73" s="8">
        <v>358.21</v>
      </c>
      <c r="J73">
        <f t="shared" si="1"/>
        <v>192</v>
      </c>
      <c r="K73" t="s">
        <v>294</v>
      </c>
      <c r="L73">
        <v>0</v>
      </c>
      <c r="M73" t="s">
        <v>72</v>
      </c>
      <c r="P73">
        <v>96</v>
      </c>
      <c r="Q73">
        <v>96</v>
      </c>
    </row>
    <row r="74" spans="1:17" x14ac:dyDescent="0.25">
      <c r="A74" t="s">
        <v>123</v>
      </c>
      <c r="B74" t="s">
        <v>30</v>
      </c>
      <c r="C74" t="s">
        <v>110</v>
      </c>
      <c r="D74" t="s">
        <v>76</v>
      </c>
      <c r="E74" t="s">
        <v>33</v>
      </c>
      <c r="F74" t="s">
        <v>93</v>
      </c>
      <c r="G74" t="s">
        <v>91</v>
      </c>
      <c r="H74" t="s">
        <v>124</v>
      </c>
      <c r="I74" s="8">
        <v>358.21</v>
      </c>
      <c r="J74">
        <f t="shared" si="1"/>
        <v>97</v>
      </c>
      <c r="K74">
        <v>0.5</v>
      </c>
      <c r="L74">
        <v>6.7082039324993695E-2</v>
      </c>
      <c r="M74" t="s">
        <v>72</v>
      </c>
      <c r="P74">
        <v>96</v>
      </c>
      <c r="Q74">
        <v>1</v>
      </c>
    </row>
    <row r="75" spans="1:17" x14ac:dyDescent="0.25">
      <c r="A75" t="s">
        <v>123</v>
      </c>
      <c r="B75" t="s">
        <v>30</v>
      </c>
      <c r="C75" t="s">
        <v>110</v>
      </c>
      <c r="D75" t="s">
        <v>76</v>
      </c>
      <c r="E75" t="s">
        <v>33</v>
      </c>
      <c r="F75" t="s">
        <v>93</v>
      </c>
      <c r="G75" t="s">
        <v>91</v>
      </c>
      <c r="H75" t="s">
        <v>124</v>
      </c>
      <c r="I75" s="8">
        <v>358.21</v>
      </c>
      <c r="J75">
        <f t="shared" si="1"/>
        <v>99</v>
      </c>
      <c r="K75">
        <v>0.23</v>
      </c>
      <c r="L75">
        <v>2.2360679774997897E-2</v>
      </c>
      <c r="M75" t="s">
        <v>72</v>
      </c>
      <c r="P75">
        <v>96</v>
      </c>
      <c r="Q75">
        <v>3</v>
      </c>
    </row>
    <row r="76" spans="1:17" x14ac:dyDescent="0.25">
      <c r="A76" t="s">
        <v>123</v>
      </c>
      <c r="B76" t="s">
        <v>30</v>
      </c>
      <c r="C76" t="s">
        <v>110</v>
      </c>
      <c r="D76" t="s">
        <v>76</v>
      </c>
      <c r="E76" t="s">
        <v>33</v>
      </c>
      <c r="F76" t="s">
        <v>93</v>
      </c>
      <c r="G76" t="s">
        <v>91</v>
      </c>
      <c r="H76" t="s">
        <v>124</v>
      </c>
      <c r="I76" s="8">
        <v>358.21</v>
      </c>
      <c r="J76">
        <f t="shared" si="1"/>
        <v>102</v>
      </c>
      <c r="K76">
        <v>7.0000000000000007E-2</v>
      </c>
      <c r="L76">
        <v>6.7082039324993696E-3</v>
      </c>
      <c r="M76" t="s">
        <v>72</v>
      </c>
      <c r="P76">
        <v>96</v>
      </c>
      <c r="Q76">
        <v>6</v>
      </c>
    </row>
    <row r="77" spans="1:17" x14ac:dyDescent="0.25">
      <c r="A77" t="s">
        <v>123</v>
      </c>
      <c r="B77" t="s">
        <v>30</v>
      </c>
      <c r="C77" t="s">
        <v>110</v>
      </c>
      <c r="D77" t="s">
        <v>76</v>
      </c>
      <c r="E77" t="s">
        <v>33</v>
      </c>
      <c r="F77" t="s">
        <v>93</v>
      </c>
      <c r="G77" t="s">
        <v>91</v>
      </c>
      <c r="H77" t="s">
        <v>124</v>
      </c>
      <c r="I77" s="8">
        <v>358.21</v>
      </c>
      <c r="J77">
        <f t="shared" si="1"/>
        <v>108</v>
      </c>
      <c r="K77">
        <v>0.01</v>
      </c>
      <c r="L77">
        <v>4.4721359549995798E-3</v>
      </c>
      <c r="M77" t="s">
        <v>72</v>
      </c>
      <c r="P77">
        <v>96</v>
      </c>
      <c r="Q77">
        <v>12</v>
      </c>
    </row>
    <row r="78" spans="1:17" x14ac:dyDescent="0.25">
      <c r="A78" t="s">
        <v>123</v>
      </c>
      <c r="B78" t="s">
        <v>30</v>
      </c>
      <c r="C78" t="s">
        <v>110</v>
      </c>
      <c r="D78" t="s">
        <v>76</v>
      </c>
      <c r="E78" t="s">
        <v>33</v>
      </c>
      <c r="F78" t="s">
        <v>93</v>
      </c>
      <c r="G78" t="s">
        <v>91</v>
      </c>
      <c r="H78" t="s">
        <v>124</v>
      </c>
      <c r="I78" s="8">
        <v>358.21</v>
      </c>
      <c r="J78">
        <f t="shared" si="1"/>
        <v>120</v>
      </c>
      <c r="K78" t="s">
        <v>294</v>
      </c>
      <c r="L78">
        <v>0</v>
      </c>
      <c r="M78" t="s">
        <v>72</v>
      </c>
      <c r="P78">
        <v>96</v>
      </c>
      <c r="Q78">
        <v>24</v>
      </c>
    </row>
    <row r="79" spans="1:17" x14ac:dyDescent="0.25">
      <c r="A79" t="s">
        <v>123</v>
      </c>
      <c r="B79" t="s">
        <v>30</v>
      </c>
      <c r="C79" t="s">
        <v>110</v>
      </c>
      <c r="D79" t="s">
        <v>76</v>
      </c>
      <c r="E79" t="s">
        <v>33</v>
      </c>
      <c r="F79" t="s">
        <v>93</v>
      </c>
      <c r="G79" t="s">
        <v>91</v>
      </c>
      <c r="H79" t="s">
        <v>124</v>
      </c>
      <c r="I79" s="8">
        <v>358.21</v>
      </c>
      <c r="J79">
        <f t="shared" si="1"/>
        <v>144</v>
      </c>
      <c r="K79" t="s">
        <v>294</v>
      </c>
      <c r="L79">
        <v>0</v>
      </c>
      <c r="M79" t="s">
        <v>72</v>
      </c>
      <c r="P79">
        <v>96</v>
      </c>
      <c r="Q79">
        <v>48</v>
      </c>
    </row>
    <row r="80" spans="1:17" x14ac:dyDescent="0.25">
      <c r="A80" t="s">
        <v>123</v>
      </c>
      <c r="B80" t="s">
        <v>30</v>
      </c>
      <c r="C80" t="s">
        <v>110</v>
      </c>
      <c r="D80" t="s">
        <v>76</v>
      </c>
      <c r="E80" t="s">
        <v>33</v>
      </c>
      <c r="F80" t="s">
        <v>93</v>
      </c>
      <c r="G80" t="s">
        <v>91</v>
      </c>
      <c r="H80" t="s">
        <v>124</v>
      </c>
      <c r="I80" s="8">
        <v>358.21</v>
      </c>
      <c r="J80">
        <f t="shared" si="1"/>
        <v>168</v>
      </c>
      <c r="K80" t="s">
        <v>294</v>
      </c>
      <c r="L80">
        <v>0</v>
      </c>
      <c r="M80" t="s">
        <v>72</v>
      </c>
      <c r="P80">
        <v>96</v>
      </c>
      <c r="Q80">
        <v>72</v>
      </c>
    </row>
    <row r="81" spans="1:17" x14ac:dyDescent="0.25">
      <c r="A81" t="s">
        <v>123</v>
      </c>
      <c r="B81" t="s">
        <v>30</v>
      </c>
      <c r="C81" t="s">
        <v>110</v>
      </c>
      <c r="D81" t="s">
        <v>76</v>
      </c>
      <c r="E81" t="s">
        <v>33</v>
      </c>
      <c r="F81" t="s">
        <v>93</v>
      </c>
      <c r="G81" t="s">
        <v>91</v>
      </c>
      <c r="H81" t="s">
        <v>124</v>
      </c>
      <c r="I81" s="8">
        <v>358.21</v>
      </c>
      <c r="J81">
        <f t="shared" si="1"/>
        <v>192</v>
      </c>
      <c r="K81" t="s">
        <v>294</v>
      </c>
      <c r="L81">
        <v>0</v>
      </c>
      <c r="M81" t="s">
        <v>72</v>
      </c>
      <c r="P81">
        <v>96</v>
      </c>
      <c r="Q81">
        <v>96</v>
      </c>
    </row>
    <row r="82" spans="1:17" x14ac:dyDescent="0.25">
      <c r="A82" t="s">
        <v>123</v>
      </c>
      <c r="B82" t="s">
        <v>30</v>
      </c>
      <c r="C82" t="s">
        <v>96</v>
      </c>
      <c r="D82" t="s">
        <v>76</v>
      </c>
      <c r="E82" t="s">
        <v>33</v>
      </c>
      <c r="F82" t="s">
        <v>93</v>
      </c>
      <c r="G82" t="s">
        <v>91</v>
      </c>
      <c r="H82" t="s">
        <v>124</v>
      </c>
      <c r="I82" s="8">
        <v>358.21</v>
      </c>
      <c r="J82">
        <f t="shared" si="1"/>
        <v>97</v>
      </c>
      <c r="K82">
        <v>2</v>
      </c>
      <c r="L82">
        <v>0.20124611797498107</v>
      </c>
      <c r="M82" t="s">
        <v>72</v>
      </c>
      <c r="P82">
        <v>96</v>
      </c>
      <c r="Q82">
        <v>1</v>
      </c>
    </row>
    <row r="83" spans="1:17" x14ac:dyDescent="0.25">
      <c r="A83" t="s">
        <v>123</v>
      </c>
      <c r="B83" t="s">
        <v>30</v>
      </c>
      <c r="C83" t="s">
        <v>96</v>
      </c>
      <c r="D83" t="s">
        <v>76</v>
      </c>
      <c r="E83" t="s">
        <v>33</v>
      </c>
      <c r="F83" t="s">
        <v>93</v>
      </c>
      <c r="G83" t="s">
        <v>91</v>
      </c>
      <c r="H83" t="s">
        <v>124</v>
      </c>
      <c r="I83" s="8">
        <v>358.21</v>
      </c>
      <c r="J83">
        <f t="shared" si="1"/>
        <v>99</v>
      </c>
      <c r="K83">
        <v>1.1200000000000001</v>
      </c>
      <c r="L83">
        <v>6.7082039324993695E-2</v>
      </c>
      <c r="M83" t="s">
        <v>72</v>
      </c>
      <c r="P83">
        <v>96</v>
      </c>
      <c r="Q83">
        <v>3</v>
      </c>
    </row>
    <row r="84" spans="1:17" x14ac:dyDescent="0.25">
      <c r="A84" t="s">
        <v>123</v>
      </c>
      <c r="B84" t="s">
        <v>30</v>
      </c>
      <c r="C84" t="s">
        <v>96</v>
      </c>
      <c r="D84" t="s">
        <v>76</v>
      </c>
      <c r="E84" t="s">
        <v>33</v>
      </c>
      <c r="F84" t="s">
        <v>93</v>
      </c>
      <c r="G84" t="s">
        <v>91</v>
      </c>
      <c r="H84" t="s">
        <v>124</v>
      </c>
      <c r="I84" s="8">
        <v>358.21</v>
      </c>
      <c r="J84">
        <f t="shared" si="1"/>
        <v>102</v>
      </c>
      <c r="K84">
        <v>0.75</v>
      </c>
      <c r="L84">
        <v>2.2360679774997899E-3</v>
      </c>
      <c r="M84" t="s">
        <v>72</v>
      </c>
      <c r="P84">
        <v>96</v>
      </c>
      <c r="Q84">
        <v>6</v>
      </c>
    </row>
    <row r="85" spans="1:17" x14ac:dyDescent="0.25">
      <c r="A85" t="s">
        <v>123</v>
      </c>
      <c r="B85" t="s">
        <v>30</v>
      </c>
      <c r="C85" t="s">
        <v>96</v>
      </c>
      <c r="D85" t="s">
        <v>76</v>
      </c>
      <c r="E85" t="s">
        <v>33</v>
      </c>
      <c r="F85" t="s">
        <v>93</v>
      </c>
      <c r="G85" t="s">
        <v>91</v>
      </c>
      <c r="H85" t="s">
        <v>124</v>
      </c>
      <c r="I85" s="8">
        <v>358.21</v>
      </c>
      <c r="J85">
        <f t="shared" si="1"/>
        <v>108</v>
      </c>
      <c r="K85">
        <v>0.13</v>
      </c>
      <c r="L85">
        <v>2.2360679774997897E-2</v>
      </c>
      <c r="M85" t="s">
        <v>72</v>
      </c>
      <c r="P85">
        <v>96</v>
      </c>
      <c r="Q85">
        <v>12</v>
      </c>
    </row>
    <row r="86" spans="1:17" x14ac:dyDescent="0.25">
      <c r="A86" t="s">
        <v>123</v>
      </c>
      <c r="B86" t="s">
        <v>30</v>
      </c>
      <c r="C86" t="s">
        <v>96</v>
      </c>
      <c r="D86" t="s">
        <v>76</v>
      </c>
      <c r="E86" t="s">
        <v>33</v>
      </c>
      <c r="F86" t="s">
        <v>93</v>
      </c>
      <c r="G86" t="s">
        <v>91</v>
      </c>
      <c r="H86" t="s">
        <v>124</v>
      </c>
      <c r="I86" s="8">
        <v>358.21</v>
      </c>
      <c r="J86">
        <f t="shared" si="1"/>
        <v>120</v>
      </c>
      <c r="K86">
        <v>0.04</v>
      </c>
      <c r="L86">
        <v>4.4721359549995798E-3</v>
      </c>
      <c r="M86" t="s">
        <v>72</v>
      </c>
      <c r="P86">
        <v>96</v>
      </c>
      <c r="Q86">
        <v>24</v>
      </c>
    </row>
    <row r="87" spans="1:17" x14ac:dyDescent="0.25">
      <c r="A87" t="s">
        <v>123</v>
      </c>
      <c r="B87" t="s">
        <v>30</v>
      </c>
      <c r="C87" t="s">
        <v>96</v>
      </c>
      <c r="D87" t="s">
        <v>76</v>
      </c>
      <c r="E87" t="s">
        <v>33</v>
      </c>
      <c r="F87" t="s">
        <v>93</v>
      </c>
      <c r="G87" t="s">
        <v>91</v>
      </c>
      <c r="H87" t="s">
        <v>124</v>
      </c>
      <c r="I87" s="8">
        <v>358.21</v>
      </c>
      <c r="J87">
        <f t="shared" si="1"/>
        <v>144</v>
      </c>
      <c r="K87" t="s">
        <v>294</v>
      </c>
      <c r="L87">
        <v>0</v>
      </c>
      <c r="M87" t="s">
        <v>72</v>
      </c>
      <c r="P87">
        <v>96</v>
      </c>
      <c r="Q87">
        <v>48</v>
      </c>
    </row>
    <row r="88" spans="1:17" x14ac:dyDescent="0.25">
      <c r="A88" t="s">
        <v>123</v>
      </c>
      <c r="B88" t="s">
        <v>30</v>
      </c>
      <c r="C88" t="s">
        <v>96</v>
      </c>
      <c r="D88" t="s">
        <v>76</v>
      </c>
      <c r="E88" t="s">
        <v>33</v>
      </c>
      <c r="F88" t="s">
        <v>93</v>
      </c>
      <c r="G88" t="s">
        <v>91</v>
      </c>
      <c r="H88" t="s">
        <v>124</v>
      </c>
      <c r="I88" s="8">
        <v>358.21</v>
      </c>
      <c r="J88">
        <f t="shared" si="1"/>
        <v>168</v>
      </c>
      <c r="K88" t="s">
        <v>294</v>
      </c>
      <c r="L88">
        <v>0</v>
      </c>
      <c r="M88" t="s">
        <v>72</v>
      </c>
      <c r="P88">
        <v>96</v>
      </c>
      <c r="Q88">
        <v>72</v>
      </c>
    </row>
    <row r="89" spans="1:17" x14ac:dyDescent="0.25">
      <c r="A89" t="s">
        <v>123</v>
      </c>
      <c r="B89" t="s">
        <v>30</v>
      </c>
      <c r="C89" t="s">
        <v>96</v>
      </c>
      <c r="D89" t="s">
        <v>76</v>
      </c>
      <c r="E89" t="s">
        <v>33</v>
      </c>
      <c r="F89" t="s">
        <v>93</v>
      </c>
      <c r="G89" t="s">
        <v>91</v>
      </c>
      <c r="H89" t="s">
        <v>124</v>
      </c>
      <c r="I89" s="8">
        <v>358.21</v>
      </c>
      <c r="J89">
        <f t="shared" si="1"/>
        <v>192</v>
      </c>
      <c r="K89" t="s">
        <v>294</v>
      </c>
      <c r="L89">
        <v>0</v>
      </c>
      <c r="M89" t="s">
        <v>72</v>
      </c>
      <c r="P89">
        <v>96</v>
      </c>
      <c r="Q89">
        <v>96</v>
      </c>
    </row>
    <row r="90" spans="1:17" x14ac:dyDescent="0.25">
      <c r="A90" t="s">
        <v>123</v>
      </c>
      <c r="B90" t="s">
        <v>30</v>
      </c>
      <c r="C90" t="s">
        <v>111</v>
      </c>
      <c r="E90" t="s">
        <v>33</v>
      </c>
      <c r="F90" t="s">
        <v>93</v>
      </c>
      <c r="G90" t="s">
        <v>91</v>
      </c>
      <c r="H90" t="s">
        <v>124</v>
      </c>
      <c r="I90" s="8">
        <v>358.21</v>
      </c>
      <c r="J90">
        <f t="shared" si="1"/>
        <v>97</v>
      </c>
      <c r="K90">
        <v>1.56</v>
      </c>
      <c r="L90">
        <v>8.9442719099991588E-2</v>
      </c>
      <c r="M90" t="s">
        <v>72</v>
      </c>
      <c r="P90">
        <v>96</v>
      </c>
      <c r="Q90">
        <v>1</v>
      </c>
    </row>
    <row r="91" spans="1:17" x14ac:dyDescent="0.25">
      <c r="A91" t="s">
        <v>123</v>
      </c>
      <c r="B91" t="s">
        <v>30</v>
      </c>
      <c r="C91" t="s">
        <v>111</v>
      </c>
      <c r="E91" t="s">
        <v>33</v>
      </c>
      <c r="F91" t="s">
        <v>93</v>
      </c>
      <c r="G91" t="s">
        <v>91</v>
      </c>
      <c r="H91" t="s">
        <v>124</v>
      </c>
      <c r="I91" s="8">
        <v>358.21</v>
      </c>
      <c r="J91">
        <f t="shared" si="1"/>
        <v>99</v>
      </c>
      <c r="K91">
        <v>2.95</v>
      </c>
      <c r="L91">
        <v>0.15652475842498531</v>
      </c>
      <c r="M91" t="s">
        <v>72</v>
      </c>
      <c r="P91">
        <v>96</v>
      </c>
      <c r="Q91">
        <v>3</v>
      </c>
    </row>
    <row r="92" spans="1:17" x14ac:dyDescent="0.25">
      <c r="A92" t="s">
        <v>123</v>
      </c>
      <c r="B92" t="s">
        <v>30</v>
      </c>
      <c r="C92" t="s">
        <v>111</v>
      </c>
      <c r="E92" t="s">
        <v>33</v>
      </c>
      <c r="F92" t="s">
        <v>93</v>
      </c>
      <c r="G92" t="s">
        <v>91</v>
      </c>
      <c r="H92" t="s">
        <v>124</v>
      </c>
      <c r="I92" s="8">
        <v>358.21</v>
      </c>
      <c r="J92">
        <f t="shared" si="1"/>
        <v>102</v>
      </c>
      <c r="K92">
        <v>1.3</v>
      </c>
      <c r="L92">
        <v>4.4721359549995794E-2</v>
      </c>
      <c r="M92" t="s">
        <v>72</v>
      </c>
      <c r="P92">
        <v>96</v>
      </c>
      <c r="Q92">
        <v>6</v>
      </c>
    </row>
    <row r="93" spans="1:17" x14ac:dyDescent="0.25">
      <c r="A93" t="s">
        <v>123</v>
      </c>
      <c r="B93" t="s">
        <v>30</v>
      </c>
      <c r="C93" t="s">
        <v>111</v>
      </c>
      <c r="E93" t="s">
        <v>33</v>
      </c>
      <c r="F93" t="s">
        <v>93</v>
      </c>
      <c r="G93" t="s">
        <v>91</v>
      </c>
      <c r="H93" t="s">
        <v>124</v>
      </c>
      <c r="I93" s="8">
        <v>358.21</v>
      </c>
      <c r="J93">
        <f t="shared" si="1"/>
        <v>108</v>
      </c>
      <c r="K93">
        <v>1.1000000000000001</v>
      </c>
      <c r="L93">
        <v>2.2360679774997897E-2</v>
      </c>
      <c r="M93" t="s">
        <v>72</v>
      </c>
      <c r="P93">
        <v>96</v>
      </c>
      <c r="Q93">
        <v>12</v>
      </c>
    </row>
    <row r="94" spans="1:17" x14ac:dyDescent="0.25">
      <c r="A94" t="s">
        <v>123</v>
      </c>
      <c r="B94" t="s">
        <v>30</v>
      </c>
      <c r="C94" t="s">
        <v>111</v>
      </c>
      <c r="E94" t="s">
        <v>33</v>
      </c>
      <c r="F94" t="s">
        <v>93</v>
      </c>
      <c r="G94" t="s">
        <v>91</v>
      </c>
      <c r="H94" t="s">
        <v>124</v>
      </c>
      <c r="I94" s="8">
        <v>358.21</v>
      </c>
      <c r="J94">
        <f t="shared" si="1"/>
        <v>120</v>
      </c>
      <c r="K94">
        <v>0.7</v>
      </c>
      <c r="L94">
        <v>2.2360679774997899E-3</v>
      </c>
      <c r="M94" t="s">
        <v>72</v>
      </c>
      <c r="P94">
        <v>96</v>
      </c>
      <c r="Q94">
        <v>24</v>
      </c>
    </row>
    <row r="95" spans="1:17" x14ac:dyDescent="0.25">
      <c r="A95" t="s">
        <v>123</v>
      </c>
      <c r="B95" t="s">
        <v>30</v>
      </c>
      <c r="C95" t="s">
        <v>111</v>
      </c>
      <c r="E95" t="s">
        <v>33</v>
      </c>
      <c r="F95" t="s">
        <v>93</v>
      </c>
      <c r="G95" t="s">
        <v>91</v>
      </c>
      <c r="H95" t="s">
        <v>124</v>
      </c>
      <c r="I95" s="8">
        <v>358.21</v>
      </c>
      <c r="J95">
        <f t="shared" si="1"/>
        <v>144</v>
      </c>
      <c r="K95">
        <v>0.09</v>
      </c>
      <c r="L95">
        <v>2.2360679774997897E-2</v>
      </c>
      <c r="M95" t="s">
        <v>72</v>
      </c>
      <c r="P95">
        <v>96</v>
      </c>
      <c r="Q95">
        <v>48</v>
      </c>
    </row>
    <row r="96" spans="1:17" x14ac:dyDescent="0.25">
      <c r="A96" t="s">
        <v>123</v>
      </c>
      <c r="B96" t="s">
        <v>30</v>
      </c>
      <c r="C96" t="s">
        <v>111</v>
      </c>
      <c r="E96" t="s">
        <v>33</v>
      </c>
      <c r="F96" t="s">
        <v>93</v>
      </c>
      <c r="G96" t="s">
        <v>91</v>
      </c>
      <c r="H96" t="s">
        <v>124</v>
      </c>
      <c r="I96" s="8">
        <v>358.21</v>
      </c>
      <c r="J96">
        <f t="shared" si="1"/>
        <v>168</v>
      </c>
      <c r="K96">
        <v>0.01</v>
      </c>
      <c r="L96">
        <v>2.2360679774997899E-3</v>
      </c>
      <c r="M96" t="s">
        <v>72</v>
      </c>
      <c r="P96">
        <v>96</v>
      </c>
      <c r="Q96">
        <v>72</v>
      </c>
    </row>
    <row r="97" spans="1:17" x14ac:dyDescent="0.25">
      <c r="A97" t="s">
        <v>123</v>
      </c>
      <c r="B97" t="s">
        <v>30</v>
      </c>
      <c r="C97" t="s">
        <v>111</v>
      </c>
      <c r="E97" t="s">
        <v>33</v>
      </c>
      <c r="F97" t="s">
        <v>93</v>
      </c>
      <c r="G97" t="s">
        <v>91</v>
      </c>
      <c r="H97" t="s">
        <v>124</v>
      </c>
      <c r="I97" s="8">
        <v>358.21</v>
      </c>
      <c r="J97">
        <f t="shared" si="1"/>
        <v>192</v>
      </c>
      <c r="K97" t="s">
        <v>294</v>
      </c>
      <c r="L97">
        <v>0</v>
      </c>
      <c r="M97" t="s">
        <v>72</v>
      </c>
      <c r="P97">
        <v>96</v>
      </c>
      <c r="Q97">
        <v>96</v>
      </c>
    </row>
  </sheetData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9597-C91C-4749-AD92-E55B09121C5A}">
  <dimension ref="A1:P21"/>
  <sheetViews>
    <sheetView topLeftCell="B1" workbookViewId="0">
      <selection activeCell="K13" sqref="K13:K21"/>
    </sheetView>
  </sheetViews>
  <sheetFormatPr defaultRowHeight="15" x14ac:dyDescent="0.25"/>
  <cols>
    <col min="1" max="1" width="11.42578125" bestFit="1" customWidth="1"/>
    <col min="3" max="3" width="12.28515625" bestFit="1" customWidth="1"/>
    <col min="4" max="4" width="12.42578125" bestFit="1" customWidth="1"/>
    <col min="5" max="5" width="7.28515625" bestFit="1" customWidth="1"/>
    <col min="6" max="6" width="7" bestFit="1" customWidth="1"/>
    <col min="7" max="7" width="7.140625" bestFit="1" customWidth="1"/>
    <col min="8" max="8" width="9.5703125" bestFit="1" customWidth="1"/>
    <col min="9" max="9" width="9.5703125" customWidth="1"/>
    <col min="10" max="10" width="11.85546875" bestFit="1" customWidth="1"/>
    <col min="11" max="11" width="25.5703125" bestFit="1" customWidth="1"/>
    <col min="12" max="12" width="13.140625" bestFit="1" customWidth="1"/>
    <col min="13" max="13" width="5.7109375" bestFit="1" customWidth="1"/>
    <col min="14" max="14" width="8.140625" bestFit="1" customWidth="1"/>
    <col min="16" max="16" width="11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s="1" t="s">
        <v>275</v>
      </c>
      <c r="J1" s="1" t="s">
        <v>8</v>
      </c>
      <c r="K1" s="2" t="s">
        <v>137</v>
      </c>
      <c r="L1" s="1" t="s">
        <v>204</v>
      </c>
      <c r="M1" s="1" t="s">
        <v>9</v>
      </c>
      <c r="N1" s="1" t="s">
        <v>7</v>
      </c>
      <c r="P1" s="1" t="s">
        <v>81</v>
      </c>
    </row>
    <row r="2" spans="1:16" x14ac:dyDescent="0.25">
      <c r="A2" t="s">
        <v>82</v>
      </c>
      <c r="B2" t="s">
        <v>30</v>
      </c>
      <c r="C2" t="s">
        <v>80</v>
      </c>
      <c r="D2" t="s">
        <v>32</v>
      </c>
      <c r="E2" t="s">
        <v>33</v>
      </c>
      <c r="F2" t="s">
        <v>84</v>
      </c>
      <c r="G2" t="s">
        <v>83</v>
      </c>
      <c r="H2" t="s">
        <v>124</v>
      </c>
      <c r="I2" s="8">
        <v>358.21</v>
      </c>
      <c r="J2">
        <v>0.122613910142701</v>
      </c>
      <c r="K2">
        <v>30.112966505074901</v>
      </c>
      <c r="L2">
        <f t="shared" ref="L2:L21" si="0">ABS(K2-P2)</f>
        <v>7.9705062458992018</v>
      </c>
      <c r="M2" t="s">
        <v>37</v>
      </c>
      <c r="P2">
        <v>38.083472750974103</v>
      </c>
    </row>
    <row r="3" spans="1:16" x14ac:dyDescent="0.25">
      <c r="A3" t="s">
        <v>82</v>
      </c>
      <c r="B3" t="s">
        <v>30</v>
      </c>
      <c r="C3" t="s">
        <v>80</v>
      </c>
      <c r="D3" t="s">
        <v>32</v>
      </c>
      <c r="E3" t="s">
        <v>33</v>
      </c>
      <c r="F3" t="s">
        <v>84</v>
      </c>
      <c r="G3" t="s">
        <v>83</v>
      </c>
      <c r="H3" t="s">
        <v>124</v>
      </c>
      <c r="I3" s="8">
        <v>358.21</v>
      </c>
      <c r="J3">
        <v>0.24458662068782899</v>
      </c>
      <c r="K3">
        <v>10.197614341363501</v>
      </c>
      <c r="L3">
        <f t="shared" si="0"/>
        <v>4.6892946221528984</v>
      </c>
      <c r="M3" t="s">
        <v>37</v>
      </c>
      <c r="P3">
        <v>14.886908963516399</v>
      </c>
    </row>
    <row r="4" spans="1:16" x14ac:dyDescent="0.25">
      <c r="A4" t="s">
        <v>82</v>
      </c>
      <c r="B4" t="s">
        <v>30</v>
      </c>
      <c r="C4" t="s">
        <v>80</v>
      </c>
      <c r="D4" t="s">
        <v>32</v>
      </c>
      <c r="E4" t="s">
        <v>33</v>
      </c>
      <c r="F4" t="s">
        <v>84</v>
      </c>
      <c r="G4" t="s">
        <v>83</v>
      </c>
      <c r="H4" t="s">
        <v>124</v>
      </c>
      <c r="I4" s="8">
        <v>358.21</v>
      </c>
      <c r="J4">
        <v>0.451507935982632</v>
      </c>
      <c r="K4">
        <v>6.0515926730374696</v>
      </c>
      <c r="L4">
        <f t="shared" si="0"/>
        <v>2.4437024417299904</v>
      </c>
      <c r="M4" t="s">
        <v>37</v>
      </c>
      <c r="P4">
        <v>8.49529511476746</v>
      </c>
    </row>
    <row r="5" spans="1:16" x14ac:dyDescent="0.25">
      <c r="A5" t="s">
        <v>82</v>
      </c>
      <c r="B5" t="s">
        <v>30</v>
      </c>
      <c r="C5" t="s">
        <v>80</v>
      </c>
      <c r="D5" t="s">
        <v>32</v>
      </c>
      <c r="E5" t="s">
        <v>33</v>
      </c>
      <c r="F5" t="s">
        <v>84</v>
      </c>
      <c r="G5" t="s">
        <v>83</v>
      </c>
      <c r="H5" t="s">
        <v>124</v>
      </c>
      <c r="I5" s="8">
        <v>358.21</v>
      </c>
      <c r="J5">
        <v>0.90785589473405404</v>
      </c>
      <c r="K5">
        <v>2.8027997364775099</v>
      </c>
      <c r="L5">
        <f t="shared" si="0"/>
        <v>1.1834689879534799</v>
      </c>
      <c r="M5" t="s">
        <v>37</v>
      </c>
      <c r="P5">
        <v>3.9862687244309898</v>
      </c>
    </row>
    <row r="6" spans="1:16" x14ac:dyDescent="0.25">
      <c r="A6" t="s">
        <v>82</v>
      </c>
      <c r="B6" t="s">
        <v>30</v>
      </c>
      <c r="C6" t="s">
        <v>80</v>
      </c>
      <c r="D6" t="s">
        <v>32</v>
      </c>
      <c r="E6" t="s">
        <v>33</v>
      </c>
      <c r="F6" t="s">
        <v>84</v>
      </c>
      <c r="G6" t="s">
        <v>83</v>
      </c>
      <c r="H6" t="s">
        <v>124</v>
      </c>
      <c r="I6" s="8">
        <v>358.21</v>
      </c>
      <c r="J6">
        <v>1.9065552937438699</v>
      </c>
      <c r="K6">
        <v>0.84400614584980405</v>
      </c>
      <c r="L6">
        <f t="shared" si="0"/>
        <v>0.26600101124713604</v>
      </c>
      <c r="M6" t="s">
        <v>37</v>
      </c>
      <c r="P6">
        <v>1.1100071570969401</v>
      </c>
    </row>
    <row r="7" spans="1:16" x14ac:dyDescent="0.25">
      <c r="A7" t="s">
        <v>82</v>
      </c>
      <c r="B7" t="s">
        <v>30</v>
      </c>
      <c r="C7" t="s">
        <v>80</v>
      </c>
      <c r="D7" t="s">
        <v>32</v>
      </c>
      <c r="E7" t="s">
        <v>33</v>
      </c>
      <c r="F7" t="s">
        <v>84</v>
      </c>
      <c r="G7" t="s">
        <v>83</v>
      </c>
      <c r="H7" t="s">
        <v>124</v>
      </c>
      <c r="I7" s="8">
        <v>358.21</v>
      </c>
      <c r="J7">
        <v>3.9697701278758801</v>
      </c>
      <c r="K7">
        <v>0.34759737434837801</v>
      </c>
      <c r="L7">
        <f t="shared" si="0"/>
        <v>1.3873786976377978E-2</v>
      </c>
      <c r="M7" t="s">
        <v>37</v>
      </c>
      <c r="P7">
        <v>0.36147116132475599</v>
      </c>
    </row>
    <row r="8" spans="1:16" x14ac:dyDescent="0.25">
      <c r="A8" t="s">
        <v>82</v>
      </c>
      <c r="B8" t="s">
        <v>30</v>
      </c>
      <c r="C8" t="s">
        <v>80</v>
      </c>
      <c r="D8" t="s">
        <v>32</v>
      </c>
      <c r="E8" t="s">
        <v>33</v>
      </c>
      <c r="F8" t="s">
        <v>84</v>
      </c>
      <c r="G8" t="s">
        <v>83</v>
      </c>
      <c r="H8" t="s">
        <v>124</v>
      </c>
      <c r="I8" s="8">
        <v>358.21</v>
      </c>
      <c r="J8">
        <v>5.9564340036006396</v>
      </c>
      <c r="K8">
        <v>0.30112966505074901</v>
      </c>
      <c r="L8">
        <f t="shared" si="0"/>
        <v>3.9542166548109936E-3</v>
      </c>
      <c r="M8" t="s">
        <v>37</v>
      </c>
      <c r="P8">
        <v>0.30508388170556</v>
      </c>
    </row>
    <row r="9" spans="1:16" x14ac:dyDescent="0.25">
      <c r="A9" t="s">
        <v>82</v>
      </c>
      <c r="B9" t="s">
        <v>30</v>
      </c>
      <c r="C9" t="s">
        <v>80</v>
      </c>
      <c r="D9" t="s">
        <v>32</v>
      </c>
      <c r="E9" t="s">
        <v>33</v>
      </c>
      <c r="F9" t="s">
        <v>84</v>
      </c>
      <c r="G9" t="s">
        <v>83</v>
      </c>
      <c r="H9" t="s">
        <v>124</v>
      </c>
      <c r="I9" s="8">
        <v>358.21</v>
      </c>
      <c r="J9">
        <v>7.9724275899499597</v>
      </c>
      <c r="K9">
        <v>0.254155288000526</v>
      </c>
      <c r="L9">
        <f t="shared" si="0"/>
        <v>6.7185904157540111E-3</v>
      </c>
      <c r="M9" t="s">
        <v>37</v>
      </c>
      <c r="P9">
        <v>0.26087387841628001</v>
      </c>
    </row>
    <row r="10" spans="1:16" x14ac:dyDescent="0.25">
      <c r="A10" t="s">
        <v>82</v>
      </c>
      <c r="B10" t="s">
        <v>30</v>
      </c>
      <c r="C10" t="s">
        <v>80</v>
      </c>
      <c r="D10" t="s">
        <v>32</v>
      </c>
      <c r="E10" t="s">
        <v>33</v>
      </c>
      <c r="F10" t="s">
        <v>84</v>
      </c>
      <c r="G10" t="s">
        <v>83</v>
      </c>
      <c r="H10" t="s">
        <v>124</v>
      </c>
      <c r="I10" s="8">
        <v>358.21</v>
      </c>
      <c r="J10">
        <v>11.931711001826701</v>
      </c>
      <c r="K10">
        <v>0.169614023492587</v>
      </c>
      <c r="L10">
        <f t="shared" si="0"/>
        <v>5.0356097544363002E-2</v>
      </c>
      <c r="M10" t="s">
        <v>37</v>
      </c>
      <c r="P10">
        <v>0.119257925948224</v>
      </c>
    </row>
    <row r="11" spans="1:16" x14ac:dyDescent="0.25">
      <c r="A11" t="s">
        <v>82</v>
      </c>
      <c r="B11" t="s">
        <v>30</v>
      </c>
      <c r="C11" t="s">
        <v>80</v>
      </c>
      <c r="D11" t="s">
        <v>32</v>
      </c>
      <c r="E11" t="s">
        <v>33</v>
      </c>
      <c r="F11" t="s">
        <v>84</v>
      </c>
      <c r="G11" t="s">
        <v>83</v>
      </c>
      <c r="H11" t="s">
        <v>124</v>
      </c>
      <c r="I11" s="8">
        <v>358.21</v>
      </c>
      <c r="J11">
        <v>23.986904635831699</v>
      </c>
      <c r="K11">
        <v>3.2353034001472998E-2</v>
      </c>
      <c r="L11">
        <f t="shared" si="0"/>
        <v>8.5525186539660292E-4</v>
      </c>
      <c r="M11" t="s">
        <v>37</v>
      </c>
      <c r="P11">
        <v>3.3208285866869601E-2</v>
      </c>
    </row>
    <row r="12" spans="1:16" x14ac:dyDescent="0.25">
      <c r="A12" t="s">
        <v>82</v>
      </c>
      <c r="B12" t="s">
        <v>30</v>
      </c>
      <c r="C12" t="s">
        <v>80</v>
      </c>
      <c r="D12" t="s">
        <v>32</v>
      </c>
      <c r="E12" t="s">
        <v>33</v>
      </c>
      <c r="F12" t="s">
        <v>84</v>
      </c>
      <c r="G12" t="s">
        <v>83</v>
      </c>
      <c r="H12" t="s">
        <v>124</v>
      </c>
      <c r="I12" s="8">
        <v>358.21</v>
      </c>
      <c r="J12">
        <v>0.109355557173492</v>
      </c>
      <c r="K12">
        <v>1.05356877188769</v>
      </c>
      <c r="L12">
        <f t="shared" si="0"/>
        <v>0.40627354663697002</v>
      </c>
      <c r="M12" t="s">
        <v>72</v>
      </c>
      <c r="P12">
        <v>1.4598423185246601</v>
      </c>
    </row>
    <row r="13" spans="1:16" x14ac:dyDescent="0.25">
      <c r="A13" t="s">
        <v>82</v>
      </c>
      <c r="B13" t="s">
        <v>30</v>
      </c>
      <c r="C13" t="s">
        <v>80</v>
      </c>
      <c r="D13" t="s">
        <v>32</v>
      </c>
      <c r="E13" t="s">
        <v>33</v>
      </c>
      <c r="F13" t="s">
        <v>84</v>
      </c>
      <c r="G13" t="s">
        <v>83</v>
      </c>
      <c r="H13" t="s">
        <v>124</v>
      </c>
      <c r="I13" s="8">
        <v>358.21</v>
      </c>
      <c r="J13">
        <v>0.249054334012866</v>
      </c>
      <c r="K13">
        <v>3.9862687244309898</v>
      </c>
      <c r="L13">
        <f t="shared" si="0"/>
        <v>1.5371711612341006</v>
      </c>
      <c r="M13" t="s">
        <v>72</v>
      </c>
      <c r="P13">
        <v>5.5234398856650904</v>
      </c>
    </row>
    <row r="14" spans="1:16" x14ac:dyDescent="0.25">
      <c r="A14" t="s">
        <v>82</v>
      </c>
      <c r="B14" t="s">
        <v>30</v>
      </c>
      <c r="C14" t="s">
        <v>80</v>
      </c>
      <c r="D14" t="s">
        <v>32</v>
      </c>
      <c r="E14" t="s">
        <v>33</v>
      </c>
      <c r="F14" t="s">
        <v>84</v>
      </c>
      <c r="G14" t="s">
        <v>83</v>
      </c>
      <c r="H14" t="s">
        <v>124</v>
      </c>
      <c r="I14" s="8">
        <v>358.21</v>
      </c>
      <c r="J14">
        <v>0.43665692594847899</v>
      </c>
      <c r="K14">
        <v>6.3757690604966504</v>
      </c>
      <c r="L14">
        <f t="shared" si="0"/>
        <v>2.1195260542708096</v>
      </c>
      <c r="M14" t="s">
        <v>72</v>
      </c>
      <c r="P14">
        <v>8.49529511476746</v>
      </c>
    </row>
    <row r="15" spans="1:16" x14ac:dyDescent="0.25">
      <c r="A15" t="s">
        <v>82</v>
      </c>
      <c r="B15" t="s">
        <v>30</v>
      </c>
      <c r="C15" t="s">
        <v>80</v>
      </c>
      <c r="D15" t="s">
        <v>32</v>
      </c>
      <c r="E15" t="s">
        <v>33</v>
      </c>
      <c r="F15" t="s">
        <v>84</v>
      </c>
      <c r="G15" t="s">
        <v>83</v>
      </c>
      <c r="H15" t="s">
        <v>124</v>
      </c>
      <c r="I15" s="8">
        <v>358.21</v>
      </c>
      <c r="J15">
        <v>0.95023711974795499</v>
      </c>
      <c r="K15">
        <v>3.7835866350601299</v>
      </c>
      <c r="L15">
        <f t="shared" si="0"/>
        <v>1.6682635033340198</v>
      </c>
      <c r="M15" t="s">
        <v>72</v>
      </c>
      <c r="P15">
        <v>5.4518501383941498</v>
      </c>
    </row>
    <row r="16" spans="1:16" x14ac:dyDescent="0.25">
      <c r="A16" t="s">
        <v>82</v>
      </c>
      <c r="B16" t="s">
        <v>30</v>
      </c>
      <c r="C16" t="s">
        <v>80</v>
      </c>
      <c r="D16" t="s">
        <v>32</v>
      </c>
      <c r="E16" t="s">
        <v>33</v>
      </c>
      <c r="F16" t="s">
        <v>84</v>
      </c>
      <c r="G16" t="s">
        <v>83</v>
      </c>
      <c r="H16" t="s">
        <v>124</v>
      </c>
      <c r="I16" s="8">
        <v>358.21</v>
      </c>
      <c r="J16">
        <v>1.9476334357046401</v>
      </c>
      <c r="K16">
        <v>1.4984332236634501</v>
      </c>
      <c r="L16">
        <f t="shared" si="0"/>
        <v>0.44671115017107987</v>
      </c>
      <c r="M16" t="s">
        <v>72</v>
      </c>
      <c r="P16">
        <v>1.94514437383453</v>
      </c>
    </row>
    <row r="17" spans="1:16" x14ac:dyDescent="0.25">
      <c r="A17" t="s">
        <v>82</v>
      </c>
      <c r="B17" t="s">
        <v>30</v>
      </c>
      <c r="C17" t="s">
        <v>80</v>
      </c>
      <c r="D17" t="s">
        <v>32</v>
      </c>
      <c r="E17" t="s">
        <v>33</v>
      </c>
      <c r="F17" t="s">
        <v>84</v>
      </c>
      <c r="G17" t="s">
        <v>83</v>
      </c>
      <c r="H17" t="s">
        <v>124</v>
      </c>
      <c r="I17" s="8">
        <v>358.21</v>
      </c>
      <c r="J17">
        <v>3.9981690648910502</v>
      </c>
      <c r="K17">
        <v>0.41184223131265602</v>
      </c>
      <c r="L17">
        <f t="shared" si="0"/>
        <v>8.9018189296300954E-2</v>
      </c>
      <c r="M17" t="s">
        <v>72</v>
      </c>
      <c r="P17">
        <v>0.50086042060895697</v>
      </c>
    </row>
    <row r="18" spans="1:16" x14ac:dyDescent="0.25">
      <c r="A18" t="s">
        <v>82</v>
      </c>
      <c r="B18" t="s">
        <v>30</v>
      </c>
      <c r="C18" t="s">
        <v>80</v>
      </c>
      <c r="D18" t="s">
        <v>32</v>
      </c>
      <c r="E18" t="s">
        <v>33</v>
      </c>
      <c r="F18" t="s">
        <v>84</v>
      </c>
      <c r="G18" t="s">
        <v>83</v>
      </c>
      <c r="H18" t="s">
        <v>124</v>
      </c>
      <c r="I18" s="8">
        <v>358.21</v>
      </c>
      <c r="J18">
        <v>5.9559996425829302</v>
      </c>
      <c r="K18">
        <v>0.32992376352004299</v>
      </c>
      <c r="L18">
        <f t="shared" si="0"/>
        <v>6.6111366157816986E-2</v>
      </c>
      <c r="M18" t="s">
        <v>72</v>
      </c>
      <c r="P18">
        <v>0.39603512967785998</v>
      </c>
    </row>
    <row r="19" spans="1:16" x14ac:dyDescent="0.25">
      <c r="A19" t="s">
        <v>82</v>
      </c>
      <c r="B19" t="s">
        <v>30</v>
      </c>
      <c r="C19" t="s">
        <v>80</v>
      </c>
      <c r="D19" t="s">
        <v>32</v>
      </c>
      <c r="E19" t="s">
        <v>33</v>
      </c>
      <c r="F19" t="s">
        <v>84</v>
      </c>
      <c r="G19" t="s">
        <v>83</v>
      </c>
      <c r="H19" t="s">
        <v>124</v>
      </c>
      <c r="I19" s="8">
        <v>358.21</v>
      </c>
      <c r="J19">
        <v>7.9716829710624504</v>
      </c>
      <c r="K19">
        <v>0.297226699315083</v>
      </c>
      <c r="L19">
        <f t="shared" si="0"/>
        <v>4.5865437591274982E-2</v>
      </c>
      <c r="M19" t="s">
        <v>72</v>
      </c>
      <c r="P19">
        <v>0.34309213690635798</v>
      </c>
    </row>
    <row r="20" spans="1:16" x14ac:dyDescent="0.25">
      <c r="A20" t="s">
        <v>82</v>
      </c>
      <c r="B20" t="s">
        <v>30</v>
      </c>
      <c r="C20" t="s">
        <v>80</v>
      </c>
      <c r="D20" t="s">
        <v>32</v>
      </c>
      <c r="E20" t="s">
        <v>33</v>
      </c>
      <c r="F20" t="s">
        <v>84</v>
      </c>
      <c r="G20" t="s">
        <v>83</v>
      </c>
      <c r="H20" t="s">
        <v>124</v>
      </c>
      <c r="I20" s="8">
        <v>358.21</v>
      </c>
      <c r="J20">
        <v>11.959365319954401</v>
      </c>
      <c r="K20">
        <v>0.23501999671655799</v>
      </c>
      <c r="L20">
        <f t="shared" si="0"/>
        <v>3.2750077930918997E-2</v>
      </c>
      <c r="M20" t="s">
        <v>72</v>
      </c>
      <c r="P20">
        <v>0.26777007464747699</v>
      </c>
    </row>
    <row r="21" spans="1:16" x14ac:dyDescent="0.25">
      <c r="A21" t="s">
        <v>82</v>
      </c>
      <c r="B21" t="s">
        <v>30</v>
      </c>
      <c r="C21" t="s">
        <v>80</v>
      </c>
      <c r="D21" t="s">
        <v>32</v>
      </c>
      <c r="E21" t="s">
        <v>33</v>
      </c>
      <c r="F21" t="s">
        <v>84</v>
      </c>
      <c r="G21" t="s">
        <v>83</v>
      </c>
      <c r="H21" t="s">
        <v>124</v>
      </c>
      <c r="I21" s="8">
        <v>358.21</v>
      </c>
      <c r="J21">
        <v>23.9847948823171</v>
      </c>
      <c r="K21">
        <v>5.0413816360252502E-2</v>
      </c>
      <c r="L21">
        <f t="shared" si="0"/>
        <v>1.3343874244714095E-2</v>
      </c>
      <c r="M21" t="s">
        <v>72</v>
      </c>
      <c r="P21">
        <v>6.3757690604966596E-2</v>
      </c>
    </row>
  </sheetData>
  <phoneticPr fontId="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E30E5-78BA-4571-93D2-850579EAF1E6}">
  <dimension ref="A1:P21"/>
  <sheetViews>
    <sheetView workbookViewId="0">
      <selection sqref="A1:XFD3"/>
    </sheetView>
  </sheetViews>
  <sheetFormatPr defaultRowHeight="15" x14ac:dyDescent="0.25"/>
  <cols>
    <col min="1" max="1" width="11.42578125" bestFit="1" customWidth="1"/>
    <col min="3" max="3" width="12.28515625" bestFit="1" customWidth="1"/>
    <col min="4" max="4" width="12.42578125" bestFit="1" customWidth="1"/>
    <col min="5" max="5" width="7.28515625" bestFit="1" customWidth="1"/>
    <col min="6" max="6" width="7" bestFit="1" customWidth="1"/>
    <col min="7" max="7" width="7.140625" bestFit="1" customWidth="1"/>
    <col min="8" max="8" width="9.5703125" bestFit="1" customWidth="1"/>
    <col min="9" max="9" width="9.5703125" customWidth="1"/>
    <col min="10" max="10" width="11.85546875" bestFit="1" customWidth="1"/>
    <col min="11" max="11" width="25.5703125" bestFit="1" customWidth="1"/>
    <col min="12" max="12" width="13.140625" bestFit="1" customWidth="1"/>
    <col min="13" max="13" width="5.7109375" bestFit="1" customWidth="1"/>
    <col min="14" max="14" width="8.140625" bestFit="1" customWidth="1"/>
    <col min="16" max="16" width="11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s="1" t="s">
        <v>275</v>
      </c>
      <c r="J1" s="1" t="s">
        <v>8</v>
      </c>
      <c r="K1" s="2" t="s">
        <v>137</v>
      </c>
      <c r="L1" s="1" t="s">
        <v>204</v>
      </c>
      <c r="M1" s="1" t="s">
        <v>9</v>
      </c>
      <c r="N1" s="1" t="s">
        <v>7</v>
      </c>
      <c r="P1" s="1" t="s">
        <v>81</v>
      </c>
    </row>
    <row r="2" spans="1:16" x14ac:dyDescent="0.25">
      <c r="A2" t="s">
        <v>82</v>
      </c>
      <c r="B2" t="s">
        <v>30</v>
      </c>
      <c r="C2" t="s">
        <v>80</v>
      </c>
      <c r="D2" t="s">
        <v>32</v>
      </c>
      <c r="E2" t="s">
        <v>33</v>
      </c>
      <c r="F2" t="s">
        <v>84</v>
      </c>
      <c r="G2" t="s">
        <v>83</v>
      </c>
      <c r="H2" t="s">
        <v>124</v>
      </c>
      <c r="I2" s="8">
        <v>358.21</v>
      </c>
      <c r="J2">
        <v>0.122613910142701</v>
      </c>
      <c r="K2">
        <v>40.6504311127864</v>
      </c>
      <c r="L2">
        <f t="shared" ref="L2:L11" si="0">ABS(K2-P2)</f>
        <v>7.8284299213341981</v>
      </c>
      <c r="M2" t="s">
        <v>37</v>
      </c>
      <c r="P2">
        <v>48.478861034120598</v>
      </c>
    </row>
    <row r="3" spans="1:16" x14ac:dyDescent="0.25">
      <c r="A3" t="s">
        <v>82</v>
      </c>
      <c r="B3" t="s">
        <v>30</v>
      </c>
      <c r="C3" t="s">
        <v>80</v>
      </c>
      <c r="D3" t="s">
        <v>32</v>
      </c>
      <c r="E3" t="s">
        <v>33</v>
      </c>
      <c r="F3" t="s">
        <v>84</v>
      </c>
      <c r="G3" t="s">
        <v>83</v>
      </c>
      <c r="H3" t="s">
        <v>124</v>
      </c>
      <c r="I3" s="8">
        <v>358.21</v>
      </c>
      <c r="J3">
        <v>0.24458662068782899</v>
      </c>
      <c r="K3">
        <v>18.045708497179501</v>
      </c>
      <c r="L3">
        <f t="shared" si="0"/>
        <v>5.9207243930603006</v>
      </c>
      <c r="M3" t="s">
        <v>37</v>
      </c>
      <c r="P3">
        <v>23.966432890239801</v>
      </c>
    </row>
    <row r="4" spans="1:16" x14ac:dyDescent="0.25">
      <c r="A4" t="s">
        <v>82</v>
      </c>
      <c r="B4" t="s">
        <v>30</v>
      </c>
      <c r="C4" t="s">
        <v>80</v>
      </c>
      <c r="D4" t="s">
        <v>32</v>
      </c>
      <c r="E4" t="s">
        <v>33</v>
      </c>
      <c r="F4" t="s">
        <v>84</v>
      </c>
      <c r="G4" t="s">
        <v>83</v>
      </c>
      <c r="H4" t="s">
        <v>124</v>
      </c>
      <c r="I4" s="8">
        <v>358.21</v>
      </c>
      <c r="J4">
        <v>0.451507935982632</v>
      </c>
      <c r="K4">
        <v>12.2011921399166</v>
      </c>
      <c r="L4">
        <f t="shared" si="0"/>
        <v>3.534427622574901</v>
      </c>
      <c r="M4" t="s">
        <v>37</v>
      </c>
      <c r="P4">
        <v>15.735619762491501</v>
      </c>
    </row>
    <row r="5" spans="1:16" x14ac:dyDescent="0.25">
      <c r="A5" t="s">
        <v>82</v>
      </c>
      <c r="B5" t="s">
        <v>30</v>
      </c>
      <c r="C5" t="s">
        <v>80</v>
      </c>
      <c r="D5" t="s">
        <v>32</v>
      </c>
      <c r="E5" t="s">
        <v>33</v>
      </c>
      <c r="F5" t="s">
        <v>84</v>
      </c>
      <c r="G5" t="s">
        <v>83</v>
      </c>
      <c r="H5" t="s">
        <v>124</v>
      </c>
      <c r="I5" s="8">
        <v>358.21</v>
      </c>
      <c r="J5">
        <v>0.90785589473405404</v>
      </c>
      <c r="K5">
        <v>6.8500548813423698</v>
      </c>
      <c r="L5">
        <f t="shared" si="0"/>
        <v>2.0711790839128295</v>
      </c>
      <c r="M5" t="s">
        <v>37</v>
      </c>
      <c r="P5">
        <v>8.9212339652551993</v>
      </c>
    </row>
    <row r="6" spans="1:16" x14ac:dyDescent="0.25">
      <c r="A6" t="s">
        <v>82</v>
      </c>
      <c r="B6" t="s">
        <v>30</v>
      </c>
      <c r="C6" t="s">
        <v>80</v>
      </c>
      <c r="D6" t="s">
        <v>32</v>
      </c>
      <c r="E6" t="s">
        <v>33</v>
      </c>
      <c r="F6" t="s">
        <v>84</v>
      </c>
      <c r="G6" t="s">
        <v>83</v>
      </c>
      <c r="H6" t="s">
        <v>124</v>
      </c>
      <c r="I6" s="8">
        <v>358.21</v>
      </c>
      <c r="J6">
        <v>1.9065552937438699</v>
      </c>
      <c r="K6">
        <v>2.7845768407281302</v>
      </c>
      <c r="L6">
        <f t="shared" si="0"/>
        <v>0.63517297071887002</v>
      </c>
      <c r="M6" t="s">
        <v>37</v>
      </c>
      <c r="P6">
        <v>3.4197498114470002</v>
      </c>
    </row>
    <row r="7" spans="1:16" x14ac:dyDescent="0.25">
      <c r="A7" t="s">
        <v>82</v>
      </c>
      <c r="B7" t="s">
        <v>30</v>
      </c>
      <c r="C7" t="s">
        <v>80</v>
      </c>
      <c r="D7" t="s">
        <v>32</v>
      </c>
      <c r="E7" t="s">
        <v>33</v>
      </c>
      <c r="F7" t="s">
        <v>84</v>
      </c>
      <c r="G7" t="s">
        <v>83</v>
      </c>
      <c r="H7" t="s">
        <v>124</v>
      </c>
      <c r="I7" s="8">
        <v>358.21</v>
      </c>
      <c r="J7">
        <v>3.9697701278758801</v>
      </c>
      <c r="K7">
        <v>1.4315527825005601</v>
      </c>
      <c r="L7">
        <f t="shared" si="0"/>
        <v>4.264325931223989E-2</v>
      </c>
      <c r="M7" t="s">
        <v>37</v>
      </c>
      <c r="P7">
        <v>1.4741960418128</v>
      </c>
    </row>
    <row r="8" spans="1:16" x14ac:dyDescent="0.25">
      <c r="A8" t="s">
        <v>82</v>
      </c>
      <c r="B8" t="s">
        <v>30</v>
      </c>
      <c r="C8" t="s">
        <v>80</v>
      </c>
      <c r="D8" t="s">
        <v>32</v>
      </c>
      <c r="E8" t="s">
        <v>33</v>
      </c>
      <c r="F8" t="s">
        <v>84</v>
      </c>
      <c r="G8" t="s">
        <v>83</v>
      </c>
      <c r="H8" t="s">
        <v>124</v>
      </c>
      <c r="I8" s="8">
        <v>358.21</v>
      </c>
      <c r="J8">
        <v>5.9564340036006396</v>
      </c>
      <c r="K8">
        <v>1.2854795018417799</v>
      </c>
      <c r="L8">
        <f t="shared" si="0"/>
        <v>1.2639321951330107E-2</v>
      </c>
      <c r="M8" t="s">
        <v>37</v>
      </c>
      <c r="P8">
        <v>1.2981188237931101</v>
      </c>
    </row>
    <row r="9" spans="1:16" x14ac:dyDescent="0.25">
      <c r="A9" t="s">
        <v>82</v>
      </c>
      <c r="B9" t="s">
        <v>30</v>
      </c>
      <c r="C9" t="s">
        <v>80</v>
      </c>
      <c r="D9" t="s">
        <v>32</v>
      </c>
      <c r="E9" t="s">
        <v>33</v>
      </c>
      <c r="F9" t="s">
        <v>84</v>
      </c>
      <c r="G9" t="s">
        <v>83</v>
      </c>
      <c r="H9" t="s">
        <v>124</v>
      </c>
      <c r="I9" s="8">
        <v>358.21</v>
      </c>
      <c r="J9">
        <v>7.9724275899499597</v>
      </c>
      <c r="K9">
        <v>1.1319424904227899</v>
      </c>
      <c r="L9">
        <f t="shared" si="0"/>
        <v>2.236880697063004E-2</v>
      </c>
      <c r="M9" t="s">
        <v>37</v>
      </c>
      <c r="P9">
        <v>1.15431129739342</v>
      </c>
    </row>
    <row r="10" spans="1:16" x14ac:dyDescent="0.25">
      <c r="A10" t="s">
        <v>82</v>
      </c>
      <c r="B10" t="s">
        <v>30</v>
      </c>
      <c r="C10" t="s">
        <v>80</v>
      </c>
      <c r="D10" t="s">
        <v>32</v>
      </c>
      <c r="E10" t="s">
        <v>33</v>
      </c>
      <c r="F10" t="s">
        <v>84</v>
      </c>
      <c r="G10" t="s">
        <v>83</v>
      </c>
      <c r="H10" t="s">
        <v>124</v>
      </c>
      <c r="I10" s="8">
        <v>358.21</v>
      </c>
      <c r="J10">
        <v>11.931711001826701</v>
      </c>
      <c r="K10">
        <v>0.83578835776232396</v>
      </c>
      <c r="L10">
        <f t="shared" si="0"/>
        <v>0.19403900535699792</v>
      </c>
      <c r="M10" t="s">
        <v>37</v>
      </c>
      <c r="P10">
        <v>0.64174935240532605</v>
      </c>
    </row>
    <row r="11" spans="1:16" x14ac:dyDescent="0.25">
      <c r="A11" t="s">
        <v>82</v>
      </c>
      <c r="B11" t="s">
        <v>30</v>
      </c>
      <c r="C11" t="s">
        <v>80</v>
      </c>
      <c r="D11" t="s">
        <v>32</v>
      </c>
      <c r="E11" t="s">
        <v>33</v>
      </c>
      <c r="F11" t="s">
        <v>84</v>
      </c>
      <c r="G11" t="s">
        <v>83</v>
      </c>
      <c r="H11" t="s">
        <v>124</v>
      </c>
      <c r="I11" s="8">
        <v>358.21</v>
      </c>
      <c r="J11">
        <v>23.986904635831699</v>
      </c>
      <c r="K11">
        <v>0.24123274605525</v>
      </c>
      <c r="L11">
        <f t="shared" si="0"/>
        <v>4.7671050227020006E-3</v>
      </c>
      <c r="M11" t="s">
        <v>37</v>
      </c>
      <c r="P11">
        <v>0.245999851077952</v>
      </c>
    </row>
    <row r="12" spans="1:16" x14ac:dyDescent="0.25">
      <c r="A12" t="s">
        <v>82</v>
      </c>
      <c r="B12" t="s">
        <v>30</v>
      </c>
      <c r="C12" t="s">
        <v>80</v>
      </c>
      <c r="D12" t="s">
        <v>32</v>
      </c>
      <c r="E12" t="s">
        <v>33</v>
      </c>
      <c r="F12" t="s">
        <v>84</v>
      </c>
      <c r="G12" t="s">
        <v>83</v>
      </c>
      <c r="H12" t="s">
        <v>124</v>
      </c>
      <c r="I12" s="8">
        <v>358.21</v>
      </c>
      <c r="J12">
        <v>0.109355557173492</v>
      </c>
      <c r="K12">
        <v>3.2884948581537801</v>
      </c>
      <c r="L12">
        <f>ABS(K12-P12)</f>
        <v>0.91131338625930969</v>
      </c>
      <c r="M12" t="s">
        <v>72</v>
      </c>
      <c r="P12">
        <v>4.1998082444130898</v>
      </c>
    </row>
    <row r="13" spans="1:16" x14ac:dyDescent="0.25">
      <c r="A13" t="s">
        <v>82</v>
      </c>
      <c r="B13" t="s">
        <v>30</v>
      </c>
      <c r="C13" t="s">
        <v>80</v>
      </c>
      <c r="D13" t="s">
        <v>32</v>
      </c>
      <c r="E13" t="s">
        <v>33</v>
      </c>
      <c r="F13" t="s">
        <v>84</v>
      </c>
      <c r="G13" t="s">
        <v>83</v>
      </c>
      <c r="H13" t="s">
        <v>124</v>
      </c>
      <c r="I13" s="8">
        <v>358.21</v>
      </c>
      <c r="J13">
        <v>0.249054334012866</v>
      </c>
      <c r="K13">
        <v>8.9212339652551993</v>
      </c>
      <c r="L13">
        <f t="shared" ref="L13:L21" si="1">ABS(K13-P13)</f>
        <v>2.4722677958063013</v>
      </c>
      <c r="M13" t="s">
        <v>72</v>
      </c>
      <c r="P13">
        <v>11.393501761061501</v>
      </c>
    </row>
    <row r="14" spans="1:16" x14ac:dyDescent="0.25">
      <c r="A14" t="s">
        <v>82</v>
      </c>
      <c r="B14" t="s">
        <v>30</v>
      </c>
      <c r="C14" t="s">
        <v>80</v>
      </c>
      <c r="D14" t="s">
        <v>32</v>
      </c>
      <c r="E14" t="s">
        <v>33</v>
      </c>
      <c r="F14" t="s">
        <v>84</v>
      </c>
      <c r="G14" t="s">
        <v>83</v>
      </c>
      <c r="H14" t="s">
        <v>124</v>
      </c>
      <c r="I14" s="8">
        <v>358.21</v>
      </c>
      <c r="J14">
        <v>0.43665692594847899</v>
      </c>
      <c r="K14">
        <v>12.688182989385499</v>
      </c>
      <c r="L14">
        <f t="shared" si="1"/>
        <v>3.0474367731060017</v>
      </c>
      <c r="M14" t="s">
        <v>72</v>
      </c>
      <c r="P14">
        <v>15.735619762491501</v>
      </c>
    </row>
    <row r="15" spans="1:16" x14ac:dyDescent="0.25">
      <c r="A15" t="s">
        <v>82</v>
      </c>
      <c r="B15" t="s">
        <v>30</v>
      </c>
      <c r="C15" t="s">
        <v>80</v>
      </c>
      <c r="D15" t="s">
        <v>32</v>
      </c>
      <c r="E15" t="s">
        <v>33</v>
      </c>
      <c r="F15" t="s">
        <v>84</v>
      </c>
      <c r="G15" t="s">
        <v>83</v>
      </c>
      <c r="H15" t="s">
        <v>124</v>
      </c>
      <c r="I15" s="8">
        <v>358.21</v>
      </c>
      <c r="J15">
        <v>0.95023711974795499</v>
      </c>
      <c r="K15">
        <v>8.5788240779857095</v>
      </c>
      <c r="L15">
        <f t="shared" si="1"/>
        <v>2.7037432029097914</v>
      </c>
      <c r="M15" t="s">
        <v>72</v>
      </c>
      <c r="P15">
        <v>11.282567280895501</v>
      </c>
    </row>
    <row r="16" spans="1:16" x14ac:dyDescent="0.25">
      <c r="A16" t="s">
        <v>82</v>
      </c>
      <c r="B16" t="s">
        <v>30</v>
      </c>
      <c r="C16" t="s">
        <v>80</v>
      </c>
      <c r="D16" t="s">
        <v>32</v>
      </c>
      <c r="E16" t="s">
        <v>33</v>
      </c>
      <c r="F16" t="s">
        <v>84</v>
      </c>
      <c r="G16" t="s">
        <v>83</v>
      </c>
      <c r="H16" t="s">
        <v>124</v>
      </c>
      <c r="I16" s="8">
        <v>358.21</v>
      </c>
      <c r="J16">
        <v>1.9476334357046401</v>
      </c>
      <c r="K16">
        <v>4.2828024784203604</v>
      </c>
      <c r="L16">
        <f t="shared" si="1"/>
        <v>0.92571206339756973</v>
      </c>
      <c r="M16" t="s">
        <v>72</v>
      </c>
      <c r="P16">
        <v>5.2085145418179302</v>
      </c>
    </row>
    <row r="17" spans="1:16" x14ac:dyDescent="0.25">
      <c r="A17" t="s">
        <v>82</v>
      </c>
      <c r="B17" t="s">
        <v>30</v>
      </c>
      <c r="C17" t="s">
        <v>80</v>
      </c>
      <c r="D17" t="s">
        <v>32</v>
      </c>
      <c r="E17" t="s">
        <v>33</v>
      </c>
      <c r="F17" t="s">
        <v>84</v>
      </c>
      <c r="G17" t="s">
        <v>83</v>
      </c>
      <c r="H17" t="s">
        <v>124</v>
      </c>
      <c r="I17" s="8">
        <v>358.21</v>
      </c>
      <c r="J17">
        <v>3.9981690648910502</v>
      </c>
      <c r="K17">
        <v>1.62572902181778</v>
      </c>
      <c r="L17">
        <f t="shared" si="1"/>
        <v>0.25699877839002006</v>
      </c>
      <c r="M17" t="s">
        <v>72</v>
      </c>
      <c r="P17">
        <v>1.8827278002078001</v>
      </c>
    </row>
    <row r="18" spans="1:16" x14ac:dyDescent="0.25">
      <c r="A18" t="s">
        <v>82</v>
      </c>
      <c r="B18" t="s">
        <v>30</v>
      </c>
      <c r="C18" t="s">
        <v>80</v>
      </c>
      <c r="D18" t="s">
        <v>32</v>
      </c>
      <c r="E18" t="s">
        <v>33</v>
      </c>
      <c r="F18" t="s">
        <v>84</v>
      </c>
      <c r="G18" t="s">
        <v>83</v>
      </c>
      <c r="H18" t="s">
        <v>124</v>
      </c>
      <c r="I18" s="8">
        <v>358.21</v>
      </c>
      <c r="J18">
        <v>5.9559996425829302</v>
      </c>
      <c r="K18">
        <v>1.3766077122574301</v>
      </c>
      <c r="L18">
        <f t="shared" si="1"/>
        <v>0.20209473895339003</v>
      </c>
      <c r="M18" t="s">
        <v>72</v>
      </c>
      <c r="P18">
        <v>1.5787024512108201</v>
      </c>
    </row>
    <row r="19" spans="1:16" x14ac:dyDescent="0.25">
      <c r="A19" t="s">
        <v>82</v>
      </c>
      <c r="B19" t="s">
        <v>30</v>
      </c>
      <c r="C19" t="s">
        <v>80</v>
      </c>
      <c r="D19" t="s">
        <v>32</v>
      </c>
      <c r="E19" t="s">
        <v>33</v>
      </c>
      <c r="F19" t="s">
        <v>84</v>
      </c>
      <c r="G19" t="s">
        <v>83</v>
      </c>
      <c r="H19" t="s">
        <v>124</v>
      </c>
      <c r="I19" s="8">
        <v>358.21</v>
      </c>
      <c r="J19">
        <v>7.9716829710624504</v>
      </c>
      <c r="K19">
        <v>1.27296324447934</v>
      </c>
      <c r="L19">
        <f t="shared" si="1"/>
        <v>0.14465101700395011</v>
      </c>
      <c r="M19" t="s">
        <v>72</v>
      </c>
      <c r="P19">
        <v>1.4176142614832901</v>
      </c>
    </row>
    <row r="20" spans="1:16" x14ac:dyDescent="0.25">
      <c r="A20" t="s">
        <v>82</v>
      </c>
      <c r="B20" t="s">
        <v>30</v>
      </c>
      <c r="C20" t="s">
        <v>80</v>
      </c>
      <c r="D20" t="s">
        <v>32</v>
      </c>
      <c r="E20" t="s">
        <v>33</v>
      </c>
      <c r="F20" t="s">
        <v>84</v>
      </c>
      <c r="G20" t="s">
        <v>83</v>
      </c>
      <c r="H20" t="s">
        <v>124</v>
      </c>
      <c r="I20" s="8">
        <v>358.21</v>
      </c>
      <c r="J20">
        <v>11.959365319954401</v>
      </c>
      <c r="K20">
        <v>1.06740347390579</v>
      </c>
      <c r="L20">
        <f t="shared" si="1"/>
        <v>0.1097186701639199</v>
      </c>
      <c r="M20" t="s">
        <v>72</v>
      </c>
      <c r="P20">
        <v>1.1771221440697099</v>
      </c>
    </row>
    <row r="21" spans="1:16" x14ac:dyDescent="0.25">
      <c r="A21" t="s">
        <v>82</v>
      </c>
      <c r="B21" t="s">
        <v>30</v>
      </c>
      <c r="C21" t="s">
        <v>80</v>
      </c>
      <c r="D21" t="s">
        <v>32</v>
      </c>
      <c r="E21" t="s">
        <v>33</v>
      </c>
      <c r="F21" t="s">
        <v>84</v>
      </c>
      <c r="G21" t="s">
        <v>83</v>
      </c>
      <c r="H21" t="s">
        <v>124</v>
      </c>
      <c r="I21" s="8">
        <v>358.21</v>
      </c>
      <c r="J21">
        <v>23.9847948823171</v>
      </c>
      <c r="K21">
        <v>0.336443530242861</v>
      </c>
      <c r="L21">
        <f t="shared" si="1"/>
        <v>6.479204591176202E-2</v>
      </c>
      <c r="M21" t="s">
        <v>72</v>
      </c>
      <c r="P21">
        <v>0.40123557615462302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A00A0-AB11-40F3-8D71-C28C729805BC}">
  <dimension ref="A1:P13"/>
  <sheetViews>
    <sheetView workbookViewId="0">
      <selection activeCell="A2" sqref="A2:B13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s="1" t="s">
        <v>275</v>
      </c>
      <c r="J1" s="1" t="s">
        <v>8</v>
      </c>
      <c r="K1" s="2" t="s">
        <v>55</v>
      </c>
      <c r="L1" s="1" t="s">
        <v>328</v>
      </c>
      <c r="M1" s="1" t="s">
        <v>9</v>
      </c>
      <c r="N1" s="1" t="s">
        <v>7</v>
      </c>
      <c r="P1" s="1" t="s">
        <v>81</v>
      </c>
    </row>
    <row r="2" spans="1:16" x14ac:dyDescent="0.25">
      <c r="A2" t="s">
        <v>82</v>
      </c>
      <c r="B2" t="s">
        <v>30</v>
      </c>
      <c r="C2" t="s">
        <v>100</v>
      </c>
      <c r="D2" t="s">
        <v>76</v>
      </c>
      <c r="E2" t="s">
        <v>33</v>
      </c>
      <c r="F2" t="s">
        <v>84</v>
      </c>
      <c r="G2" t="s">
        <v>146</v>
      </c>
      <c r="H2" t="s">
        <v>124</v>
      </c>
      <c r="I2" s="8">
        <v>358.21</v>
      </c>
      <c r="J2">
        <v>96</v>
      </c>
      <c r="K2">
        <v>632.84</v>
      </c>
      <c r="L2">
        <v>99.4</v>
      </c>
      <c r="M2" t="s">
        <v>40</v>
      </c>
    </row>
    <row r="3" spans="1:16" x14ac:dyDescent="0.25">
      <c r="A3" t="s">
        <v>82</v>
      </c>
      <c r="B3" t="s">
        <v>30</v>
      </c>
      <c r="C3" t="s">
        <v>100</v>
      </c>
      <c r="D3" t="s">
        <v>76</v>
      </c>
      <c r="E3" t="s">
        <v>33</v>
      </c>
      <c r="F3" t="s">
        <v>84</v>
      </c>
      <c r="G3" t="s">
        <v>146</v>
      </c>
      <c r="H3" t="s">
        <v>124</v>
      </c>
      <c r="I3" s="8">
        <v>358.21</v>
      </c>
      <c r="J3">
        <f>3*24+5*24</f>
        <v>192</v>
      </c>
      <c r="K3">
        <v>342.1</v>
      </c>
      <c r="L3">
        <v>61.89</v>
      </c>
      <c r="M3" t="s">
        <v>40</v>
      </c>
    </row>
    <row r="4" spans="1:16" x14ac:dyDescent="0.25">
      <c r="A4" t="s">
        <v>82</v>
      </c>
      <c r="B4" t="s">
        <v>30</v>
      </c>
      <c r="C4" t="s">
        <v>100</v>
      </c>
      <c r="D4" t="s">
        <v>76</v>
      </c>
      <c r="E4" t="s">
        <v>33</v>
      </c>
      <c r="F4" t="s">
        <v>84</v>
      </c>
      <c r="G4" t="s">
        <v>146</v>
      </c>
      <c r="H4" t="s">
        <v>124</v>
      </c>
      <c r="I4" s="8">
        <v>358.21</v>
      </c>
      <c r="J4">
        <v>240</v>
      </c>
      <c r="K4">
        <v>119.34</v>
      </c>
      <c r="L4">
        <v>31.81</v>
      </c>
      <c r="M4" t="s">
        <v>40</v>
      </c>
    </row>
    <row r="5" spans="1:16" x14ac:dyDescent="0.25">
      <c r="A5" t="s">
        <v>82</v>
      </c>
      <c r="B5" t="s">
        <v>30</v>
      </c>
      <c r="C5" t="s">
        <v>75</v>
      </c>
      <c r="D5" t="s">
        <v>76</v>
      </c>
      <c r="E5" t="s">
        <v>33</v>
      </c>
      <c r="F5" t="s">
        <v>84</v>
      </c>
      <c r="G5" t="s">
        <v>146</v>
      </c>
      <c r="H5" t="s">
        <v>124</v>
      </c>
      <c r="I5" s="8">
        <v>358.21</v>
      </c>
      <c r="J5">
        <v>96</v>
      </c>
      <c r="K5">
        <v>2388.67</v>
      </c>
      <c r="L5">
        <v>142.16</v>
      </c>
      <c r="M5" t="s">
        <v>40</v>
      </c>
    </row>
    <row r="6" spans="1:16" x14ac:dyDescent="0.25">
      <c r="A6" t="s">
        <v>82</v>
      </c>
      <c r="B6" t="s">
        <v>30</v>
      </c>
      <c r="C6" t="s">
        <v>75</v>
      </c>
      <c r="D6" t="s">
        <v>76</v>
      </c>
      <c r="E6" t="s">
        <v>33</v>
      </c>
      <c r="F6" t="s">
        <v>84</v>
      </c>
      <c r="G6" t="s">
        <v>146</v>
      </c>
      <c r="H6" t="s">
        <v>124</v>
      </c>
      <c r="I6" s="8">
        <v>358.21</v>
      </c>
      <c r="J6">
        <f>3*24+5*24</f>
        <v>192</v>
      </c>
      <c r="K6">
        <v>1028.17</v>
      </c>
      <c r="L6">
        <v>106.6</v>
      </c>
      <c r="M6" t="s">
        <v>40</v>
      </c>
    </row>
    <row r="7" spans="1:16" x14ac:dyDescent="0.25">
      <c r="A7" t="s">
        <v>82</v>
      </c>
      <c r="B7" t="s">
        <v>30</v>
      </c>
      <c r="C7" t="s">
        <v>75</v>
      </c>
      <c r="D7" t="s">
        <v>76</v>
      </c>
      <c r="E7" t="s">
        <v>33</v>
      </c>
      <c r="F7" t="s">
        <v>84</v>
      </c>
      <c r="G7" t="s">
        <v>146</v>
      </c>
      <c r="H7" t="s">
        <v>124</v>
      </c>
      <c r="I7" s="8">
        <v>358.21</v>
      </c>
      <c r="J7">
        <v>240</v>
      </c>
      <c r="K7">
        <v>817.34</v>
      </c>
      <c r="L7">
        <v>91.65</v>
      </c>
      <c r="M7" t="s">
        <v>40</v>
      </c>
    </row>
    <row r="8" spans="1:16" x14ac:dyDescent="0.25">
      <c r="A8" t="s">
        <v>82</v>
      </c>
      <c r="B8" t="s">
        <v>30</v>
      </c>
      <c r="C8" t="s">
        <v>96</v>
      </c>
      <c r="D8" t="s">
        <v>76</v>
      </c>
      <c r="E8" t="s">
        <v>33</v>
      </c>
      <c r="F8" t="s">
        <v>84</v>
      </c>
      <c r="G8" t="s">
        <v>146</v>
      </c>
      <c r="H8" t="s">
        <v>124</v>
      </c>
      <c r="I8" s="8">
        <v>358.21</v>
      </c>
      <c r="J8">
        <v>96</v>
      </c>
      <c r="K8">
        <v>506.17</v>
      </c>
      <c r="L8">
        <v>244.55</v>
      </c>
      <c r="M8" t="s">
        <v>40</v>
      </c>
    </row>
    <row r="9" spans="1:16" x14ac:dyDescent="0.25">
      <c r="A9" t="s">
        <v>82</v>
      </c>
      <c r="B9" t="s">
        <v>30</v>
      </c>
      <c r="C9" t="s">
        <v>96</v>
      </c>
      <c r="D9" t="s">
        <v>76</v>
      </c>
      <c r="E9" t="s">
        <v>33</v>
      </c>
      <c r="F9" t="s">
        <v>84</v>
      </c>
      <c r="G9" t="s">
        <v>146</v>
      </c>
      <c r="H9" t="s">
        <v>124</v>
      </c>
      <c r="I9" s="8">
        <v>358.21</v>
      </c>
      <c r="J9">
        <f>3*24+5*24</f>
        <v>192</v>
      </c>
      <c r="K9">
        <v>72.17</v>
      </c>
      <c r="L9">
        <v>15.54</v>
      </c>
      <c r="M9" t="s">
        <v>40</v>
      </c>
    </row>
    <row r="10" spans="1:16" x14ac:dyDescent="0.25">
      <c r="A10" t="s">
        <v>82</v>
      </c>
      <c r="B10" t="s">
        <v>30</v>
      </c>
      <c r="C10" t="s">
        <v>96</v>
      </c>
      <c r="D10" t="s">
        <v>76</v>
      </c>
      <c r="E10" t="s">
        <v>33</v>
      </c>
      <c r="F10" t="s">
        <v>84</v>
      </c>
      <c r="G10" t="s">
        <v>146</v>
      </c>
      <c r="H10" t="s">
        <v>124</v>
      </c>
      <c r="I10" s="8">
        <v>358.21</v>
      </c>
      <c r="J10">
        <v>240</v>
      </c>
      <c r="K10" t="s">
        <v>327</v>
      </c>
      <c r="L10">
        <v>0</v>
      </c>
      <c r="M10" t="s">
        <v>40</v>
      </c>
    </row>
    <row r="11" spans="1:16" x14ac:dyDescent="0.25">
      <c r="A11" t="s">
        <v>82</v>
      </c>
      <c r="B11" t="s">
        <v>30</v>
      </c>
      <c r="C11" t="s">
        <v>110</v>
      </c>
      <c r="D11" t="s">
        <v>76</v>
      </c>
      <c r="E11" t="s">
        <v>33</v>
      </c>
      <c r="F11" t="s">
        <v>84</v>
      </c>
      <c r="G11" t="s">
        <v>146</v>
      </c>
      <c r="H11" t="s">
        <v>124</v>
      </c>
      <c r="I11" s="8">
        <v>358.21</v>
      </c>
      <c r="J11">
        <v>96</v>
      </c>
      <c r="K11">
        <v>781.83</v>
      </c>
      <c r="L11">
        <v>100.24</v>
      </c>
      <c r="M11" t="s">
        <v>40</v>
      </c>
    </row>
    <row r="12" spans="1:16" x14ac:dyDescent="0.25">
      <c r="A12" t="s">
        <v>82</v>
      </c>
      <c r="B12" t="s">
        <v>30</v>
      </c>
      <c r="C12" t="s">
        <v>110</v>
      </c>
      <c r="D12" t="s">
        <v>76</v>
      </c>
      <c r="E12" t="s">
        <v>33</v>
      </c>
      <c r="F12" t="s">
        <v>84</v>
      </c>
      <c r="G12" t="s">
        <v>146</v>
      </c>
      <c r="H12" t="s">
        <v>124</v>
      </c>
      <c r="I12" s="8">
        <v>358.21</v>
      </c>
      <c r="J12">
        <f>3*24+5*24</f>
        <v>192</v>
      </c>
      <c r="K12">
        <v>138.83000000000001</v>
      </c>
      <c r="L12">
        <v>10.59</v>
      </c>
      <c r="M12" t="s">
        <v>40</v>
      </c>
    </row>
    <row r="13" spans="1:16" x14ac:dyDescent="0.25">
      <c r="A13" t="s">
        <v>82</v>
      </c>
      <c r="B13" t="s">
        <v>30</v>
      </c>
      <c r="C13" t="s">
        <v>110</v>
      </c>
      <c r="D13" t="s">
        <v>76</v>
      </c>
      <c r="E13" t="s">
        <v>33</v>
      </c>
      <c r="F13" t="s">
        <v>84</v>
      </c>
      <c r="G13" t="s">
        <v>146</v>
      </c>
      <c r="H13" t="s">
        <v>124</v>
      </c>
      <c r="I13" s="8">
        <v>358.21</v>
      </c>
      <c r="J13">
        <v>240</v>
      </c>
      <c r="K13" t="s">
        <v>327</v>
      </c>
      <c r="L13">
        <v>0</v>
      </c>
      <c r="M13" t="s">
        <v>40</v>
      </c>
    </row>
  </sheetData>
  <phoneticPr fontId="6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830FE-7424-49D2-B82F-C37CB505FCFD}">
  <dimension ref="A1:P11"/>
  <sheetViews>
    <sheetView workbookViewId="0">
      <selection activeCell="K2" sqref="K2:K11"/>
    </sheetView>
  </sheetViews>
  <sheetFormatPr defaultRowHeight="15" x14ac:dyDescent="0.25"/>
  <cols>
    <col min="1" max="1" width="11.42578125" bestFit="1" customWidth="1"/>
    <col min="3" max="3" width="12.28515625" bestFit="1" customWidth="1"/>
    <col min="4" max="4" width="12.42578125" bestFit="1" customWidth="1"/>
    <col min="5" max="5" width="7.28515625" bestFit="1" customWidth="1"/>
    <col min="6" max="6" width="7" bestFit="1" customWidth="1"/>
    <col min="7" max="7" width="7.140625" bestFit="1" customWidth="1"/>
    <col min="8" max="8" width="9.5703125" bestFit="1" customWidth="1"/>
    <col min="9" max="9" width="9.5703125" customWidth="1"/>
    <col min="10" max="10" width="11.85546875" bestFit="1" customWidth="1"/>
    <col min="11" max="11" width="25.5703125" bestFit="1" customWidth="1"/>
    <col min="12" max="12" width="13.140625" bestFit="1" customWidth="1"/>
    <col min="13" max="13" width="5.7109375" bestFit="1" customWidth="1"/>
    <col min="14" max="14" width="8.140625" bestFit="1" customWidth="1"/>
    <col min="16" max="16" width="11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s="1" t="s">
        <v>275</v>
      </c>
      <c r="J1" s="1" t="s">
        <v>8</v>
      </c>
      <c r="K1" s="2" t="s">
        <v>137</v>
      </c>
      <c r="L1" s="1" t="s">
        <v>204</v>
      </c>
      <c r="M1" s="1" t="s">
        <v>9</v>
      </c>
      <c r="N1" s="1" t="s">
        <v>7</v>
      </c>
      <c r="P1" s="1" t="s">
        <v>81</v>
      </c>
    </row>
    <row r="2" spans="1:16" x14ac:dyDescent="0.25">
      <c r="A2" t="s">
        <v>82</v>
      </c>
      <c r="B2" t="s">
        <v>30</v>
      </c>
      <c r="C2" t="s">
        <v>80</v>
      </c>
      <c r="D2" t="s">
        <v>32</v>
      </c>
      <c r="E2" t="s">
        <v>33</v>
      </c>
      <c r="F2" t="s">
        <v>84</v>
      </c>
      <c r="G2" t="s">
        <v>83</v>
      </c>
      <c r="H2" t="s">
        <v>85</v>
      </c>
      <c r="I2">
        <v>1</v>
      </c>
      <c r="J2">
        <v>8.9395634216726805E-2</v>
      </c>
      <c r="K2">
        <v>0.15082393069515301</v>
      </c>
      <c r="L2">
        <f>ABS(K2-P2)</f>
        <v>7.3285248875957915E-2</v>
      </c>
      <c r="M2" t="s">
        <v>72</v>
      </c>
      <c r="P2">
        <v>7.7538681819195099E-2</v>
      </c>
    </row>
    <row r="3" spans="1:16" x14ac:dyDescent="0.25">
      <c r="A3" t="s">
        <v>82</v>
      </c>
      <c r="B3" t="s">
        <v>30</v>
      </c>
      <c r="C3" t="s">
        <v>80</v>
      </c>
      <c r="D3" t="s">
        <v>32</v>
      </c>
      <c r="E3" t="s">
        <v>33</v>
      </c>
      <c r="F3" t="s">
        <v>84</v>
      </c>
      <c r="G3" t="s">
        <v>83</v>
      </c>
      <c r="H3" t="s">
        <v>85</v>
      </c>
      <c r="I3">
        <v>1</v>
      </c>
      <c r="J3">
        <v>0.29067025628127302</v>
      </c>
      <c r="K3">
        <v>0.29337432023128601</v>
      </c>
      <c r="L3">
        <f t="shared" ref="L3:L11" si="0">ABS(K3-P3)</f>
        <v>0.13027032874656</v>
      </c>
      <c r="M3" t="s">
        <v>72</v>
      </c>
      <c r="P3">
        <v>0.16310399148472601</v>
      </c>
    </row>
    <row r="4" spans="1:16" x14ac:dyDescent="0.25">
      <c r="A4" t="s">
        <v>82</v>
      </c>
      <c r="B4" t="s">
        <v>30</v>
      </c>
      <c r="C4" t="s">
        <v>80</v>
      </c>
      <c r="D4" t="s">
        <v>32</v>
      </c>
      <c r="E4" t="s">
        <v>33</v>
      </c>
      <c r="F4" t="s">
        <v>84</v>
      </c>
      <c r="G4" t="s">
        <v>83</v>
      </c>
      <c r="H4" t="s">
        <v>85</v>
      </c>
      <c r="I4">
        <v>1</v>
      </c>
      <c r="J4">
        <v>0.44838467342670302</v>
      </c>
      <c r="K4">
        <v>0.54164039752522697</v>
      </c>
      <c r="L4">
        <f t="shared" si="0"/>
        <v>0.15073831092033296</v>
      </c>
      <c r="M4" t="s">
        <v>72</v>
      </c>
      <c r="P4">
        <v>0.39090208660489401</v>
      </c>
    </row>
    <row r="5" spans="1:16" x14ac:dyDescent="0.25">
      <c r="A5" t="s">
        <v>82</v>
      </c>
      <c r="B5" t="s">
        <v>30</v>
      </c>
      <c r="C5" t="s">
        <v>80</v>
      </c>
      <c r="D5" t="s">
        <v>32</v>
      </c>
      <c r="E5" t="s">
        <v>33</v>
      </c>
      <c r="F5" t="s">
        <v>84</v>
      </c>
      <c r="G5" t="s">
        <v>83</v>
      </c>
      <c r="H5" t="s">
        <v>85</v>
      </c>
      <c r="I5">
        <v>1</v>
      </c>
      <c r="J5">
        <v>0.91157898917158597</v>
      </c>
      <c r="K5">
        <v>1.2812938016245501</v>
      </c>
      <c r="L5">
        <f t="shared" si="0"/>
        <v>0.24138041907272001</v>
      </c>
      <c r="M5" t="s">
        <v>72</v>
      </c>
      <c r="P5">
        <v>1.0399133825518301</v>
      </c>
    </row>
    <row r="6" spans="1:16" x14ac:dyDescent="0.25">
      <c r="A6" t="s">
        <v>82</v>
      </c>
      <c r="B6" t="s">
        <v>30</v>
      </c>
      <c r="C6" t="s">
        <v>80</v>
      </c>
      <c r="D6" t="s">
        <v>32</v>
      </c>
      <c r="E6" t="s">
        <v>33</v>
      </c>
      <c r="F6" t="s">
        <v>84</v>
      </c>
      <c r="G6" t="s">
        <v>83</v>
      </c>
      <c r="H6" t="s">
        <v>85</v>
      </c>
      <c r="I6">
        <v>1</v>
      </c>
      <c r="J6">
        <v>1.92339195414471</v>
      </c>
      <c r="K6">
        <v>0.52769089822813298</v>
      </c>
      <c r="L6">
        <f t="shared" si="0"/>
        <v>7.6468203485441977E-2</v>
      </c>
      <c r="M6" t="s">
        <v>72</v>
      </c>
      <c r="P6">
        <v>0.451222694742691</v>
      </c>
    </row>
    <row r="7" spans="1:16" x14ac:dyDescent="0.25">
      <c r="A7" t="s">
        <v>82</v>
      </c>
      <c r="B7" t="s">
        <v>30</v>
      </c>
      <c r="C7" t="s">
        <v>80</v>
      </c>
      <c r="D7" t="s">
        <v>32</v>
      </c>
      <c r="E7" t="s">
        <v>33</v>
      </c>
      <c r="F7" t="s">
        <v>84</v>
      </c>
      <c r="G7" t="s">
        <v>83</v>
      </c>
      <c r="H7" t="s">
        <v>85</v>
      </c>
      <c r="I7">
        <v>1</v>
      </c>
      <c r="J7">
        <v>3.94565274946387</v>
      </c>
      <c r="K7">
        <v>0.119257925948224</v>
      </c>
      <c r="L7">
        <f t="shared" si="0"/>
        <v>1.9908093547150604E-2</v>
      </c>
      <c r="M7" t="s">
        <v>72</v>
      </c>
      <c r="P7">
        <v>9.9349832401073396E-2</v>
      </c>
    </row>
    <row r="8" spans="1:16" x14ac:dyDescent="0.25">
      <c r="A8" t="s">
        <v>82</v>
      </c>
      <c r="B8" t="s">
        <v>30</v>
      </c>
      <c r="C8" t="s">
        <v>80</v>
      </c>
      <c r="D8" t="s">
        <v>32</v>
      </c>
      <c r="E8" t="s">
        <v>33</v>
      </c>
      <c r="F8" t="s">
        <v>84</v>
      </c>
      <c r="G8" t="s">
        <v>83</v>
      </c>
      <c r="H8" t="s">
        <v>85</v>
      </c>
      <c r="I8">
        <v>1</v>
      </c>
      <c r="J8">
        <v>5.94859482142384</v>
      </c>
      <c r="K8">
        <v>7.26423360188901E-2</v>
      </c>
      <c r="L8">
        <f t="shared" si="0"/>
        <v>1.8123834634948599E-2</v>
      </c>
      <c r="M8" t="s">
        <v>72</v>
      </c>
      <c r="P8">
        <v>5.4518501383941501E-2</v>
      </c>
    </row>
    <row r="9" spans="1:16" x14ac:dyDescent="0.25">
      <c r="A9" t="s">
        <v>82</v>
      </c>
      <c r="B9" t="s">
        <v>30</v>
      </c>
      <c r="C9" t="s">
        <v>80</v>
      </c>
      <c r="D9" t="s">
        <v>32</v>
      </c>
      <c r="E9" t="s">
        <v>33</v>
      </c>
      <c r="F9" t="s">
        <v>84</v>
      </c>
      <c r="G9" t="s">
        <v>83</v>
      </c>
      <c r="H9" t="s">
        <v>85</v>
      </c>
      <c r="I9">
        <v>1</v>
      </c>
      <c r="J9">
        <v>7.9795014693812698</v>
      </c>
      <c r="K9">
        <v>5.7438990548236799E-2</v>
      </c>
      <c r="L9">
        <f t="shared" si="0"/>
        <v>1.6522533891640399E-2</v>
      </c>
      <c r="M9" t="s">
        <v>72</v>
      </c>
      <c r="P9">
        <v>4.0916456656596399E-2</v>
      </c>
    </row>
    <row r="10" spans="1:16" x14ac:dyDescent="0.25">
      <c r="A10" t="s">
        <v>82</v>
      </c>
      <c r="B10" t="s">
        <v>30</v>
      </c>
      <c r="C10" t="s">
        <v>80</v>
      </c>
      <c r="D10" t="s">
        <v>32</v>
      </c>
      <c r="E10" t="s">
        <v>33</v>
      </c>
      <c r="F10" t="s">
        <v>84</v>
      </c>
      <c r="G10" t="s">
        <v>83</v>
      </c>
      <c r="H10" t="s">
        <v>85</v>
      </c>
      <c r="I10">
        <v>1</v>
      </c>
      <c r="J10">
        <v>11.9238718196499</v>
      </c>
      <c r="K10">
        <v>4.0916456656596399E-2</v>
      </c>
      <c r="L10">
        <f t="shared" si="0"/>
        <v>1.13870338945187E-2</v>
      </c>
      <c r="M10" t="s">
        <v>72</v>
      </c>
      <c r="P10">
        <v>2.9529422762077699E-2</v>
      </c>
    </row>
    <row r="11" spans="1:16" x14ac:dyDescent="0.25">
      <c r="A11" t="s">
        <v>82</v>
      </c>
      <c r="B11" t="s">
        <v>30</v>
      </c>
      <c r="C11" t="s">
        <v>80</v>
      </c>
      <c r="D11" t="s">
        <v>32</v>
      </c>
      <c r="E11" t="s">
        <v>33</v>
      </c>
      <c r="F11" t="s">
        <v>84</v>
      </c>
      <c r="G11" t="s">
        <v>83</v>
      </c>
      <c r="H11" t="s">
        <v>85</v>
      </c>
      <c r="I11">
        <v>1</v>
      </c>
      <c r="J11">
        <v>23.977824422175701</v>
      </c>
      <c r="K11">
        <v>1.01313127570524E-2</v>
      </c>
      <c r="L11">
        <f t="shared" si="0"/>
        <v>3.0078490147299897E-3</v>
      </c>
      <c r="M11" t="s">
        <v>72</v>
      </c>
      <c r="P11">
        <v>7.1234637423224102E-3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AD6D-E6C7-4DD0-90EA-AE7E73F4A832}">
  <dimension ref="A1:P56"/>
  <sheetViews>
    <sheetView workbookViewId="0">
      <selection activeCell="H56" sqref="H2:H56"/>
    </sheetView>
  </sheetViews>
  <sheetFormatPr defaultRowHeight="15" x14ac:dyDescent="0.25"/>
  <cols>
    <col min="1" max="1" width="10" bestFit="1" customWidth="1"/>
    <col min="3" max="3" width="11.85546875" bestFit="1" customWidth="1"/>
    <col min="4" max="4" width="17.5703125" bestFit="1" customWidth="1"/>
    <col min="5" max="5" width="7.28515625" bestFit="1" customWidth="1"/>
    <col min="6" max="6" width="8.5703125" bestFit="1" customWidth="1"/>
    <col min="7" max="7" width="7.140625" bestFit="1" customWidth="1"/>
    <col min="8" max="8" width="8.42578125" bestFit="1" customWidth="1"/>
    <col min="9" max="9" width="5.7109375" bestFit="1" customWidth="1"/>
    <col min="10" max="10" width="11.85546875" bestFit="1" customWidth="1"/>
    <col min="11" max="11" width="19.42578125" bestFit="1" customWidth="1"/>
    <col min="12" max="12" width="13.140625" bestFit="1" customWidth="1"/>
    <col min="13" max="13" width="5.7109375" bestFit="1" customWidth="1"/>
    <col min="14" max="14" width="8.140625" bestFit="1" customWidth="1"/>
    <col min="16" max="16" width="11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s="1" t="s">
        <v>275</v>
      </c>
      <c r="J1" s="1" t="s">
        <v>8</v>
      </c>
      <c r="K1" s="2" t="s">
        <v>137</v>
      </c>
      <c r="L1" s="1" t="s">
        <v>204</v>
      </c>
      <c r="M1" s="1" t="s">
        <v>9</v>
      </c>
      <c r="N1" s="1" t="s">
        <v>7</v>
      </c>
      <c r="P1" s="1" t="s">
        <v>81</v>
      </c>
    </row>
    <row r="2" spans="1:16" x14ac:dyDescent="0.25">
      <c r="A2" t="s">
        <v>92</v>
      </c>
      <c r="B2" t="s">
        <v>30</v>
      </c>
      <c r="C2" t="s">
        <v>31</v>
      </c>
      <c r="D2" t="s">
        <v>32</v>
      </c>
      <c r="E2" t="s">
        <v>33</v>
      </c>
      <c r="F2" t="s">
        <v>93</v>
      </c>
      <c r="G2" t="s">
        <v>91</v>
      </c>
      <c r="H2" t="s">
        <v>124</v>
      </c>
      <c r="I2" s="8">
        <v>358.21</v>
      </c>
      <c r="J2">
        <v>5.0167224080267699E-2</v>
      </c>
      <c r="K2">
        <v>3.3043922369765002</v>
      </c>
      <c r="L2">
        <f>P2-K2</f>
        <v>0.4187946884576097</v>
      </c>
      <c r="M2" t="s">
        <v>72</v>
      </c>
      <c r="P2">
        <v>3.7231869254341099</v>
      </c>
    </row>
    <row r="3" spans="1:16" x14ac:dyDescent="0.25">
      <c r="A3" t="s">
        <v>92</v>
      </c>
      <c r="B3" t="s">
        <v>30</v>
      </c>
      <c r="C3" t="s">
        <v>31</v>
      </c>
      <c r="D3" t="s">
        <v>32</v>
      </c>
      <c r="E3" t="s">
        <v>33</v>
      </c>
      <c r="F3" t="s">
        <v>93</v>
      </c>
      <c r="G3" t="s">
        <v>91</v>
      </c>
      <c r="H3" t="s">
        <v>124</v>
      </c>
      <c r="I3" s="8">
        <v>358.21</v>
      </c>
      <c r="J3">
        <v>0.15050167224080199</v>
      </c>
      <c r="K3">
        <v>6.1746680286006104</v>
      </c>
      <c r="L3">
        <f t="shared" ref="L3:L15" si="0">P3-K3</f>
        <v>0.84780388151173991</v>
      </c>
      <c r="M3" t="s">
        <v>72</v>
      </c>
      <c r="P3">
        <v>7.0224719101123503</v>
      </c>
    </row>
    <row r="4" spans="1:16" x14ac:dyDescent="0.25">
      <c r="A4" t="s">
        <v>92</v>
      </c>
      <c r="B4" t="s">
        <v>30</v>
      </c>
      <c r="C4" t="s">
        <v>31</v>
      </c>
      <c r="D4" t="s">
        <v>32</v>
      </c>
      <c r="E4" t="s">
        <v>33</v>
      </c>
      <c r="F4" t="s">
        <v>93</v>
      </c>
      <c r="G4" t="s">
        <v>91</v>
      </c>
      <c r="H4" t="s">
        <v>124</v>
      </c>
      <c r="I4" s="8">
        <v>358.21</v>
      </c>
      <c r="J4">
        <v>0.23411371237458201</v>
      </c>
      <c r="K4">
        <v>7.4259448416751699</v>
      </c>
      <c r="L4">
        <f t="shared" si="0"/>
        <v>0.81205311542390923</v>
      </c>
      <c r="M4" t="s">
        <v>72</v>
      </c>
      <c r="P4">
        <v>8.2379979570990791</v>
      </c>
    </row>
    <row r="5" spans="1:16" x14ac:dyDescent="0.25">
      <c r="A5" t="s">
        <v>92</v>
      </c>
      <c r="B5" t="s">
        <v>30</v>
      </c>
      <c r="C5" t="s">
        <v>31</v>
      </c>
      <c r="D5" t="s">
        <v>32</v>
      </c>
      <c r="E5" t="s">
        <v>33</v>
      </c>
      <c r="F5" t="s">
        <v>93</v>
      </c>
      <c r="G5" t="s">
        <v>91</v>
      </c>
      <c r="H5" t="s">
        <v>124</v>
      </c>
      <c r="I5" s="8">
        <v>358.21</v>
      </c>
      <c r="J5">
        <v>0.31772575250836099</v>
      </c>
      <c r="K5">
        <v>8.1869254341164392</v>
      </c>
      <c r="L5">
        <f t="shared" si="0"/>
        <v>1.0418794688457602</v>
      </c>
      <c r="M5" t="s">
        <v>72</v>
      </c>
      <c r="P5">
        <v>9.2288049029621995</v>
      </c>
    </row>
    <row r="6" spans="1:16" x14ac:dyDescent="0.25">
      <c r="A6" t="s">
        <v>92</v>
      </c>
      <c r="B6" t="s">
        <v>30</v>
      </c>
      <c r="C6" t="s">
        <v>31</v>
      </c>
      <c r="D6" t="s">
        <v>32</v>
      </c>
      <c r="E6" t="s">
        <v>33</v>
      </c>
      <c r="F6" t="s">
        <v>93</v>
      </c>
      <c r="G6" t="s">
        <v>91</v>
      </c>
      <c r="H6" t="s">
        <v>124</v>
      </c>
      <c r="I6" s="8">
        <v>358.21</v>
      </c>
      <c r="J6">
        <v>0.48494983277592002</v>
      </c>
      <c r="K6">
        <v>9.42288049029621</v>
      </c>
      <c r="L6">
        <f t="shared" si="0"/>
        <v>0.7865168539325893</v>
      </c>
      <c r="M6" t="s">
        <v>72</v>
      </c>
      <c r="P6">
        <v>10.209397344228799</v>
      </c>
    </row>
    <row r="7" spans="1:16" x14ac:dyDescent="0.25">
      <c r="A7" t="s">
        <v>92</v>
      </c>
      <c r="B7" t="s">
        <v>30</v>
      </c>
      <c r="C7" t="s">
        <v>31</v>
      </c>
      <c r="D7" t="s">
        <v>32</v>
      </c>
      <c r="E7" t="s">
        <v>33</v>
      </c>
      <c r="F7" t="s">
        <v>93</v>
      </c>
      <c r="G7" t="s">
        <v>91</v>
      </c>
      <c r="H7" t="s">
        <v>124</v>
      </c>
      <c r="I7" s="8">
        <v>358.21</v>
      </c>
      <c r="J7">
        <v>0.98662207357859499</v>
      </c>
      <c r="K7">
        <v>8.2686414708886602</v>
      </c>
      <c r="L7">
        <f t="shared" si="0"/>
        <v>0.89887640449438067</v>
      </c>
      <c r="M7" t="s">
        <v>72</v>
      </c>
      <c r="P7">
        <v>9.1675178753830409</v>
      </c>
    </row>
    <row r="8" spans="1:16" x14ac:dyDescent="0.25">
      <c r="A8" t="s">
        <v>92</v>
      </c>
      <c r="B8" t="s">
        <v>30</v>
      </c>
      <c r="C8" t="s">
        <v>31</v>
      </c>
      <c r="D8" t="s">
        <v>32</v>
      </c>
      <c r="E8" t="s">
        <v>33</v>
      </c>
      <c r="F8" t="s">
        <v>93</v>
      </c>
      <c r="G8" t="s">
        <v>91</v>
      </c>
      <c r="H8" t="s">
        <v>124</v>
      </c>
      <c r="I8" s="8">
        <v>358.21</v>
      </c>
      <c r="J8">
        <v>1.9899665551839401</v>
      </c>
      <c r="K8">
        <v>5.3064351378958099</v>
      </c>
      <c r="L8">
        <f t="shared" si="0"/>
        <v>0.73544433094995032</v>
      </c>
      <c r="M8" t="s">
        <v>72</v>
      </c>
      <c r="P8">
        <v>6.0418794688457602</v>
      </c>
    </row>
    <row r="9" spans="1:16" x14ac:dyDescent="0.25">
      <c r="A9" t="s">
        <v>92</v>
      </c>
      <c r="B9" t="s">
        <v>30</v>
      </c>
      <c r="C9" t="s">
        <v>31</v>
      </c>
      <c r="D9" t="s">
        <v>32</v>
      </c>
      <c r="E9" t="s">
        <v>33</v>
      </c>
      <c r="F9" t="s">
        <v>93</v>
      </c>
      <c r="G9" t="s">
        <v>91</v>
      </c>
      <c r="H9" t="s">
        <v>124</v>
      </c>
      <c r="I9" s="8">
        <v>358.21</v>
      </c>
      <c r="J9">
        <v>3.9799331103678899</v>
      </c>
      <c r="K9">
        <v>3.1511746680286001</v>
      </c>
      <c r="L9">
        <f t="shared" si="0"/>
        <v>0.43922369765066005</v>
      </c>
      <c r="M9" t="s">
        <v>72</v>
      </c>
      <c r="P9">
        <v>3.5903983656792602</v>
      </c>
    </row>
    <row r="10" spans="1:16" x14ac:dyDescent="0.25">
      <c r="A10" t="s">
        <v>92</v>
      </c>
      <c r="B10" t="s">
        <v>30</v>
      </c>
      <c r="C10" t="s">
        <v>31</v>
      </c>
      <c r="D10" t="s">
        <v>32</v>
      </c>
      <c r="E10" t="s">
        <v>33</v>
      </c>
      <c r="F10" t="s">
        <v>93</v>
      </c>
      <c r="G10" t="s">
        <v>91</v>
      </c>
      <c r="H10" t="s">
        <v>124</v>
      </c>
      <c r="I10" s="8">
        <v>358.21</v>
      </c>
      <c r="J10">
        <v>5.9782608695652097</v>
      </c>
      <c r="K10">
        <v>1.6036772216547399</v>
      </c>
      <c r="L10">
        <f t="shared" si="0"/>
        <v>0.34218590398366011</v>
      </c>
      <c r="M10" t="s">
        <v>72</v>
      </c>
      <c r="P10">
        <v>1.9458631256384</v>
      </c>
    </row>
    <row r="11" spans="1:16" x14ac:dyDescent="0.25">
      <c r="A11" t="s">
        <v>92</v>
      </c>
      <c r="B11" t="s">
        <v>30</v>
      </c>
      <c r="C11" t="s">
        <v>31</v>
      </c>
      <c r="D11" t="s">
        <v>32</v>
      </c>
      <c r="E11" t="s">
        <v>33</v>
      </c>
      <c r="F11" t="s">
        <v>93</v>
      </c>
      <c r="G11" t="s">
        <v>91</v>
      </c>
      <c r="H11" t="s">
        <v>124</v>
      </c>
      <c r="I11" s="8">
        <v>358.21</v>
      </c>
      <c r="J11">
        <v>7.9849498327759196</v>
      </c>
      <c r="K11">
        <v>0.791624106230846</v>
      </c>
      <c r="L11">
        <f t="shared" si="0"/>
        <v>9.1930541368744012E-2</v>
      </c>
      <c r="M11" t="s">
        <v>72</v>
      </c>
      <c r="P11">
        <v>0.88355464759959002</v>
      </c>
    </row>
    <row r="12" spans="1:16" x14ac:dyDescent="0.25">
      <c r="A12" t="s">
        <v>92</v>
      </c>
      <c r="B12" t="s">
        <v>30</v>
      </c>
      <c r="C12" t="s">
        <v>31</v>
      </c>
      <c r="D12" t="s">
        <v>32</v>
      </c>
      <c r="E12" t="s">
        <v>33</v>
      </c>
      <c r="F12" t="s">
        <v>93</v>
      </c>
      <c r="G12" t="s">
        <v>91</v>
      </c>
      <c r="H12" t="s">
        <v>124</v>
      </c>
      <c r="I12" s="8">
        <v>358.21</v>
      </c>
      <c r="J12">
        <v>10</v>
      </c>
      <c r="K12">
        <v>0.29111338100102002</v>
      </c>
      <c r="L12">
        <f t="shared" si="0"/>
        <v>0.10214504596527096</v>
      </c>
      <c r="M12" t="s">
        <v>72</v>
      </c>
      <c r="P12">
        <v>0.39325842696629099</v>
      </c>
    </row>
    <row r="13" spans="1:16" x14ac:dyDescent="0.25">
      <c r="A13" t="s">
        <v>92</v>
      </c>
      <c r="B13" t="s">
        <v>30</v>
      </c>
      <c r="C13" t="s">
        <v>31</v>
      </c>
      <c r="D13" t="s">
        <v>32</v>
      </c>
      <c r="E13" t="s">
        <v>33</v>
      </c>
      <c r="F13" t="s">
        <v>93</v>
      </c>
      <c r="G13" t="s">
        <v>91</v>
      </c>
      <c r="H13" t="s">
        <v>124</v>
      </c>
      <c r="I13" s="8">
        <v>358.21</v>
      </c>
      <c r="J13">
        <v>11.9899665551839</v>
      </c>
      <c r="K13">
        <v>0.32175689479060099</v>
      </c>
      <c r="L13">
        <f t="shared" si="0"/>
        <v>8.1716036772217004E-2</v>
      </c>
      <c r="M13" t="s">
        <v>72</v>
      </c>
      <c r="P13">
        <v>0.40347293156281799</v>
      </c>
    </row>
    <row r="14" spans="1:16" x14ac:dyDescent="0.25">
      <c r="A14" t="s">
        <v>92</v>
      </c>
      <c r="B14" t="s">
        <v>30</v>
      </c>
      <c r="C14" t="s">
        <v>31</v>
      </c>
      <c r="D14" t="s">
        <v>32</v>
      </c>
      <c r="E14" t="s">
        <v>33</v>
      </c>
      <c r="F14" t="s">
        <v>93</v>
      </c>
      <c r="G14" t="s">
        <v>91</v>
      </c>
      <c r="H14" t="s">
        <v>124</v>
      </c>
      <c r="I14" s="8">
        <v>358.21</v>
      </c>
      <c r="J14">
        <v>17.9849498327759</v>
      </c>
      <c r="K14">
        <v>0.30132788559754697</v>
      </c>
      <c r="L14">
        <f t="shared" si="0"/>
        <v>0.10214504596527102</v>
      </c>
      <c r="M14" t="s">
        <v>72</v>
      </c>
      <c r="P14">
        <v>0.40347293156281799</v>
      </c>
    </row>
    <row r="15" spans="1:16" x14ac:dyDescent="0.25">
      <c r="A15" t="s">
        <v>92</v>
      </c>
      <c r="B15" t="s">
        <v>30</v>
      </c>
      <c r="C15" t="s">
        <v>31</v>
      </c>
      <c r="D15" t="s">
        <v>32</v>
      </c>
      <c r="E15" t="s">
        <v>33</v>
      </c>
      <c r="F15" t="s">
        <v>93</v>
      </c>
      <c r="G15" t="s">
        <v>91</v>
      </c>
      <c r="H15" t="s">
        <v>124</v>
      </c>
      <c r="I15" s="8">
        <v>358.21</v>
      </c>
      <c r="J15">
        <v>23.996655518394601</v>
      </c>
      <c r="K15">
        <v>9.70377936670061E-2</v>
      </c>
      <c r="L15">
        <f t="shared" si="0"/>
        <v>8.1716036772216893E-2</v>
      </c>
      <c r="M15" t="s">
        <v>72</v>
      </c>
      <c r="P15">
        <v>0.17875383043922299</v>
      </c>
    </row>
    <row r="16" spans="1:16" x14ac:dyDescent="0.25">
      <c r="A16" t="s">
        <v>92</v>
      </c>
      <c r="B16" t="s">
        <v>30</v>
      </c>
      <c r="C16" t="s">
        <v>96</v>
      </c>
      <c r="D16" t="s">
        <v>97</v>
      </c>
      <c r="E16" t="s">
        <v>33</v>
      </c>
      <c r="F16" t="s">
        <v>93</v>
      </c>
      <c r="G16" t="s">
        <v>91</v>
      </c>
      <c r="H16" t="s">
        <v>124</v>
      </c>
      <c r="I16" s="8">
        <v>358.21</v>
      </c>
      <c r="J16">
        <v>8.3612040133779403E-2</v>
      </c>
      <c r="K16">
        <v>0.74055158324821202</v>
      </c>
      <c r="L16">
        <f t="shared" ref="L16:L56" si="1">P16-K16</f>
        <v>7.1501532175687998E-2</v>
      </c>
      <c r="M16" t="s">
        <v>72</v>
      </c>
      <c r="N16" t="s">
        <v>94</v>
      </c>
      <c r="P16">
        <v>0.81205311542390002</v>
      </c>
    </row>
    <row r="17" spans="1:16" x14ac:dyDescent="0.25">
      <c r="A17" t="s">
        <v>92</v>
      </c>
      <c r="B17" t="s">
        <v>30</v>
      </c>
      <c r="C17" t="s">
        <v>96</v>
      </c>
      <c r="D17" t="s">
        <v>97</v>
      </c>
      <c r="E17" t="s">
        <v>33</v>
      </c>
      <c r="F17" t="s">
        <v>93</v>
      </c>
      <c r="G17" t="s">
        <v>91</v>
      </c>
      <c r="H17" t="s">
        <v>124</v>
      </c>
      <c r="I17" s="8">
        <v>358.21</v>
      </c>
      <c r="J17">
        <v>0.25083612040133701</v>
      </c>
      <c r="K17">
        <v>1.4862104187946801</v>
      </c>
      <c r="L17">
        <f t="shared" si="1"/>
        <v>0.17364657814095996</v>
      </c>
      <c r="M17" t="s">
        <v>72</v>
      </c>
      <c r="N17" t="s">
        <v>94</v>
      </c>
      <c r="P17">
        <v>1.65985699693564</v>
      </c>
    </row>
    <row r="18" spans="1:16" x14ac:dyDescent="0.25">
      <c r="A18" t="s">
        <v>92</v>
      </c>
      <c r="B18" t="s">
        <v>30</v>
      </c>
      <c r="C18" t="s">
        <v>96</v>
      </c>
      <c r="D18" t="s">
        <v>97</v>
      </c>
      <c r="E18" t="s">
        <v>33</v>
      </c>
      <c r="F18" t="s">
        <v>93</v>
      </c>
      <c r="G18" t="s">
        <v>91</v>
      </c>
      <c r="H18" t="s">
        <v>124</v>
      </c>
      <c r="I18" s="8">
        <v>358.21</v>
      </c>
      <c r="J18">
        <v>0.38461538461538403</v>
      </c>
      <c r="K18">
        <v>3.4473953013278802</v>
      </c>
      <c r="L18">
        <f t="shared" si="1"/>
        <v>0.84780388151174968</v>
      </c>
      <c r="M18" t="s">
        <v>72</v>
      </c>
      <c r="N18" t="s">
        <v>94</v>
      </c>
      <c r="P18">
        <v>4.2951991828396299</v>
      </c>
    </row>
    <row r="19" spans="1:16" x14ac:dyDescent="0.25">
      <c r="A19" t="s">
        <v>92</v>
      </c>
      <c r="B19" t="s">
        <v>30</v>
      </c>
      <c r="C19" t="s">
        <v>96</v>
      </c>
      <c r="D19" t="s">
        <v>97</v>
      </c>
      <c r="E19" t="s">
        <v>33</v>
      </c>
      <c r="F19" t="s">
        <v>93</v>
      </c>
      <c r="G19" t="s">
        <v>91</v>
      </c>
      <c r="H19" t="s">
        <v>124</v>
      </c>
      <c r="I19" s="8">
        <v>358.21</v>
      </c>
      <c r="J19">
        <v>0.551839464882943</v>
      </c>
      <c r="K19">
        <v>5.2655771195097003</v>
      </c>
      <c r="L19">
        <f t="shared" si="1"/>
        <v>1.3891726251276797</v>
      </c>
      <c r="M19" t="s">
        <v>72</v>
      </c>
      <c r="N19" t="s">
        <v>94</v>
      </c>
      <c r="P19">
        <v>6.65474974463738</v>
      </c>
    </row>
    <row r="20" spans="1:16" x14ac:dyDescent="0.25">
      <c r="A20" t="s">
        <v>92</v>
      </c>
      <c r="B20" t="s">
        <v>30</v>
      </c>
      <c r="C20" t="s">
        <v>96</v>
      </c>
      <c r="D20" t="s">
        <v>97</v>
      </c>
      <c r="E20" t="s">
        <v>33</v>
      </c>
      <c r="F20" t="s">
        <v>93</v>
      </c>
      <c r="G20" t="s">
        <v>91</v>
      </c>
      <c r="H20" t="s">
        <v>124</v>
      </c>
      <c r="I20" s="8">
        <v>358.21</v>
      </c>
      <c r="J20">
        <v>0.71906354515050097</v>
      </c>
      <c r="K20">
        <v>6.0520939734422798</v>
      </c>
      <c r="L20">
        <f t="shared" si="1"/>
        <v>1.5628192032686403</v>
      </c>
      <c r="M20" t="s">
        <v>72</v>
      </c>
      <c r="N20" t="s">
        <v>94</v>
      </c>
      <c r="P20">
        <v>7.6149131767109202</v>
      </c>
    </row>
    <row r="21" spans="1:16" x14ac:dyDescent="0.25">
      <c r="A21" t="s">
        <v>92</v>
      </c>
      <c r="B21" t="s">
        <v>30</v>
      </c>
      <c r="C21" t="s">
        <v>96</v>
      </c>
      <c r="D21" t="s">
        <v>97</v>
      </c>
      <c r="E21" t="s">
        <v>33</v>
      </c>
      <c r="F21" t="s">
        <v>93</v>
      </c>
      <c r="G21" t="s">
        <v>91</v>
      </c>
      <c r="H21" t="s">
        <v>124</v>
      </c>
      <c r="I21" s="8">
        <v>358.21</v>
      </c>
      <c r="J21">
        <v>0.90301003344481601</v>
      </c>
      <c r="K21">
        <v>7.5944841675178703</v>
      </c>
      <c r="L21">
        <f t="shared" si="1"/>
        <v>0.8580183861082693</v>
      </c>
      <c r="M21" t="s">
        <v>72</v>
      </c>
      <c r="N21" t="s">
        <v>94</v>
      </c>
      <c r="P21">
        <v>8.4525025536261396</v>
      </c>
    </row>
    <row r="22" spans="1:16" x14ac:dyDescent="0.25">
      <c r="A22" t="s">
        <v>92</v>
      </c>
      <c r="B22" t="s">
        <v>30</v>
      </c>
      <c r="C22" t="s">
        <v>96</v>
      </c>
      <c r="D22" t="s">
        <v>97</v>
      </c>
      <c r="E22" t="s">
        <v>33</v>
      </c>
      <c r="F22" t="s">
        <v>93</v>
      </c>
      <c r="G22" t="s">
        <v>91</v>
      </c>
      <c r="H22" t="s">
        <v>124</v>
      </c>
      <c r="I22" s="8">
        <v>358.21</v>
      </c>
      <c r="J22">
        <v>1.15384615384615</v>
      </c>
      <c r="K22">
        <v>6.0418794688457602</v>
      </c>
      <c r="L22">
        <f t="shared" si="1"/>
        <v>1.1440245148110302</v>
      </c>
      <c r="M22" t="s">
        <v>72</v>
      </c>
      <c r="N22" t="s">
        <v>94</v>
      </c>
      <c r="P22">
        <v>7.1859039836567904</v>
      </c>
    </row>
    <row r="23" spans="1:16" x14ac:dyDescent="0.25">
      <c r="A23" t="s">
        <v>92</v>
      </c>
      <c r="B23" t="s">
        <v>30</v>
      </c>
      <c r="C23" t="s">
        <v>96</v>
      </c>
      <c r="D23" t="s">
        <v>97</v>
      </c>
      <c r="E23" t="s">
        <v>33</v>
      </c>
      <c r="F23" t="s">
        <v>93</v>
      </c>
      <c r="G23" t="s">
        <v>91</v>
      </c>
      <c r="H23" t="s">
        <v>124</v>
      </c>
      <c r="I23" s="8">
        <v>358.21</v>
      </c>
      <c r="J23">
        <v>1.4715719063545101</v>
      </c>
      <c r="K23">
        <v>5.4902962206332901</v>
      </c>
      <c r="L23">
        <f t="shared" si="1"/>
        <v>0.36772216547498005</v>
      </c>
      <c r="M23" t="s">
        <v>72</v>
      </c>
      <c r="N23" t="s">
        <v>94</v>
      </c>
      <c r="P23">
        <v>5.8580183861082702</v>
      </c>
    </row>
    <row r="24" spans="1:16" x14ac:dyDescent="0.25">
      <c r="A24" t="s">
        <v>92</v>
      </c>
      <c r="B24" t="s">
        <v>30</v>
      </c>
      <c r="C24" t="s">
        <v>96</v>
      </c>
      <c r="D24" t="s">
        <v>97</v>
      </c>
      <c r="E24" t="s">
        <v>33</v>
      </c>
      <c r="F24" t="s">
        <v>93</v>
      </c>
      <c r="G24" t="s">
        <v>91</v>
      </c>
      <c r="H24" t="s">
        <v>124</v>
      </c>
      <c r="I24" s="8">
        <v>358.21</v>
      </c>
      <c r="J24">
        <v>1.80602006688963</v>
      </c>
      <c r="K24">
        <v>5.3472931562819097</v>
      </c>
      <c r="L24">
        <f t="shared" si="1"/>
        <v>0.18386108273749002</v>
      </c>
      <c r="M24" t="s">
        <v>72</v>
      </c>
      <c r="N24" t="s">
        <v>94</v>
      </c>
      <c r="P24">
        <v>5.5311542390193997</v>
      </c>
    </row>
    <row r="25" spans="1:16" x14ac:dyDescent="0.25">
      <c r="A25" t="s">
        <v>92</v>
      </c>
      <c r="B25" t="s">
        <v>30</v>
      </c>
      <c r="C25" t="s">
        <v>96</v>
      </c>
      <c r="D25" t="s">
        <v>97</v>
      </c>
      <c r="E25" t="s">
        <v>33</v>
      </c>
      <c r="F25" t="s">
        <v>93</v>
      </c>
      <c r="G25" t="s">
        <v>91</v>
      </c>
      <c r="H25" t="s">
        <v>124</v>
      </c>
      <c r="I25" s="8">
        <v>358.21</v>
      </c>
      <c r="J25">
        <v>2.2240802675585201</v>
      </c>
      <c r="K25">
        <v>4.4075587334014203</v>
      </c>
      <c r="L25">
        <f t="shared" si="1"/>
        <v>0.16343207354443923</v>
      </c>
      <c r="M25" t="s">
        <v>72</v>
      </c>
      <c r="N25" t="s">
        <v>94</v>
      </c>
      <c r="P25">
        <v>4.5709908069458596</v>
      </c>
    </row>
    <row r="26" spans="1:16" x14ac:dyDescent="0.25">
      <c r="A26" t="s">
        <v>92</v>
      </c>
      <c r="B26" t="s">
        <v>30</v>
      </c>
      <c r="C26" t="s">
        <v>96</v>
      </c>
      <c r="D26" t="s">
        <v>97</v>
      </c>
      <c r="E26" t="s">
        <v>33</v>
      </c>
      <c r="F26" t="s">
        <v>93</v>
      </c>
      <c r="G26" t="s">
        <v>91</v>
      </c>
      <c r="H26" t="s">
        <v>124</v>
      </c>
      <c r="I26" s="8">
        <v>358.21</v>
      </c>
      <c r="J26">
        <v>2.7424749163879598</v>
      </c>
      <c r="K26">
        <v>3.60061287027579</v>
      </c>
      <c r="L26">
        <f t="shared" si="1"/>
        <v>0.34729315628191992</v>
      </c>
      <c r="M26" t="s">
        <v>72</v>
      </c>
      <c r="N26" t="s">
        <v>94</v>
      </c>
      <c r="P26">
        <v>3.9479060265577099</v>
      </c>
    </row>
    <row r="27" spans="1:16" x14ac:dyDescent="0.25">
      <c r="A27" t="s">
        <v>92</v>
      </c>
      <c r="B27" t="s">
        <v>30</v>
      </c>
      <c r="C27" t="s">
        <v>96</v>
      </c>
      <c r="D27" t="s">
        <v>97</v>
      </c>
      <c r="E27" t="s">
        <v>33</v>
      </c>
      <c r="F27" t="s">
        <v>93</v>
      </c>
      <c r="G27" t="s">
        <v>91</v>
      </c>
      <c r="H27" t="s">
        <v>124</v>
      </c>
      <c r="I27" s="8">
        <v>358.21</v>
      </c>
      <c r="J27">
        <v>3.4949832775919698</v>
      </c>
      <c r="K27">
        <v>2.7119509703779299</v>
      </c>
      <c r="L27">
        <f t="shared" si="1"/>
        <v>0.25536261491318024</v>
      </c>
      <c r="M27" t="s">
        <v>72</v>
      </c>
      <c r="N27" t="s">
        <v>94</v>
      </c>
      <c r="P27">
        <v>2.9673135852911101</v>
      </c>
    </row>
    <row r="28" spans="1:16" x14ac:dyDescent="0.25">
      <c r="A28" t="s">
        <v>92</v>
      </c>
      <c r="B28" t="s">
        <v>30</v>
      </c>
      <c r="C28" t="s">
        <v>96</v>
      </c>
      <c r="D28" t="s">
        <v>97</v>
      </c>
      <c r="E28" t="s">
        <v>33</v>
      </c>
      <c r="F28" t="s">
        <v>93</v>
      </c>
      <c r="G28" t="s">
        <v>91</v>
      </c>
      <c r="H28" t="s">
        <v>124</v>
      </c>
      <c r="I28" s="8">
        <v>358.21</v>
      </c>
      <c r="J28">
        <v>4.4983277591973199</v>
      </c>
      <c r="K28">
        <v>1.9458631256384</v>
      </c>
      <c r="L28">
        <f t="shared" si="1"/>
        <v>0.15321756894791005</v>
      </c>
      <c r="M28" t="s">
        <v>72</v>
      </c>
      <c r="N28" t="s">
        <v>94</v>
      </c>
      <c r="P28">
        <v>2.0990806945863101</v>
      </c>
    </row>
    <row r="29" spans="1:16" x14ac:dyDescent="0.25">
      <c r="A29" t="s">
        <v>92</v>
      </c>
      <c r="B29" t="s">
        <v>30</v>
      </c>
      <c r="C29" t="s">
        <v>96</v>
      </c>
      <c r="D29" t="s">
        <v>97</v>
      </c>
      <c r="E29" t="s">
        <v>33</v>
      </c>
      <c r="F29" t="s">
        <v>93</v>
      </c>
      <c r="G29" t="s">
        <v>91</v>
      </c>
      <c r="H29" t="s">
        <v>124</v>
      </c>
      <c r="I29" s="8">
        <v>358.21</v>
      </c>
      <c r="J29">
        <v>5.5016722408026704</v>
      </c>
      <c r="K29">
        <v>1.2410623084780299</v>
      </c>
      <c r="L29">
        <f t="shared" si="1"/>
        <v>9.1930541368750118E-2</v>
      </c>
      <c r="M29" t="s">
        <v>72</v>
      </c>
      <c r="N29" t="s">
        <v>94</v>
      </c>
      <c r="P29">
        <v>1.33299284984678</v>
      </c>
    </row>
    <row r="30" spans="1:16" x14ac:dyDescent="0.25">
      <c r="A30" t="s">
        <v>92</v>
      </c>
      <c r="B30" t="s">
        <v>30</v>
      </c>
      <c r="C30" t="s">
        <v>96</v>
      </c>
      <c r="D30" t="s">
        <v>97</v>
      </c>
      <c r="E30" t="s">
        <v>33</v>
      </c>
      <c r="F30" t="s">
        <v>93</v>
      </c>
      <c r="G30" t="s">
        <v>91</v>
      </c>
      <c r="H30" t="s">
        <v>124</v>
      </c>
      <c r="I30" s="8">
        <v>358.21</v>
      </c>
      <c r="J30">
        <v>6.4882943143812701</v>
      </c>
      <c r="K30">
        <v>0.85291113381000905</v>
      </c>
      <c r="L30">
        <f t="shared" si="1"/>
        <v>0.10214504596526996</v>
      </c>
      <c r="M30" t="s">
        <v>72</v>
      </c>
      <c r="N30" t="s">
        <v>94</v>
      </c>
      <c r="P30">
        <v>0.95505617977527901</v>
      </c>
    </row>
    <row r="31" spans="1:16" x14ac:dyDescent="0.25">
      <c r="A31" t="s">
        <v>92</v>
      </c>
      <c r="B31" t="s">
        <v>30</v>
      </c>
      <c r="C31" t="s">
        <v>96</v>
      </c>
      <c r="D31" t="s">
        <v>97</v>
      </c>
      <c r="E31" t="s">
        <v>33</v>
      </c>
      <c r="F31" t="s">
        <v>93</v>
      </c>
      <c r="G31" t="s">
        <v>91</v>
      </c>
      <c r="H31" t="s">
        <v>124</v>
      </c>
      <c r="I31" s="8">
        <v>358.21</v>
      </c>
      <c r="J31">
        <v>7.4749163879598601</v>
      </c>
      <c r="K31">
        <v>0.62819203268641299</v>
      </c>
      <c r="L31">
        <f t="shared" si="1"/>
        <v>0.10214504596527096</v>
      </c>
      <c r="M31" t="s">
        <v>72</v>
      </c>
      <c r="N31" t="s">
        <v>94</v>
      </c>
      <c r="P31">
        <v>0.73033707865168396</v>
      </c>
    </row>
    <row r="32" spans="1:16" x14ac:dyDescent="0.25">
      <c r="A32" t="s">
        <v>92</v>
      </c>
      <c r="B32" t="s">
        <v>30</v>
      </c>
      <c r="C32" t="s">
        <v>96</v>
      </c>
      <c r="D32" t="s">
        <v>97</v>
      </c>
      <c r="E32" t="s">
        <v>33</v>
      </c>
      <c r="F32" t="s">
        <v>93</v>
      </c>
      <c r="G32" t="s">
        <v>91</v>
      </c>
      <c r="H32" t="s">
        <v>124</v>
      </c>
      <c r="I32" s="8">
        <v>358.21</v>
      </c>
      <c r="J32">
        <v>8.9799331103678899</v>
      </c>
      <c r="K32">
        <v>0.45454545454545298</v>
      </c>
      <c r="L32">
        <f t="shared" si="1"/>
        <v>0.11235955056179797</v>
      </c>
      <c r="M32" t="s">
        <v>72</v>
      </c>
      <c r="N32" t="s">
        <v>94</v>
      </c>
      <c r="P32">
        <v>0.56690500510725095</v>
      </c>
    </row>
    <row r="33" spans="1:16" x14ac:dyDescent="0.25">
      <c r="A33" t="s">
        <v>92</v>
      </c>
      <c r="B33" t="s">
        <v>30</v>
      </c>
      <c r="C33" t="s">
        <v>96</v>
      </c>
      <c r="D33" t="s">
        <v>97</v>
      </c>
      <c r="E33" t="s">
        <v>33</v>
      </c>
      <c r="F33" t="s">
        <v>93</v>
      </c>
      <c r="G33" t="s">
        <v>91</v>
      </c>
      <c r="H33" t="s">
        <v>124</v>
      </c>
      <c r="I33" s="8">
        <v>358.21</v>
      </c>
      <c r="J33">
        <v>10.9866220735785</v>
      </c>
      <c r="K33">
        <v>0.29111338100102002</v>
      </c>
      <c r="L33">
        <f t="shared" si="1"/>
        <v>0</v>
      </c>
      <c r="M33" t="s">
        <v>72</v>
      </c>
      <c r="N33" t="s">
        <v>94</v>
      </c>
      <c r="P33">
        <v>0.29111338100102002</v>
      </c>
    </row>
    <row r="34" spans="1:16" x14ac:dyDescent="0.25">
      <c r="A34" t="s">
        <v>92</v>
      </c>
      <c r="B34" t="s">
        <v>30</v>
      </c>
      <c r="C34" t="s">
        <v>96</v>
      </c>
      <c r="D34" t="s">
        <v>97</v>
      </c>
      <c r="E34" t="s">
        <v>33</v>
      </c>
      <c r="F34" t="s">
        <v>93</v>
      </c>
      <c r="G34" t="s">
        <v>91</v>
      </c>
      <c r="H34" t="s">
        <v>124</v>
      </c>
      <c r="I34" s="8">
        <v>358.21</v>
      </c>
      <c r="J34">
        <v>13.996655518394601</v>
      </c>
      <c r="K34">
        <v>0.21961184882533</v>
      </c>
      <c r="L34">
        <f t="shared" si="1"/>
        <v>1.0214504596528007E-2</v>
      </c>
      <c r="M34" t="s">
        <v>72</v>
      </c>
      <c r="N34" t="s">
        <v>94</v>
      </c>
      <c r="P34">
        <v>0.229826353421858</v>
      </c>
    </row>
    <row r="35" spans="1:16" x14ac:dyDescent="0.25">
      <c r="A35" t="s">
        <v>92</v>
      </c>
      <c r="B35" t="s">
        <v>30</v>
      </c>
      <c r="C35" t="s">
        <v>96</v>
      </c>
      <c r="D35" t="s">
        <v>97</v>
      </c>
      <c r="E35" t="s">
        <v>33</v>
      </c>
      <c r="F35" t="s">
        <v>93</v>
      </c>
      <c r="G35" t="s">
        <v>91</v>
      </c>
      <c r="H35" t="s">
        <v>124</v>
      </c>
      <c r="I35" s="8">
        <v>358.21</v>
      </c>
      <c r="J35">
        <v>17.993311036789201</v>
      </c>
      <c r="K35">
        <v>0.13789581205311399</v>
      </c>
      <c r="L35">
        <f t="shared" si="1"/>
        <v>1.0214504596528007E-2</v>
      </c>
      <c r="M35" t="s">
        <v>72</v>
      </c>
      <c r="N35" t="s">
        <v>94</v>
      </c>
      <c r="P35">
        <v>0.148110316649642</v>
      </c>
    </row>
    <row r="36" spans="1:16" x14ac:dyDescent="0.25">
      <c r="A36" t="s">
        <v>92</v>
      </c>
      <c r="B36" t="s">
        <v>30</v>
      </c>
      <c r="C36" t="s">
        <v>96</v>
      </c>
      <c r="D36" t="s">
        <v>97</v>
      </c>
      <c r="E36" t="s">
        <v>33</v>
      </c>
      <c r="F36" t="s">
        <v>93</v>
      </c>
      <c r="G36" t="s">
        <v>91</v>
      </c>
      <c r="H36" t="s">
        <v>124</v>
      </c>
      <c r="I36" s="8">
        <v>358.21</v>
      </c>
      <c r="J36">
        <v>21.989966555183901</v>
      </c>
      <c r="K36">
        <v>0.148110316649642</v>
      </c>
      <c r="L36">
        <f t="shared" si="1"/>
        <v>1.0214504596526008E-2</v>
      </c>
      <c r="M36" t="s">
        <v>72</v>
      </c>
      <c r="N36" t="s">
        <v>94</v>
      </c>
      <c r="P36">
        <v>0.15832482124616801</v>
      </c>
    </row>
    <row r="37" spans="1:16" x14ac:dyDescent="0.25">
      <c r="A37" t="s">
        <v>92</v>
      </c>
      <c r="B37" t="s">
        <v>30</v>
      </c>
      <c r="C37" t="s">
        <v>96</v>
      </c>
      <c r="D37" t="s">
        <v>97</v>
      </c>
      <c r="E37" t="s">
        <v>33</v>
      </c>
      <c r="F37" t="s">
        <v>93</v>
      </c>
      <c r="G37" t="s">
        <v>91</v>
      </c>
      <c r="H37" t="s">
        <v>124</v>
      </c>
      <c r="I37" s="8">
        <v>358.21</v>
      </c>
      <c r="J37">
        <v>0.23411371237458201</v>
      </c>
      <c r="K37">
        <v>0.99591419816138804</v>
      </c>
      <c r="L37">
        <f t="shared" si="1"/>
        <v>0.12257405515832198</v>
      </c>
      <c r="M37" t="s">
        <v>72</v>
      </c>
      <c r="N37" t="s">
        <v>95</v>
      </c>
      <c r="P37">
        <v>1.11848825331971</v>
      </c>
    </row>
    <row r="38" spans="1:16" x14ac:dyDescent="0.25">
      <c r="A38" t="s">
        <v>92</v>
      </c>
      <c r="B38" t="s">
        <v>30</v>
      </c>
      <c r="C38" t="s">
        <v>96</v>
      </c>
      <c r="D38" t="s">
        <v>97</v>
      </c>
      <c r="E38" t="s">
        <v>33</v>
      </c>
      <c r="F38" t="s">
        <v>93</v>
      </c>
      <c r="G38" t="s">
        <v>91</v>
      </c>
      <c r="H38" t="s">
        <v>124</v>
      </c>
      <c r="I38" s="8">
        <v>358.21</v>
      </c>
      <c r="J38">
        <v>0.38461538461538403</v>
      </c>
      <c r="K38">
        <v>2.2114402451481001</v>
      </c>
      <c r="L38">
        <f t="shared" si="1"/>
        <v>0.48008171603677985</v>
      </c>
      <c r="M38" t="s">
        <v>72</v>
      </c>
      <c r="N38" t="s">
        <v>95</v>
      </c>
      <c r="P38">
        <v>2.69152196118488</v>
      </c>
    </row>
    <row r="39" spans="1:16" x14ac:dyDescent="0.25">
      <c r="A39" t="s">
        <v>92</v>
      </c>
      <c r="B39" t="s">
        <v>30</v>
      </c>
      <c r="C39" t="s">
        <v>96</v>
      </c>
      <c r="D39" t="s">
        <v>97</v>
      </c>
      <c r="E39" t="s">
        <v>33</v>
      </c>
      <c r="F39" t="s">
        <v>93</v>
      </c>
      <c r="G39" t="s">
        <v>91</v>
      </c>
      <c r="H39" t="s">
        <v>124</v>
      </c>
      <c r="I39" s="8">
        <v>358.21</v>
      </c>
      <c r="J39">
        <v>0.56856187290969895</v>
      </c>
      <c r="K39">
        <v>3.37589376915219</v>
      </c>
      <c r="L39">
        <f t="shared" si="1"/>
        <v>0.76608784473953007</v>
      </c>
      <c r="M39" t="s">
        <v>72</v>
      </c>
      <c r="N39" t="s">
        <v>95</v>
      </c>
      <c r="P39">
        <v>4.14198161389172</v>
      </c>
    </row>
    <row r="40" spans="1:16" x14ac:dyDescent="0.25">
      <c r="A40" t="s">
        <v>92</v>
      </c>
      <c r="B40" t="s">
        <v>30</v>
      </c>
      <c r="C40" t="s">
        <v>96</v>
      </c>
      <c r="D40" t="s">
        <v>97</v>
      </c>
      <c r="E40" t="s">
        <v>33</v>
      </c>
      <c r="F40" t="s">
        <v>93</v>
      </c>
      <c r="G40" t="s">
        <v>91</v>
      </c>
      <c r="H40" t="s">
        <v>124</v>
      </c>
      <c r="I40" s="8">
        <v>358.21</v>
      </c>
      <c r="J40">
        <v>0.75250836120401299</v>
      </c>
      <c r="K40">
        <v>4.14198161389172</v>
      </c>
      <c r="L40">
        <f t="shared" si="1"/>
        <v>0.83758937691522029</v>
      </c>
      <c r="M40" t="s">
        <v>72</v>
      </c>
      <c r="N40" t="s">
        <v>95</v>
      </c>
      <c r="P40">
        <v>4.9795709908069403</v>
      </c>
    </row>
    <row r="41" spans="1:16" x14ac:dyDescent="0.25">
      <c r="A41" t="s">
        <v>92</v>
      </c>
      <c r="B41" t="s">
        <v>30</v>
      </c>
      <c r="C41" t="s">
        <v>96</v>
      </c>
      <c r="D41" t="s">
        <v>97</v>
      </c>
      <c r="E41" t="s">
        <v>33</v>
      </c>
      <c r="F41" t="s">
        <v>93</v>
      </c>
      <c r="G41" t="s">
        <v>91</v>
      </c>
      <c r="H41" t="s">
        <v>124</v>
      </c>
      <c r="I41" s="8">
        <v>358.21</v>
      </c>
      <c r="J41">
        <v>0.90301003344481601</v>
      </c>
      <c r="K41">
        <v>4.7344228804902899</v>
      </c>
      <c r="L41">
        <f t="shared" si="1"/>
        <v>1.0214504596527103</v>
      </c>
      <c r="M41" t="s">
        <v>72</v>
      </c>
      <c r="N41" t="s">
        <v>95</v>
      </c>
      <c r="P41">
        <v>5.7558733401430002</v>
      </c>
    </row>
    <row r="42" spans="1:16" x14ac:dyDescent="0.25">
      <c r="A42" t="s">
        <v>92</v>
      </c>
      <c r="B42" t="s">
        <v>30</v>
      </c>
      <c r="C42" t="s">
        <v>96</v>
      </c>
      <c r="D42" t="s">
        <v>97</v>
      </c>
      <c r="E42" t="s">
        <v>33</v>
      </c>
      <c r="F42" t="s">
        <v>93</v>
      </c>
      <c r="G42" t="s">
        <v>91</v>
      </c>
      <c r="H42" t="s">
        <v>124</v>
      </c>
      <c r="I42" s="8">
        <v>358.21</v>
      </c>
      <c r="J42">
        <v>1.15384615384615</v>
      </c>
      <c r="K42">
        <v>5.7967313585291098</v>
      </c>
      <c r="L42">
        <f t="shared" si="1"/>
        <v>1.3993871297242002</v>
      </c>
      <c r="M42" t="s">
        <v>72</v>
      </c>
      <c r="N42" t="s">
        <v>95</v>
      </c>
      <c r="P42">
        <v>7.19611848825331</v>
      </c>
    </row>
    <row r="43" spans="1:16" x14ac:dyDescent="0.25">
      <c r="A43" t="s">
        <v>92</v>
      </c>
      <c r="B43" t="s">
        <v>30</v>
      </c>
      <c r="C43" t="s">
        <v>96</v>
      </c>
      <c r="D43" t="s">
        <v>97</v>
      </c>
      <c r="E43" t="s">
        <v>33</v>
      </c>
      <c r="F43" t="s">
        <v>93</v>
      </c>
      <c r="G43" t="s">
        <v>91</v>
      </c>
      <c r="H43" t="s">
        <v>124</v>
      </c>
      <c r="I43" s="8">
        <v>358.21</v>
      </c>
      <c r="J43">
        <v>1.4882943143812699</v>
      </c>
      <c r="K43">
        <v>4.5709908069458596</v>
      </c>
      <c r="L43">
        <f t="shared" si="1"/>
        <v>1.3176710929519908</v>
      </c>
      <c r="M43" t="s">
        <v>72</v>
      </c>
      <c r="N43" t="s">
        <v>95</v>
      </c>
      <c r="P43">
        <v>5.8886618998978504</v>
      </c>
    </row>
    <row r="44" spans="1:16" x14ac:dyDescent="0.25">
      <c r="A44" t="s">
        <v>92</v>
      </c>
      <c r="B44" t="s">
        <v>30</v>
      </c>
      <c r="C44" t="s">
        <v>96</v>
      </c>
      <c r="D44" t="s">
        <v>97</v>
      </c>
      <c r="E44" t="s">
        <v>33</v>
      </c>
      <c r="F44" t="s">
        <v>93</v>
      </c>
      <c r="G44" t="s">
        <v>91</v>
      </c>
      <c r="H44" t="s">
        <v>124</v>
      </c>
      <c r="I44" s="8">
        <v>358.21</v>
      </c>
      <c r="J44">
        <v>1.8227424749163801</v>
      </c>
      <c r="K44">
        <v>4.42798774259448</v>
      </c>
      <c r="L44">
        <f t="shared" si="1"/>
        <v>0.79673135852910981</v>
      </c>
      <c r="M44" t="s">
        <v>72</v>
      </c>
      <c r="N44" t="s">
        <v>95</v>
      </c>
      <c r="P44">
        <v>5.2247191011235898</v>
      </c>
    </row>
    <row r="45" spans="1:16" x14ac:dyDescent="0.25">
      <c r="A45" t="s">
        <v>92</v>
      </c>
      <c r="B45" t="s">
        <v>30</v>
      </c>
      <c r="C45" t="s">
        <v>96</v>
      </c>
      <c r="D45" t="s">
        <v>97</v>
      </c>
      <c r="E45" t="s">
        <v>33</v>
      </c>
      <c r="F45" t="s">
        <v>93</v>
      </c>
      <c r="G45" t="s">
        <v>91</v>
      </c>
      <c r="H45" t="s">
        <v>124</v>
      </c>
      <c r="I45" s="8">
        <v>358.21</v>
      </c>
      <c r="J45">
        <v>2.2240802675585201</v>
      </c>
      <c r="K45">
        <v>3.8355464759959101</v>
      </c>
      <c r="L45">
        <f t="shared" si="1"/>
        <v>0.75587334014300023</v>
      </c>
      <c r="M45" t="s">
        <v>72</v>
      </c>
      <c r="N45" t="s">
        <v>95</v>
      </c>
      <c r="P45">
        <v>4.5914198161389104</v>
      </c>
    </row>
    <row r="46" spans="1:16" x14ac:dyDescent="0.25">
      <c r="A46" t="s">
        <v>92</v>
      </c>
      <c r="B46" t="s">
        <v>30</v>
      </c>
      <c r="C46" t="s">
        <v>96</v>
      </c>
      <c r="D46" t="s">
        <v>97</v>
      </c>
      <c r="E46" t="s">
        <v>33</v>
      </c>
      <c r="F46" t="s">
        <v>93</v>
      </c>
      <c r="G46" t="s">
        <v>91</v>
      </c>
      <c r="H46" t="s">
        <v>124</v>
      </c>
      <c r="I46" s="8">
        <v>358.21</v>
      </c>
      <c r="J46">
        <v>2.7257525083612002</v>
      </c>
      <c r="K46">
        <v>3.3248212461695599</v>
      </c>
      <c r="L46">
        <f t="shared" si="1"/>
        <v>0.61287027579162023</v>
      </c>
      <c r="M46" t="s">
        <v>72</v>
      </c>
      <c r="N46" t="s">
        <v>95</v>
      </c>
      <c r="P46">
        <v>3.9376915219611801</v>
      </c>
    </row>
    <row r="47" spans="1:16" x14ac:dyDescent="0.25">
      <c r="A47" t="s">
        <v>92</v>
      </c>
      <c r="B47" t="s">
        <v>30</v>
      </c>
      <c r="C47" t="s">
        <v>96</v>
      </c>
      <c r="D47" t="s">
        <v>97</v>
      </c>
      <c r="E47" t="s">
        <v>33</v>
      </c>
      <c r="F47" t="s">
        <v>93</v>
      </c>
      <c r="G47" t="s">
        <v>91</v>
      </c>
      <c r="H47" t="s">
        <v>124</v>
      </c>
      <c r="I47" s="8">
        <v>358.21</v>
      </c>
      <c r="J47">
        <v>3.4782608695652102</v>
      </c>
      <c r="K47">
        <v>2.3646578140960099</v>
      </c>
      <c r="L47">
        <f t="shared" si="1"/>
        <v>0.32686414708887002</v>
      </c>
      <c r="M47" t="s">
        <v>72</v>
      </c>
      <c r="N47" t="s">
        <v>95</v>
      </c>
      <c r="P47">
        <v>2.69152196118488</v>
      </c>
    </row>
    <row r="48" spans="1:16" x14ac:dyDescent="0.25">
      <c r="A48" t="s">
        <v>92</v>
      </c>
      <c r="B48" t="s">
        <v>30</v>
      </c>
      <c r="C48" t="s">
        <v>96</v>
      </c>
      <c r="D48" t="s">
        <v>97</v>
      </c>
      <c r="E48" t="s">
        <v>33</v>
      </c>
      <c r="F48" t="s">
        <v>93</v>
      </c>
      <c r="G48" t="s">
        <v>91</v>
      </c>
      <c r="H48" t="s">
        <v>124</v>
      </c>
      <c r="I48" s="8">
        <v>358.21</v>
      </c>
      <c r="J48">
        <v>4.4983277591973199</v>
      </c>
      <c r="K48">
        <v>1.51685393258426</v>
      </c>
      <c r="L48">
        <f t="shared" si="1"/>
        <v>0.18386108273749002</v>
      </c>
      <c r="M48" t="s">
        <v>72</v>
      </c>
      <c r="N48" t="s">
        <v>95</v>
      </c>
      <c r="P48">
        <v>1.7007150153217501</v>
      </c>
    </row>
    <row r="49" spans="1:16" x14ac:dyDescent="0.25">
      <c r="A49" t="s">
        <v>92</v>
      </c>
      <c r="B49" t="s">
        <v>30</v>
      </c>
      <c r="C49" t="s">
        <v>96</v>
      </c>
      <c r="D49" t="s">
        <v>97</v>
      </c>
      <c r="E49" t="s">
        <v>33</v>
      </c>
      <c r="F49" t="s">
        <v>93</v>
      </c>
      <c r="G49" t="s">
        <v>91</v>
      </c>
      <c r="H49" t="s">
        <v>124</v>
      </c>
      <c r="I49" s="8">
        <v>358.21</v>
      </c>
      <c r="J49">
        <v>5.4849498327759196</v>
      </c>
      <c r="K49">
        <v>1.1389172625127599</v>
      </c>
      <c r="L49">
        <f t="shared" si="1"/>
        <v>0.17364657814095996</v>
      </c>
      <c r="M49" t="s">
        <v>72</v>
      </c>
      <c r="N49" t="s">
        <v>95</v>
      </c>
      <c r="P49">
        <v>1.3125638406537199</v>
      </c>
    </row>
    <row r="50" spans="1:16" x14ac:dyDescent="0.25">
      <c r="A50" t="s">
        <v>92</v>
      </c>
      <c r="B50" t="s">
        <v>30</v>
      </c>
      <c r="C50" t="s">
        <v>96</v>
      </c>
      <c r="D50" t="s">
        <v>97</v>
      </c>
      <c r="E50" t="s">
        <v>33</v>
      </c>
      <c r="F50" t="s">
        <v>93</v>
      </c>
      <c r="G50" t="s">
        <v>91</v>
      </c>
      <c r="H50" t="s">
        <v>124</v>
      </c>
      <c r="I50" s="8">
        <v>358.21</v>
      </c>
      <c r="J50">
        <v>6.4882943143812701</v>
      </c>
      <c r="K50">
        <v>0.77119509703779299</v>
      </c>
      <c r="L50">
        <f t="shared" si="1"/>
        <v>8.1716036772216061E-2</v>
      </c>
      <c r="M50" t="s">
        <v>72</v>
      </c>
      <c r="N50" t="s">
        <v>95</v>
      </c>
      <c r="P50">
        <v>0.85291113381000905</v>
      </c>
    </row>
    <row r="51" spans="1:16" x14ac:dyDescent="0.25">
      <c r="A51" t="s">
        <v>92</v>
      </c>
      <c r="B51" t="s">
        <v>30</v>
      </c>
      <c r="C51" t="s">
        <v>96</v>
      </c>
      <c r="D51" t="s">
        <v>97</v>
      </c>
      <c r="E51" t="s">
        <v>33</v>
      </c>
      <c r="F51" t="s">
        <v>93</v>
      </c>
      <c r="G51" t="s">
        <v>91</v>
      </c>
      <c r="H51" t="s">
        <v>124</v>
      </c>
      <c r="I51" s="8">
        <v>358.21</v>
      </c>
      <c r="J51">
        <v>7.4749163879598601</v>
      </c>
      <c r="K51">
        <v>0.60776302349335998</v>
      </c>
      <c r="L51">
        <f t="shared" si="1"/>
        <v>0.12257405515832398</v>
      </c>
      <c r="M51" t="s">
        <v>72</v>
      </c>
      <c r="N51" t="s">
        <v>95</v>
      </c>
      <c r="P51">
        <v>0.73033707865168396</v>
      </c>
    </row>
    <row r="52" spans="1:16" x14ac:dyDescent="0.25">
      <c r="A52" t="s">
        <v>92</v>
      </c>
      <c r="B52" t="s">
        <v>30</v>
      </c>
      <c r="C52" t="s">
        <v>96</v>
      </c>
      <c r="D52" t="s">
        <v>97</v>
      </c>
      <c r="E52" t="s">
        <v>33</v>
      </c>
      <c r="F52" t="s">
        <v>93</v>
      </c>
      <c r="G52" t="s">
        <v>91</v>
      </c>
      <c r="H52" t="s">
        <v>124</v>
      </c>
      <c r="I52" s="8">
        <v>358.21</v>
      </c>
      <c r="J52">
        <v>8.9966555183946397</v>
      </c>
      <c r="K52">
        <v>0.37282941777323703</v>
      </c>
      <c r="L52">
        <f t="shared" si="1"/>
        <v>5.1072522982634982E-2</v>
      </c>
      <c r="M52" t="s">
        <v>72</v>
      </c>
      <c r="N52" t="s">
        <v>95</v>
      </c>
      <c r="P52">
        <v>0.42390194075587201</v>
      </c>
    </row>
    <row r="53" spans="1:16" x14ac:dyDescent="0.25">
      <c r="A53" t="s">
        <v>92</v>
      </c>
      <c r="B53" t="s">
        <v>30</v>
      </c>
      <c r="C53" t="s">
        <v>96</v>
      </c>
      <c r="D53" t="s">
        <v>97</v>
      </c>
      <c r="E53" t="s">
        <v>33</v>
      </c>
      <c r="F53" t="s">
        <v>93</v>
      </c>
      <c r="G53" t="s">
        <v>91</v>
      </c>
      <c r="H53" t="s">
        <v>124</v>
      </c>
      <c r="I53" s="8">
        <v>358.21</v>
      </c>
      <c r="J53">
        <v>11.0033444816053</v>
      </c>
      <c r="K53">
        <v>0.21961184882533</v>
      </c>
      <c r="L53">
        <f t="shared" si="1"/>
        <v>6.1287027579164016E-2</v>
      </c>
      <c r="M53" t="s">
        <v>72</v>
      </c>
      <c r="N53" t="s">
        <v>95</v>
      </c>
      <c r="P53">
        <v>0.28089887640449401</v>
      </c>
    </row>
    <row r="54" spans="1:16" x14ac:dyDescent="0.25">
      <c r="A54" t="s">
        <v>92</v>
      </c>
      <c r="B54" t="s">
        <v>30</v>
      </c>
      <c r="C54" t="s">
        <v>96</v>
      </c>
      <c r="D54" t="s">
        <v>97</v>
      </c>
      <c r="E54" t="s">
        <v>33</v>
      </c>
      <c r="F54" t="s">
        <v>93</v>
      </c>
      <c r="G54" t="s">
        <v>91</v>
      </c>
      <c r="H54" t="s">
        <v>124</v>
      </c>
      <c r="I54" s="8">
        <v>358.21</v>
      </c>
      <c r="J54">
        <v>13.996655518394601</v>
      </c>
      <c r="K54">
        <v>0.15832482124616801</v>
      </c>
      <c r="L54">
        <f t="shared" si="1"/>
        <v>4.0858018386109002E-2</v>
      </c>
      <c r="M54" t="s">
        <v>72</v>
      </c>
      <c r="N54" t="s">
        <v>95</v>
      </c>
      <c r="P54">
        <v>0.19918283963227701</v>
      </c>
    </row>
    <row r="55" spans="1:16" x14ac:dyDescent="0.25">
      <c r="A55" t="s">
        <v>92</v>
      </c>
      <c r="B55" t="s">
        <v>30</v>
      </c>
      <c r="C55" t="s">
        <v>96</v>
      </c>
      <c r="D55" t="s">
        <v>97</v>
      </c>
      <c r="E55" t="s">
        <v>33</v>
      </c>
      <c r="F55" t="s">
        <v>93</v>
      </c>
      <c r="G55" t="s">
        <v>91</v>
      </c>
      <c r="H55" t="s">
        <v>124</v>
      </c>
      <c r="I55" s="8">
        <v>358.21</v>
      </c>
      <c r="J55">
        <v>17.976588628762499</v>
      </c>
      <c r="K55">
        <v>9.70377936670061E-2</v>
      </c>
      <c r="L55">
        <f t="shared" si="1"/>
        <v>6.1287027579161907E-2</v>
      </c>
      <c r="M55" t="s">
        <v>72</v>
      </c>
      <c r="N55" t="s">
        <v>95</v>
      </c>
      <c r="P55">
        <v>0.15832482124616801</v>
      </c>
    </row>
    <row r="56" spans="1:16" x14ac:dyDescent="0.25">
      <c r="A56" t="s">
        <v>92</v>
      </c>
      <c r="B56" t="s">
        <v>30</v>
      </c>
      <c r="C56" t="s">
        <v>96</v>
      </c>
      <c r="D56" t="s">
        <v>97</v>
      </c>
      <c r="E56" t="s">
        <v>33</v>
      </c>
      <c r="F56" t="s">
        <v>93</v>
      </c>
      <c r="G56" t="s">
        <v>91</v>
      </c>
      <c r="H56" t="s">
        <v>124</v>
      </c>
      <c r="I56" s="8">
        <v>358.21</v>
      </c>
      <c r="J56">
        <v>21.989966555183901</v>
      </c>
      <c r="K56">
        <v>7.6608784473952696E-2</v>
      </c>
      <c r="L56">
        <f t="shared" si="1"/>
        <v>3.0643513789580301E-2</v>
      </c>
      <c r="M56" t="s">
        <v>72</v>
      </c>
      <c r="N56" t="s">
        <v>95</v>
      </c>
      <c r="P56">
        <v>0.107252298263533</v>
      </c>
    </row>
  </sheetData>
  <phoneticPr fontId="6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AD54D-294D-486A-B067-D72FECD2C55D}">
  <sheetPr codeName="Sheet1"/>
  <dimension ref="A1:P73"/>
  <sheetViews>
    <sheetView topLeftCell="A25" workbookViewId="0">
      <selection activeCell="H2" sqref="H2:H73"/>
    </sheetView>
  </sheetViews>
  <sheetFormatPr defaultRowHeight="15" x14ac:dyDescent="0.25"/>
  <cols>
    <col min="1" max="1" width="10" bestFit="1" customWidth="1"/>
    <col min="3" max="3" width="8.140625" bestFit="1" customWidth="1"/>
    <col min="4" max="4" width="12.42578125" bestFit="1" customWidth="1"/>
    <col min="5" max="5" width="7.28515625" bestFit="1" customWidth="1"/>
    <col min="6" max="6" width="8.5703125" bestFit="1" customWidth="1"/>
    <col min="7" max="7" width="7.140625" bestFit="1" customWidth="1"/>
    <col min="8" max="8" width="8.42578125" bestFit="1" customWidth="1"/>
    <col min="9" max="9" width="5.7109375" bestFit="1" customWidth="1"/>
    <col min="10" max="10" width="7.7109375" bestFit="1" customWidth="1"/>
    <col min="11" max="11" width="25.5703125" bestFit="1" customWidth="1"/>
    <col min="12" max="12" width="11.85546875" bestFit="1" customWidth="1"/>
    <col min="13" max="13" width="5.7109375" bestFit="1" customWidth="1"/>
    <col min="14" max="14" width="8.140625" bestFit="1" customWidth="1"/>
    <col min="16" max="16" width="11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s="1" t="s">
        <v>275</v>
      </c>
      <c r="J1" s="1" t="s">
        <v>8</v>
      </c>
      <c r="K1" s="2" t="s">
        <v>137</v>
      </c>
      <c r="L1" s="1" t="s">
        <v>204</v>
      </c>
      <c r="M1" s="1" t="s">
        <v>9</v>
      </c>
      <c r="N1" s="1" t="s">
        <v>7</v>
      </c>
      <c r="P1" s="1" t="s">
        <v>81</v>
      </c>
    </row>
    <row r="2" spans="1:16" x14ac:dyDescent="0.25">
      <c r="A2" t="s">
        <v>92</v>
      </c>
      <c r="B2" t="s">
        <v>30</v>
      </c>
      <c r="C2" t="s">
        <v>98</v>
      </c>
      <c r="D2" t="s">
        <v>76</v>
      </c>
      <c r="E2" t="s">
        <v>33</v>
      </c>
      <c r="F2" t="s">
        <v>93</v>
      </c>
      <c r="G2" t="s">
        <v>91</v>
      </c>
      <c r="H2" t="s">
        <v>124</v>
      </c>
      <c r="I2" s="8">
        <v>358.21</v>
      </c>
      <c r="J2">
        <v>12</v>
      </c>
      <c r="K2">
        <v>0.52280130293159599</v>
      </c>
      <c r="L2">
        <f>P2-K2</f>
        <v>2.4429967426709998E-2</v>
      </c>
      <c r="M2" t="s">
        <v>72</v>
      </c>
      <c r="N2" t="s">
        <v>105</v>
      </c>
      <c r="P2">
        <v>0.54723127035830599</v>
      </c>
    </row>
    <row r="3" spans="1:16" x14ac:dyDescent="0.25">
      <c r="A3" t="s">
        <v>92</v>
      </c>
      <c r="B3" t="s">
        <v>30</v>
      </c>
      <c r="C3" t="s">
        <v>98</v>
      </c>
      <c r="D3" t="s">
        <v>76</v>
      </c>
      <c r="E3" t="s">
        <v>33</v>
      </c>
      <c r="F3" t="s">
        <v>93</v>
      </c>
      <c r="G3" t="s">
        <v>91</v>
      </c>
      <c r="H3" t="s">
        <v>124</v>
      </c>
      <c r="I3" s="8">
        <v>358.21</v>
      </c>
      <c r="J3">
        <v>24</v>
      </c>
      <c r="K3">
        <v>0.46905537459283297</v>
      </c>
      <c r="L3">
        <f>P3-K3</f>
        <v>9.1205211726385071E-2</v>
      </c>
      <c r="M3" t="s">
        <v>72</v>
      </c>
      <c r="N3" t="s">
        <v>105</v>
      </c>
      <c r="P3">
        <v>0.56026058631921805</v>
      </c>
    </row>
    <row r="4" spans="1:16" x14ac:dyDescent="0.25">
      <c r="A4" t="s">
        <v>92</v>
      </c>
      <c r="B4" t="s">
        <v>30</v>
      </c>
      <c r="C4" t="s">
        <v>98</v>
      </c>
      <c r="D4" t="s">
        <v>76</v>
      </c>
      <c r="E4" t="s">
        <v>33</v>
      </c>
      <c r="F4" t="s">
        <v>93</v>
      </c>
      <c r="G4" t="s">
        <v>91</v>
      </c>
      <c r="H4" t="s">
        <v>124</v>
      </c>
      <c r="I4" s="8">
        <v>358.21</v>
      </c>
      <c r="J4">
        <v>36</v>
      </c>
      <c r="K4">
        <v>0.19218241042345199</v>
      </c>
      <c r="L4">
        <f t="shared" ref="L4:L67" si="0">P4-K4</f>
        <v>2.6058631921824005E-2</v>
      </c>
      <c r="M4" t="s">
        <v>72</v>
      </c>
      <c r="N4" t="s">
        <v>105</v>
      </c>
      <c r="P4">
        <v>0.218241042345276</v>
      </c>
    </row>
    <row r="5" spans="1:16" x14ac:dyDescent="0.25">
      <c r="A5" t="s">
        <v>92</v>
      </c>
      <c r="B5" t="s">
        <v>30</v>
      </c>
      <c r="C5" t="s">
        <v>98</v>
      </c>
      <c r="D5" t="s">
        <v>76</v>
      </c>
      <c r="E5" t="s">
        <v>33</v>
      </c>
      <c r="F5" t="s">
        <v>93</v>
      </c>
      <c r="G5" t="s">
        <v>91</v>
      </c>
      <c r="H5" t="s">
        <v>124</v>
      </c>
      <c r="I5" s="8">
        <v>358.21</v>
      </c>
      <c r="J5">
        <v>48</v>
      </c>
      <c r="K5">
        <v>0.12703583061889201</v>
      </c>
      <c r="L5">
        <f t="shared" si="0"/>
        <v>8.1433224755700001E-2</v>
      </c>
      <c r="M5" t="s">
        <v>72</v>
      </c>
      <c r="N5" t="s">
        <v>105</v>
      </c>
      <c r="P5">
        <v>0.20846905537459201</v>
      </c>
    </row>
    <row r="6" spans="1:16" x14ac:dyDescent="0.25">
      <c r="A6" t="s">
        <v>92</v>
      </c>
      <c r="B6" t="s">
        <v>30</v>
      </c>
      <c r="C6" t="s">
        <v>98</v>
      </c>
      <c r="D6" t="s">
        <v>76</v>
      </c>
      <c r="E6" t="s">
        <v>33</v>
      </c>
      <c r="F6" t="s">
        <v>93</v>
      </c>
      <c r="G6" t="s">
        <v>91</v>
      </c>
      <c r="H6" t="s">
        <v>124</v>
      </c>
      <c r="I6" s="8">
        <v>358.21</v>
      </c>
      <c r="J6">
        <v>60</v>
      </c>
      <c r="K6">
        <v>1.9543973941368E-2</v>
      </c>
      <c r="L6">
        <f t="shared" si="0"/>
        <v>8.1433224755700986E-3</v>
      </c>
      <c r="M6" t="s">
        <v>72</v>
      </c>
      <c r="N6" t="s">
        <v>105</v>
      </c>
      <c r="P6">
        <v>2.7687296416938099E-2</v>
      </c>
    </row>
    <row r="7" spans="1:16" x14ac:dyDescent="0.25">
      <c r="A7" t="s">
        <v>92</v>
      </c>
      <c r="B7" t="s">
        <v>30</v>
      </c>
      <c r="C7" t="s">
        <v>96</v>
      </c>
      <c r="D7" t="s">
        <v>76</v>
      </c>
      <c r="E7" t="s">
        <v>33</v>
      </c>
      <c r="F7" t="s">
        <v>93</v>
      </c>
      <c r="G7" t="s">
        <v>91</v>
      </c>
      <c r="H7" t="s">
        <v>124</v>
      </c>
      <c r="I7" s="8">
        <v>358.21</v>
      </c>
      <c r="J7">
        <v>12</v>
      </c>
      <c r="K7">
        <v>0.19055374592833799</v>
      </c>
      <c r="L7">
        <f t="shared" si="0"/>
        <v>5.863192182410501E-2</v>
      </c>
      <c r="M7" t="s">
        <v>72</v>
      </c>
      <c r="N7" t="s">
        <v>105</v>
      </c>
      <c r="P7">
        <v>0.249185667752443</v>
      </c>
    </row>
    <row r="8" spans="1:16" x14ac:dyDescent="0.25">
      <c r="A8" t="s">
        <v>92</v>
      </c>
      <c r="B8" t="s">
        <v>30</v>
      </c>
      <c r="C8" t="s">
        <v>96</v>
      </c>
      <c r="D8" t="s">
        <v>76</v>
      </c>
      <c r="E8" t="s">
        <v>33</v>
      </c>
      <c r="F8" t="s">
        <v>93</v>
      </c>
      <c r="G8" t="s">
        <v>91</v>
      </c>
      <c r="H8" t="s">
        <v>124</v>
      </c>
      <c r="I8" s="8">
        <v>358.21</v>
      </c>
      <c r="J8">
        <v>24</v>
      </c>
      <c r="K8">
        <v>0.44136807817589502</v>
      </c>
      <c r="L8">
        <f t="shared" si="0"/>
        <v>4.0716612377849959E-2</v>
      </c>
      <c r="M8" t="s">
        <v>72</v>
      </c>
      <c r="N8" t="s">
        <v>105</v>
      </c>
      <c r="P8">
        <v>0.48208469055374498</v>
      </c>
    </row>
    <row r="9" spans="1:16" x14ac:dyDescent="0.25">
      <c r="A9" t="s">
        <v>92</v>
      </c>
      <c r="B9" t="s">
        <v>30</v>
      </c>
      <c r="C9" t="s">
        <v>96</v>
      </c>
      <c r="D9" t="s">
        <v>76</v>
      </c>
      <c r="E9" t="s">
        <v>33</v>
      </c>
      <c r="F9" t="s">
        <v>93</v>
      </c>
      <c r="G9" t="s">
        <v>91</v>
      </c>
      <c r="H9" t="s">
        <v>124</v>
      </c>
      <c r="I9" s="8">
        <v>358.21</v>
      </c>
      <c r="J9">
        <v>36</v>
      </c>
      <c r="K9">
        <v>6.3517915309446199E-2</v>
      </c>
      <c r="L9">
        <f t="shared" si="0"/>
        <v>4.8859934853420078E-3</v>
      </c>
      <c r="M9" t="s">
        <v>72</v>
      </c>
      <c r="N9" t="s">
        <v>105</v>
      </c>
      <c r="P9">
        <v>6.8403908794788207E-2</v>
      </c>
    </row>
    <row r="10" spans="1:16" x14ac:dyDescent="0.25">
      <c r="A10" t="s">
        <v>92</v>
      </c>
      <c r="B10" t="s">
        <v>30</v>
      </c>
      <c r="C10" t="s">
        <v>96</v>
      </c>
      <c r="D10" t="s">
        <v>76</v>
      </c>
      <c r="E10" t="s">
        <v>33</v>
      </c>
      <c r="F10" t="s">
        <v>93</v>
      </c>
      <c r="G10" t="s">
        <v>91</v>
      </c>
      <c r="H10" t="s">
        <v>124</v>
      </c>
      <c r="I10" s="8">
        <v>358.21</v>
      </c>
      <c r="J10">
        <v>48</v>
      </c>
      <c r="K10">
        <v>2.9315960912052099E-2</v>
      </c>
      <c r="L10">
        <f t="shared" si="0"/>
        <v>8.143322475569998E-3</v>
      </c>
      <c r="M10" t="s">
        <v>72</v>
      </c>
      <c r="N10" t="s">
        <v>105</v>
      </c>
      <c r="P10">
        <v>3.7459283387622097E-2</v>
      </c>
    </row>
    <row r="11" spans="1:16" x14ac:dyDescent="0.25">
      <c r="A11" t="s">
        <v>92</v>
      </c>
      <c r="B11" t="s">
        <v>30</v>
      </c>
      <c r="C11" t="s">
        <v>96</v>
      </c>
      <c r="D11" t="s">
        <v>76</v>
      </c>
      <c r="E11" t="s">
        <v>33</v>
      </c>
      <c r="F11" t="s">
        <v>93</v>
      </c>
      <c r="G11" t="s">
        <v>91</v>
      </c>
      <c r="H11" t="s">
        <v>124</v>
      </c>
      <c r="I11" s="8">
        <v>358.21</v>
      </c>
      <c r="J11">
        <v>60</v>
      </c>
      <c r="K11">
        <v>1.3029315960912001E-2</v>
      </c>
      <c r="L11">
        <f t="shared" si="0"/>
        <v>6.5146579804559995E-3</v>
      </c>
      <c r="M11" t="s">
        <v>72</v>
      </c>
      <c r="N11" t="s">
        <v>105</v>
      </c>
      <c r="P11">
        <v>1.9543973941368E-2</v>
      </c>
    </row>
    <row r="12" spans="1:16" x14ac:dyDescent="0.25">
      <c r="A12" t="s">
        <v>92</v>
      </c>
      <c r="B12" t="s">
        <v>30</v>
      </c>
      <c r="C12" t="s">
        <v>99</v>
      </c>
      <c r="D12" t="s">
        <v>76</v>
      </c>
      <c r="E12" t="s">
        <v>33</v>
      </c>
      <c r="F12" t="s">
        <v>93</v>
      </c>
      <c r="G12" t="s">
        <v>91</v>
      </c>
      <c r="H12" t="s">
        <v>124</v>
      </c>
      <c r="I12" s="8">
        <v>358.21</v>
      </c>
      <c r="J12">
        <v>12</v>
      </c>
      <c r="K12">
        <v>0.73941368078175895</v>
      </c>
      <c r="L12">
        <f t="shared" si="0"/>
        <v>0.100977198697068</v>
      </c>
      <c r="M12" t="s">
        <v>72</v>
      </c>
      <c r="N12" t="s">
        <v>105</v>
      </c>
      <c r="P12">
        <v>0.84039087947882696</v>
      </c>
    </row>
    <row r="13" spans="1:16" x14ac:dyDescent="0.25">
      <c r="A13" t="s">
        <v>92</v>
      </c>
      <c r="B13" t="s">
        <v>30</v>
      </c>
      <c r="C13" t="s">
        <v>99</v>
      </c>
      <c r="D13" t="s">
        <v>76</v>
      </c>
      <c r="E13" t="s">
        <v>33</v>
      </c>
      <c r="F13" t="s">
        <v>93</v>
      </c>
      <c r="G13" t="s">
        <v>91</v>
      </c>
      <c r="H13" t="s">
        <v>124</v>
      </c>
      <c r="I13" s="8">
        <v>358.21</v>
      </c>
      <c r="J13">
        <v>24</v>
      </c>
      <c r="K13">
        <v>0.36970684039087898</v>
      </c>
      <c r="L13">
        <f t="shared" si="0"/>
        <v>0.11889250814332203</v>
      </c>
      <c r="M13" t="s">
        <v>72</v>
      </c>
      <c r="N13" t="s">
        <v>105</v>
      </c>
      <c r="P13">
        <v>0.48859934853420101</v>
      </c>
    </row>
    <row r="14" spans="1:16" x14ac:dyDescent="0.25">
      <c r="A14" t="s">
        <v>92</v>
      </c>
      <c r="B14" t="s">
        <v>30</v>
      </c>
      <c r="C14" t="s">
        <v>99</v>
      </c>
      <c r="D14" t="s">
        <v>76</v>
      </c>
      <c r="E14" t="s">
        <v>33</v>
      </c>
      <c r="F14" t="s">
        <v>93</v>
      </c>
      <c r="G14" t="s">
        <v>91</v>
      </c>
      <c r="H14" t="s">
        <v>124</v>
      </c>
      <c r="I14" s="8">
        <v>358.21</v>
      </c>
      <c r="J14">
        <v>36</v>
      </c>
      <c r="K14">
        <v>0.28990228013029301</v>
      </c>
      <c r="L14">
        <f t="shared" si="0"/>
        <v>6.1889250814331997E-2</v>
      </c>
      <c r="M14" t="s">
        <v>72</v>
      </c>
      <c r="N14" t="s">
        <v>105</v>
      </c>
      <c r="P14">
        <v>0.35179153094462501</v>
      </c>
    </row>
    <row r="15" spans="1:16" x14ac:dyDescent="0.25">
      <c r="A15" t="s">
        <v>92</v>
      </c>
      <c r="B15" t="s">
        <v>30</v>
      </c>
      <c r="C15" t="s">
        <v>99</v>
      </c>
      <c r="D15" t="s">
        <v>76</v>
      </c>
      <c r="E15" t="s">
        <v>33</v>
      </c>
      <c r="F15" t="s">
        <v>93</v>
      </c>
      <c r="G15" t="s">
        <v>91</v>
      </c>
      <c r="H15" t="s">
        <v>124</v>
      </c>
      <c r="I15" s="8">
        <v>358.21</v>
      </c>
      <c r="J15">
        <v>48</v>
      </c>
      <c r="K15">
        <v>0.149837133550488</v>
      </c>
      <c r="L15">
        <f t="shared" si="0"/>
        <v>8.957654723127001E-2</v>
      </c>
      <c r="M15" t="s">
        <v>72</v>
      </c>
      <c r="N15" t="s">
        <v>105</v>
      </c>
      <c r="P15">
        <v>0.23941368078175801</v>
      </c>
    </row>
    <row r="16" spans="1:16" x14ac:dyDescent="0.25">
      <c r="A16" t="s">
        <v>92</v>
      </c>
      <c r="B16" t="s">
        <v>30</v>
      </c>
      <c r="C16" t="s">
        <v>100</v>
      </c>
      <c r="D16" t="s">
        <v>76</v>
      </c>
      <c r="E16" t="s">
        <v>33</v>
      </c>
      <c r="F16" t="s">
        <v>93</v>
      </c>
      <c r="G16" t="s">
        <v>91</v>
      </c>
      <c r="H16" t="s">
        <v>124</v>
      </c>
      <c r="I16" s="8">
        <v>358.21</v>
      </c>
      <c r="J16">
        <v>12</v>
      </c>
      <c r="K16">
        <v>0.39250814332247502</v>
      </c>
      <c r="L16">
        <f t="shared" si="0"/>
        <v>8.7947882736156002E-2</v>
      </c>
      <c r="M16" t="s">
        <v>72</v>
      </c>
      <c r="N16" t="s">
        <v>105</v>
      </c>
      <c r="P16">
        <v>0.48045602605863102</v>
      </c>
    </row>
    <row r="17" spans="1:16" x14ac:dyDescent="0.25">
      <c r="A17" t="s">
        <v>92</v>
      </c>
      <c r="B17" t="s">
        <v>30</v>
      </c>
      <c r="C17" t="s">
        <v>100</v>
      </c>
      <c r="D17" t="s">
        <v>76</v>
      </c>
      <c r="E17" t="s">
        <v>33</v>
      </c>
      <c r="F17" t="s">
        <v>93</v>
      </c>
      <c r="G17" t="s">
        <v>91</v>
      </c>
      <c r="H17" t="s">
        <v>124</v>
      </c>
      <c r="I17" s="8">
        <v>358.21</v>
      </c>
      <c r="J17">
        <v>24</v>
      </c>
      <c r="K17">
        <v>0.85342019543973902</v>
      </c>
      <c r="L17">
        <f t="shared" si="0"/>
        <v>0.13517915309446293</v>
      </c>
      <c r="M17" t="s">
        <v>72</v>
      </c>
      <c r="N17" t="s">
        <v>105</v>
      </c>
      <c r="P17">
        <v>0.98859934853420195</v>
      </c>
    </row>
    <row r="18" spans="1:16" x14ac:dyDescent="0.25">
      <c r="A18" t="s">
        <v>92</v>
      </c>
      <c r="B18" t="s">
        <v>30</v>
      </c>
      <c r="C18" t="s">
        <v>100</v>
      </c>
      <c r="D18" t="s">
        <v>76</v>
      </c>
      <c r="E18" t="s">
        <v>33</v>
      </c>
      <c r="F18" t="s">
        <v>93</v>
      </c>
      <c r="G18" t="s">
        <v>91</v>
      </c>
      <c r="H18" t="s">
        <v>124</v>
      </c>
      <c r="I18" s="8">
        <v>358.21</v>
      </c>
      <c r="J18">
        <v>36</v>
      </c>
      <c r="K18">
        <v>0.40228013029315901</v>
      </c>
      <c r="L18">
        <f t="shared" si="0"/>
        <v>6.8403908794787971E-2</v>
      </c>
      <c r="M18" t="s">
        <v>72</v>
      </c>
      <c r="N18" t="s">
        <v>105</v>
      </c>
      <c r="P18">
        <v>0.47068403908794698</v>
      </c>
    </row>
    <row r="19" spans="1:16" x14ac:dyDescent="0.25">
      <c r="A19" t="s">
        <v>92</v>
      </c>
      <c r="B19" t="s">
        <v>30</v>
      </c>
      <c r="C19" t="s">
        <v>100</v>
      </c>
      <c r="D19" t="s">
        <v>76</v>
      </c>
      <c r="E19" t="s">
        <v>33</v>
      </c>
      <c r="F19" t="s">
        <v>93</v>
      </c>
      <c r="G19" t="s">
        <v>91</v>
      </c>
      <c r="H19" t="s">
        <v>124</v>
      </c>
      <c r="I19" s="8">
        <v>358.21</v>
      </c>
      <c r="J19">
        <v>48</v>
      </c>
      <c r="K19">
        <v>0.28013029315960902</v>
      </c>
      <c r="L19">
        <f t="shared" si="0"/>
        <v>0.13843648208469</v>
      </c>
      <c r="M19" t="s">
        <v>72</v>
      </c>
      <c r="N19" t="s">
        <v>105</v>
      </c>
      <c r="P19">
        <v>0.41856677524429903</v>
      </c>
    </row>
    <row r="20" spans="1:16" x14ac:dyDescent="0.25">
      <c r="A20" t="s">
        <v>92</v>
      </c>
      <c r="B20" t="s">
        <v>30</v>
      </c>
      <c r="C20" t="s">
        <v>100</v>
      </c>
      <c r="D20" t="s">
        <v>76</v>
      </c>
      <c r="E20" t="s">
        <v>33</v>
      </c>
      <c r="F20" t="s">
        <v>93</v>
      </c>
      <c r="G20" t="s">
        <v>91</v>
      </c>
      <c r="H20" t="s">
        <v>124</v>
      </c>
      <c r="I20" s="8">
        <v>358.21</v>
      </c>
      <c r="J20">
        <v>60</v>
      </c>
      <c r="K20">
        <v>0.112377850162866</v>
      </c>
      <c r="L20">
        <f t="shared" si="0"/>
        <v>2.7687296416938012E-2</v>
      </c>
      <c r="M20" t="s">
        <v>72</v>
      </c>
      <c r="N20" t="s">
        <v>105</v>
      </c>
      <c r="P20">
        <v>0.14006514657980401</v>
      </c>
    </row>
    <row r="21" spans="1:16" x14ac:dyDescent="0.25">
      <c r="A21" t="s">
        <v>92</v>
      </c>
      <c r="B21" t="s">
        <v>30</v>
      </c>
      <c r="C21" t="s">
        <v>101</v>
      </c>
      <c r="D21" t="s">
        <v>76</v>
      </c>
      <c r="E21" t="s">
        <v>33</v>
      </c>
      <c r="F21" t="s">
        <v>93</v>
      </c>
      <c r="G21" t="s">
        <v>91</v>
      </c>
      <c r="H21" t="s">
        <v>124</v>
      </c>
      <c r="I21" s="8">
        <v>358.21</v>
      </c>
      <c r="J21">
        <v>12</v>
      </c>
      <c r="K21">
        <v>0.16123778501628599</v>
      </c>
      <c r="L21">
        <f t="shared" si="0"/>
        <v>2.7687296416938012E-2</v>
      </c>
      <c r="M21" t="s">
        <v>72</v>
      </c>
      <c r="N21" t="s">
        <v>105</v>
      </c>
      <c r="P21">
        <v>0.18892508143322401</v>
      </c>
    </row>
    <row r="22" spans="1:16" x14ac:dyDescent="0.25">
      <c r="A22" t="s">
        <v>92</v>
      </c>
      <c r="B22" t="s">
        <v>30</v>
      </c>
      <c r="C22" t="s">
        <v>101</v>
      </c>
      <c r="D22" t="s">
        <v>76</v>
      </c>
      <c r="E22" t="s">
        <v>33</v>
      </c>
      <c r="F22" t="s">
        <v>93</v>
      </c>
      <c r="G22" t="s">
        <v>91</v>
      </c>
      <c r="H22" t="s">
        <v>124</v>
      </c>
      <c r="I22" s="8">
        <v>358.21</v>
      </c>
      <c r="J22">
        <v>24</v>
      </c>
      <c r="K22">
        <v>9.2833876221498302E-2</v>
      </c>
      <c r="L22">
        <f t="shared" si="0"/>
        <v>4.885993485341994E-3</v>
      </c>
      <c r="M22" t="s">
        <v>72</v>
      </c>
      <c r="N22" t="s">
        <v>105</v>
      </c>
      <c r="P22">
        <v>9.7719869706840295E-2</v>
      </c>
    </row>
    <row r="23" spans="1:16" x14ac:dyDescent="0.25">
      <c r="A23" t="s">
        <v>92</v>
      </c>
      <c r="B23" t="s">
        <v>30</v>
      </c>
      <c r="C23" t="s">
        <v>101</v>
      </c>
      <c r="D23" t="s">
        <v>76</v>
      </c>
      <c r="E23" t="s">
        <v>33</v>
      </c>
      <c r="F23" t="s">
        <v>93</v>
      </c>
      <c r="G23" t="s">
        <v>91</v>
      </c>
      <c r="H23" t="s">
        <v>124</v>
      </c>
      <c r="I23" s="8">
        <v>358.21</v>
      </c>
      <c r="J23">
        <v>36</v>
      </c>
      <c r="K23">
        <v>8.1433224755700306E-2</v>
      </c>
      <c r="L23">
        <f t="shared" si="0"/>
        <v>1.7915309446254093E-2</v>
      </c>
      <c r="M23" t="s">
        <v>72</v>
      </c>
      <c r="N23" t="s">
        <v>105</v>
      </c>
      <c r="P23">
        <v>9.93485342019544E-2</v>
      </c>
    </row>
    <row r="24" spans="1:16" x14ac:dyDescent="0.25">
      <c r="A24" t="s">
        <v>92</v>
      </c>
      <c r="B24" t="s">
        <v>30</v>
      </c>
      <c r="C24" t="s">
        <v>101</v>
      </c>
      <c r="D24" t="s">
        <v>76</v>
      </c>
      <c r="E24" t="s">
        <v>33</v>
      </c>
      <c r="F24" t="s">
        <v>93</v>
      </c>
      <c r="G24" t="s">
        <v>91</v>
      </c>
      <c r="H24" t="s">
        <v>124</v>
      </c>
      <c r="I24" s="8">
        <v>358.21</v>
      </c>
      <c r="J24">
        <v>48</v>
      </c>
      <c r="K24">
        <v>4.8859934853420099E-2</v>
      </c>
      <c r="L24">
        <f t="shared" si="0"/>
        <v>2.1172638436482101E-2</v>
      </c>
      <c r="M24" t="s">
        <v>72</v>
      </c>
      <c r="N24" t="s">
        <v>105</v>
      </c>
      <c r="P24">
        <v>7.00325732899022E-2</v>
      </c>
    </row>
    <row r="25" spans="1:16" x14ac:dyDescent="0.25">
      <c r="A25" t="s">
        <v>92</v>
      </c>
      <c r="B25" t="s">
        <v>30</v>
      </c>
      <c r="C25" t="s">
        <v>101</v>
      </c>
      <c r="D25" t="s">
        <v>76</v>
      </c>
      <c r="E25" t="s">
        <v>33</v>
      </c>
      <c r="F25" t="s">
        <v>93</v>
      </c>
      <c r="G25" t="s">
        <v>91</v>
      </c>
      <c r="H25" t="s">
        <v>124</v>
      </c>
      <c r="I25" s="8">
        <v>358.21</v>
      </c>
      <c r="J25">
        <v>60</v>
      </c>
      <c r="K25">
        <v>1.1400651465798E-2</v>
      </c>
      <c r="L25">
        <f t="shared" si="0"/>
        <v>6.5146579804559995E-3</v>
      </c>
      <c r="M25" t="s">
        <v>72</v>
      </c>
      <c r="N25" t="s">
        <v>105</v>
      </c>
      <c r="P25">
        <v>1.7915309446254E-2</v>
      </c>
    </row>
    <row r="26" spans="1:16" x14ac:dyDescent="0.25">
      <c r="A26" t="s">
        <v>92</v>
      </c>
      <c r="B26" t="s">
        <v>30</v>
      </c>
      <c r="C26" t="s">
        <v>75</v>
      </c>
      <c r="D26" t="s">
        <v>76</v>
      </c>
      <c r="E26" t="s">
        <v>33</v>
      </c>
      <c r="F26" t="s">
        <v>93</v>
      </c>
      <c r="G26" t="s">
        <v>91</v>
      </c>
      <c r="H26" t="s">
        <v>124</v>
      </c>
      <c r="I26" s="8">
        <v>358.21</v>
      </c>
      <c r="J26">
        <v>12</v>
      </c>
      <c r="K26">
        <v>0.64332247557003197</v>
      </c>
      <c r="L26">
        <f t="shared" si="0"/>
        <v>7.9804560260586022E-2</v>
      </c>
      <c r="M26" t="s">
        <v>72</v>
      </c>
      <c r="N26" t="s">
        <v>105</v>
      </c>
      <c r="P26">
        <v>0.72312703583061799</v>
      </c>
    </row>
    <row r="27" spans="1:16" x14ac:dyDescent="0.25">
      <c r="A27" t="s">
        <v>92</v>
      </c>
      <c r="B27" t="s">
        <v>30</v>
      </c>
      <c r="C27" t="s">
        <v>75</v>
      </c>
      <c r="D27" t="s">
        <v>76</v>
      </c>
      <c r="E27" t="s">
        <v>33</v>
      </c>
      <c r="F27" t="s">
        <v>93</v>
      </c>
      <c r="G27" t="s">
        <v>91</v>
      </c>
      <c r="H27" t="s">
        <v>124</v>
      </c>
      <c r="I27" s="8">
        <v>358.21</v>
      </c>
      <c r="J27">
        <v>24</v>
      </c>
      <c r="K27">
        <v>0.57654723127035801</v>
      </c>
      <c r="L27">
        <f t="shared" si="0"/>
        <v>7.4918566775244E-2</v>
      </c>
      <c r="M27" t="s">
        <v>72</v>
      </c>
      <c r="N27" t="s">
        <v>105</v>
      </c>
      <c r="P27">
        <v>0.65146579804560201</v>
      </c>
    </row>
    <row r="28" spans="1:16" x14ac:dyDescent="0.25">
      <c r="A28" t="s">
        <v>92</v>
      </c>
      <c r="B28" t="s">
        <v>30</v>
      </c>
      <c r="C28" t="s">
        <v>75</v>
      </c>
      <c r="D28" t="s">
        <v>76</v>
      </c>
      <c r="E28" t="s">
        <v>33</v>
      </c>
      <c r="F28" t="s">
        <v>93</v>
      </c>
      <c r="G28" t="s">
        <v>91</v>
      </c>
      <c r="H28" t="s">
        <v>124</v>
      </c>
      <c r="I28" s="8">
        <v>358.21</v>
      </c>
      <c r="J28">
        <v>36</v>
      </c>
      <c r="K28">
        <v>0.12214983713355</v>
      </c>
      <c r="L28">
        <f t="shared" si="0"/>
        <v>1.4657980456025996E-2</v>
      </c>
      <c r="M28" t="s">
        <v>72</v>
      </c>
      <c r="N28" t="s">
        <v>105</v>
      </c>
      <c r="P28">
        <v>0.136807817589576</v>
      </c>
    </row>
    <row r="29" spans="1:16" x14ac:dyDescent="0.25">
      <c r="A29" t="s">
        <v>92</v>
      </c>
      <c r="B29" t="s">
        <v>30</v>
      </c>
      <c r="C29" t="s">
        <v>102</v>
      </c>
      <c r="D29" t="s">
        <v>76</v>
      </c>
      <c r="E29" t="s">
        <v>33</v>
      </c>
      <c r="F29" t="s">
        <v>93</v>
      </c>
      <c r="G29" t="s">
        <v>91</v>
      </c>
      <c r="H29" t="s">
        <v>124</v>
      </c>
      <c r="I29" s="8">
        <v>358.21</v>
      </c>
      <c r="J29">
        <v>12</v>
      </c>
      <c r="K29">
        <v>0.48045602605863102</v>
      </c>
      <c r="L29">
        <f t="shared" si="0"/>
        <v>4.0716612377850958E-2</v>
      </c>
      <c r="M29" t="s">
        <v>72</v>
      </c>
      <c r="N29" t="s">
        <v>105</v>
      </c>
      <c r="P29">
        <v>0.52117263843648198</v>
      </c>
    </row>
    <row r="30" spans="1:16" x14ac:dyDescent="0.25">
      <c r="A30" t="s">
        <v>92</v>
      </c>
      <c r="B30" t="s">
        <v>30</v>
      </c>
      <c r="C30" t="s">
        <v>102</v>
      </c>
      <c r="D30" t="s">
        <v>76</v>
      </c>
      <c r="E30" t="s">
        <v>33</v>
      </c>
      <c r="F30" t="s">
        <v>93</v>
      </c>
      <c r="G30" t="s">
        <v>91</v>
      </c>
      <c r="H30" t="s">
        <v>124</v>
      </c>
      <c r="I30" s="8">
        <v>358.21</v>
      </c>
      <c r="J30">
        <v>24</v>
      </c>
      <c r="K30">
        <v>0.949511400651465</v>
      </c>
      <c r="L30">
        <f t="shared" si="0"/>
        <v>0.15960912052116505</v>
      </c>
      <c r="M30" t="s">
        <v>72</v>
      </c>
      <c r="N30" t="s">
        <v>105</v>
      </c>
      <c r="P30">
        <v>1.10912052117263</v>
      </c>
    </row>
    <row r="31" spans="1:16" x14ac:dyDescent="0.25">
      <c r="A31" t="s">
        <v>92</v>
      </c>
      <c r="B31" t="s">
        <v>30</v>
      </c>
      <c r="C31" t="s">
        <v>102</v>
      </c>
      <c r="D31" t="s">
        <v>76</v>
      </c>
      <c r="E31" t="s">
        <v>33</v>
      </c>
      <c r="F31" t="s">
        <v>93</v>
      </c>
      <c r="G31" t="s">
        <v>91</v>
      </c>
      <c r="H31" t="s">
        <v>124</v>
      </c>
      <c r="I31" s="8">
        <v>358.21</v>
      </c>
      <c r="J31">
        <v>36</v>
      </c>
      <c r="K31">
        <v>0.29804560260586299</v>
      </c>
      <c r="L31">
        <f t="shared" si="0"/>
        <v>4.0716612377850014E-2</v>
      </c>
      <c r="M31" t="s">
        <v>72</v>
      </c>
      <c r="N31" t="s">
        <v>105</v>
      </c>
      <c r="P31">
        <v>0.33876221498371301</v>
      </c>
    </row>
    <row r="32" spans="1:16" x14ac:dyDescent="0.25">
      <c r="A32" t="s">
        <v>92</v>
      </c>
      <c r="B32" t="s">
        <v>30</v>
      </c>
      <c r="C32" t="s">
        <v>102</v>
      </c>
      <c r="D32" t="s">
        <v>76</v>
      </c>
      <c r="E32" t="s">
        <v>33</v>
      </c>
      <c r="F32" t="s">
        <v>93</v>
      </c>
      <c r="G32" t="s">
        <v>91</v>
      </c>
      <c r="H32" t="s">
        <v>124</v>
      </c>
      <c r="I32" s="8">
        <v>358.21</v>
      </c>
      <c r="J32">
        <v>48</v>
      </c>
      <c r="K32">
        <v>8.7947882736156294E-2</v>
      </c>
      <c r="L32">
        <f t="shared" si="0"/>
        <v>0.11237785016286571</v>
      </c>
      <c r="M32" t="s">
        <v>72</v>
      </c>
      <c r="N32" t="s">
        <v>105</v>
      </c>
      <c r="P32">
        <v>0.200325732899022</v>
      </c>
    </row>
    <row r="33" spans="1:16" x14ac:dyDescent="0.25">
      <c r="A33" t="s">
        <v>92</v>
      </c>
      <c r="B33" t="s">
        <v>30</v>
      </c>
      <c r="C33" t="s">
        <v>103</v>
      </c>
      <c r="D33" t="s">
        <v>76</v>
      </c>
      <c r="E33" t="s">
        <v>33</v>
      </c>
      <c r="F33" t="s">
        <v>93</v>
      </c>
      <c r="G33" t="s">
        <v>91</v>
      </c>
      <c r="H33" t="s">
        <v>124</v>
      </c>
      <c r="I33" s="8">
        <v>358.21</v>
      </c>
      <c r="J33">
        <v>12</v>
      </c>
      <c r="K33">
        <v>0.22312703583061799</v>
      </c>
      <c r="L33">
        <f t="shared" si="0"/>
        <v>4.8859934853420994E-2</v>
      </c>
      <c r="M33" t="s">
        <v>72</v>
      </c>
      <c r="N33" t="s">
        <v>105</v>
      </c>
      <c r="P33">
        <v>0.27198697068403899</v>
      </c>
    </row>
    <row r="34" spans="1:16" x14ac:dyDescent="0.25">
      <c r="A34" t="s">
        <v>92</v>
      </c>
      <c r="B34" t="s">
        <v>30</v>
      </c>
      <c r="C34" t="s">
        <v>103</v>
      </c>
      <c r="D34" t="s">
        <v>76</v>
      </c>
      <c r="E34" t="s">
        <v>33</v>
      </c>
      <c r="F34" t="s">
        <v>93</v>
      </c>
      <c r="G34" t="s">
        <v>91</v>
      </c>
      <c r="H34" t="s">
        <v>124</v>
      </c>
      <c r="I34" s="8">
        <v>358.21</v>
      </c>
      <c r="J34">
        <v>24</v>
      </c>
      <c r="K34">
        <v>0.102605863192182</v>
      </c>
      <c r="L34">
        <f t="shared" si="0"/>
        <v>6.6775244299674005E-2</v>
      </c>
      <c r="M34" t="s">
        <v>72</v>
      </c>
      <c r="N34" t="s">
        <v>105</v>
      </c>
      <c r="P34">
        <v>0.169381107491856</v>
      </c>
    </row>
    <row r="35" spans="1:16" x14ac:dyDescent="0.25">
      <c r="A35" t="s">
        <v>92</v>
      </c>
      <c r="B35" t="s">
        <v>30</v>
      </c>
      <c r="C35" t="s">
        <v>103</v>
      </c>
      <c r="D35" t="s">
        <v>76</v>
      </c>
      <c r="E35" t="s">
        <v>33</v>
      </c>
      <c r="F35" t="s">
        <v>93</v>
      </c>
      <c r="G35" t="s">
        <v>91</v>
      </c>
      <c r="H35" t="s">
        <v>124</v>
      </c>
      <c r="I35" s="8">
        <v>358.21</v>
      </c>
      <c r="J35">
        <v>36</v>
      </c>
      <c r="K35">
        <v>3.9087947882736097E-2</v>
      </c>
      <c r="L35">
        <f t="shared" si="0"/>
        <v>1.9543973941368101E-2</v>
      </c>
      <c r="M35" t="s">
        <v>72</v>
      </c>
      <c r="N35" t="s">
        <v>105</v>
      </c>
      <c r="P35">
        <v>5.8631921824104198E-2</v>
      </c>
    </row>
    <row r="36" spans="1:16" x14ac:dyDescent="0.25">
      <c r="A36" t="s">
        <v>92</v>
      </c>
      <c r="B36" t="s">
        <v>30</v>
      </c>
      <c r="C36" t="s">
        <v>104</v>
      </c>
      <c r="D36" t="s">
        <v>76</v>
      </c>
      <c r="E36" t="s">
        <v>33</v>
      </c>
      <c r="F36" t="s">
        <v>93</v>
      </c>
      <c r="G36" t="s">
        <v>91</v>
      </c>
      <c r="H36" t="s">
        <v>124</v>
      </c>
      <c r="I36" s="8">
        <v>358.21</v>
      </c>
      <c r="J36">
        <v>12</v>
      </c>
      <c r="K36">
        <v>0.53257328990228003</v>
      </c>
      <c r="L36">
        <f t="shared" si="0"/>
        <v>4.8859934853419995E-2</v>
      </c>
      <c r="M36" t="s">
        <v>72</v>
      </c>
      <c r="N36" t="s">
        <v>105</v>
      </c>
      <c r="P36">
        <v>0.58143322475570003</v>
      </c>
    </row>
    <row r="37" spans="1:16" x14ac:dyDescent="0.25">
      <c r="A37" t="s">
        <v>92</v>
      </c>
      <c r="B37" t="s">
        <v>30</v>
      </c>
      <c r="C37" t="s">
        <v>104</v>
      </c>
      <c r="D37" t="s">
        <v>76</v>
      </c>
      <c r="E37" t="s">
        <v>33</v>
      </c>
      <c r="F37" t="s">
        <v>93</v>
      </c>
      <c r="G37" t="s">
        <v>91</v>
      </c>
      <c r="H37" t="s">
        <v>124</v>
      </c>
      <c r="I37" s="8">
        <v>358.21</v>
      </c>
      <c r="J37">
        <v>24</v>
      </c>
      <c r="K37">
        <v>0.47068403908794698</v>
      </c>
      <c r="L37">
        <f t="shared" si="0"/>
        <v>0.25732899022801303</v>
      </c>
      <c r="M37" t="s">
        <v>72</v>
      </c>
      <c r="N37" t="s">
        <v>105</v>
      </c>
      <c r="P37">
        <v>0.72801302931596001</v>
      </c>
    </row>
    <row r="38" spans="1:16" x14ac:dyDescent="0.25">
      <c r="A38" t="s">
        <v>92</v>
      </c>
      <c r="B38" t="s">
        <v>30</v>
      </c>
      <c r="C38" t="s">
        <v>104</v>
      </c>
      <c r="D38" t="s">
        <v>76</v>
      </c>
      <c r="E38" t="s">
        <v>33</v>
      </c>
      <c r="F38" t="s">
        <v>93</v>
      </c>
      <c r="G38" t="s">
        <v>91</v>
      </c>
      <c r="H38" t="s">
        <v>124</v>
      </c>
      <c r="I38" s="8">
        <v>358.21</v>
      </c>
      <c r="J38">
        <v>36</v>
      </c>
      <c r="K38">
        <v>0.18729641693811</v>
      </c>
      <c r="L38">
        <f t="shared" si="0"/>
        <v>3.0944625407165999E-2</v>
      </c>
      <c r="M38" t="s">
        <v>72</v>
      </c>
      <c r="N38" t="s">
        <v>105</v>
      </c>
      <c r="P38">
        <v>0.218241042345276</v>
      </c>
    </row>
    <row r="39" spans="1:16" x14ac:dyDescent="0.25">
      <c r="A39" t="s">
        <v>92</v>
      </c>
      <c r="B39" t="s">
        <v>30</v>
      </c>
      <c r="C39" t="s">
        <v>98</v>
      </c>
      <c r="D39" t="s">
        <v>76</v>
      </c>
      <c r="E39" t="s">
        <v>33</v>
      </c>
      <c r="F39" t="s">
        <v>93</v>
      </c>
      <c r="G39" t="s">
        <v>91</v>
      </c>
      <c r="H39" t="s">
        <v>124</v>
      </c>
      <c r="I39" s="8">
        <v>358.21</v>
      </c>
      <c r="J39">
        <v>12</v>
      </c>
      <c r="K39">
        <v>0.14459665144596601</v>
      </c>
      <c r="L39">
        <f t="shared" si="0"/>
        <v>6.0882800608829946E-3</v>
      </c>
      <c r="M39" t="s">
        <v>72</v>
      </c>
      <c r="N39" t="s">
        <v>106</v>
      </c>
      <c r="P39">
        <v>0.150684931506849</v>
      </c>
    </row>
    <row r="40" spans="1:16" x14ac:dyDescent="0.25">
      <c r="A40" t="s">
        <v>92</v>
      </c>
      <c r="B40" t="s">
        <v>30</v>
      </c>
      <c r="C40" t="s">
        <v>98</v>
      </c>
      <c r="D40" t="s">
        <v>76</v>
      </c>
      <c r="E40" t="s">
        <v>33</v>
      </c>
      <c r="F40" t="s">
        <v>93</v>
      </c>
      <c r="G40" t="s">
        <v>91</v>
      </c>
      <c r="H40" t="s">
        <v>124</v>
      </c>
      <c r="I40" s="8">
        <v>358.21</v>
      </c>
      <c r="J40">
        <v>24</v>
      </c>
      <c r="K40">
        <v>0.171993911719939</v>
      </c>
      <c r="L40">
        <f t="shared" si="0"/>
        <v>9.1324200913240061E-3</v>
      </c>
      <c r="M40" t="s">
        <v>72</v>
      </c>
      <c r="N40" t="s">
        <v>106</v>
      </c>
      <c r="P40">
        <v>0.181126331811263</v>
      </c>
    </row>
    <row r="41" spans="1:16" x14ac:dyDescent="0.25">
      <c r="A41" t="s">
        <v>92</v>
      </c>
      <c r="B41" t="s">
        <v>30</v>
      </c>
      <c r="C41" t="s">
        <v>98</v>
      </c>
      <c r="D41" t="s">
        <v>76</v>
      </c>
      <c r="E41" t="s">
        <v>33</v>
      </c>
      <c r="F41" t="s">
        <v>93</v>
      </c>
      <c r="G41" t="s">
        <v>91</v>
      </c>
      <c r="H41" t="s">
        <v>124</v>
      </c>
      <c r="I41" s="8">
        <v>358.21</v>
      </c>
      <c r="J41">
        <v>36</v>
      </c>
      <c r="K41">
        <v>0.15372907153729001</v>
      </c>
      <c r="L41">
        <f t="shared" si="0"/>
        <v>6.0882800608829946E-3</v>
      </c>
      <c r="M41" t="s">
        <v>72</v>
      </c>
      <c r="N41" t="s">
        <v>106</v>
      </c>
      <c r="P41">
        <v>0.15981735159817301</v>
      </c>
    </row>
    <row r="42" spans="1:16" x14ac:dyDescent="0.25">
      <c r="A42" t="s">
        <v>92</v>
      </c>
      <c r="B42" t="s">
        <v>30</v>
      </c>
      <c r="C42" t="s">
        <v>98</v>
      </c>
      <c r="D42" t="s">
        <v>76</v>
      </c>
      <c r="E42" t="s">
        <v>33</v>
      </c>
      <c r="F42" t="s">
        <v>93</v>
      </c>
      <c r="G42" t="s">
        <v>91</v>
      </c>
      <c r="H42" t="s">
        <v>124</v>
      </c>
      <c r="I42" s="8">
        <v>358.21</v>
      </c>
      <c r="J42">
        <v>48</v>
      </c>
      <c r="K42">
        <v>7.3059360730593603E-2</v>
      </c>
      <c r="L42">
        <f t="shared" si="0"/>
        <v>6.6971080669710387E-2</v>
      </c>
      <c r="M42" t="s">
        <v>72</v>
      </c>
      <c r="N42" t="s">
        <v>106</v>
      </c>
      <c r="P42">
        <v>0.14003044140030399</v>
      </c>
    </row>
    <row r="43" spans="1:16" x14ac:dyDescent="0.25">
      <c r="A43" t="s">
        <v>92</v>
      </c>
      <c r="B43" t="s">
        <v>30</v>
      </c>
      <c r="C43" t="s">
        <v>98</v>
      </c>
      <c r="D43" t="s">
        <v>76</v>
      </c>
      <c r="E43" t="s">
        <v>33</v>
      </c>
      <c r="F43" t="s">
        <v>93</v>
      </c>
      <c r="G43" t="s">
        <v>91</v>
      </c>
      <c r="H43" t="s">
        <v>124</v>
      </c>
      <c r="I43" s="8">
        <v>358.21</v>
      </c>
      <c r="J43">
        <v>60</v>
      </c>
      <c r="K43">
        <v>3.8051750380517502E-2</v>
      </c>
      <c r="L43">
        <f t="shared" si="0"/>
        <v>3.3485540334855401E-2</v>
      </c>
      <c r="M43" t="s">
        <v>72</v>
      </c>
      <c r="N43" t="s">
        <v>106</v>
      </c>
      <c r="P43">
        <v>7.1537290715372903E-2</v>
      </c>
    </row>
    <row r="44" spans="1:16" x14ac:dyDescent="0.25">
      <c r="A44" t="s">
        <v>92</v>
      </c>
      <c r="B44" t="s">
        <v>30</v>
      </c>
      <c r="C44" t="s">
        <v>96</v>
      </c>
      <c r="D44" t="s">
        <v>76</v>
      </c>
      <c r="E44" t="s">
        <v>33</v>
      </c>
      <c r="F44" t="s">
        <v>93</v>
      </c>
      <c r="G44" t="s">
        <v>91</v>
      </c>
      <c r="H44" t="s">
        <v>124</v>
      </c>
      <c r="I44" s="8">
        <v>358.21</v>
      </c>
      <c r="J44">
        <v>12</v>
      </c>
      <c r="K44">
        <v>0.15981735159817301</v>
      </c>
      <c r="L44">
        <f t="shared" si="0"/>
        <v>3.0441400304414001E-2</v>
      </c>
      <c r="M44" t="s">
        <v>72</v>
      </c>
      <c r="N44" t="s">
        <v>106</v>
      </c>
      <c r="P44">
        <v>0.19025875190258701</v>
      </c>
    </row>
    <row r="45" spans="1:16" x14ac:dyDescent="0.25">
      <c r="A45" t="s">
        <v>92</v>
      </c>
      <c r="B45" t="s">
        <v>30</v>
      </c>
      <c r="C45" t="s">
        <v>96</v>
      </c>
      <c r="D45" t="s">
        <v>76</v>
      </c>
      <c r="E45" t="s">
        <v>33</v>
      </c>
      <c r="F45" t="s">
        <v>93</v>
      </c>
      <c r="G45" t="s">
        <v>91</v>
      </c>
      <c r="H45" t="s">
        <v>124</v>
      </c>
      <c r="I45" s="8">
        <v>358.21</v>
      </c>
      <c r="J45">
        <v>24</v>
      </c>
      <c r="K45">
        <v>0.32267884322678803</v>
      </c>
      <c r="L45">
        <f t="shared" si="0"/>
        <v>6.8493150684930948E-2</v>
      </c>
      <c r="M45" t="s">
        <v>72</v>
      </c>
      <c r="N45" t="s">
        <v>106</v>
      </c>
      <c r="P45">
        <v>0.39117199391171897</v>
      </c>
    </row>
    <row r="46" spans="1:16" x14ac:dyDescent="0.25">
      <c r="A46" t="s">
        <v>92</v>
      </c>
      <c r="B46" t="s">
        <v>30</v>
      </c>
      <c r="C46" t="s">
        <v>96</v>
      </c>
      <c r="D46" t="s">
        <v>76</v>
      </c>
      <c r="E46" t="s">
        <v>33</v>
      </c>
      <c r="F46" t="s">
        <v>93</v>
      </c>
      <c r="G46" t="s">
        <v>91</v>
      </c>
      <c r="H46" t="s">
        <v>124</v>
      </c>
      <c r="I46" s="8">
        <v>358.21</v>
      </c>
      <c r="J46">
        <v>36</v>
      </c>
      <c r="K46">
        <v>0.20091324200913199</v>
      </c>
      <c r="L46">
        <f t="shared" si="0"/>
        <v>3.0441400304414001E-2</v>
      </c>
      <c r="M46" t="s">
        <v>72</v>
      </c>
      <c r="N46" t="s">
        <v>106</v>
      </c>
      <c r="P46">
        <v>0.23135464231354599</v>
      </c>
    </row>
    <row r="47" spans="1:16" x14ac:dyDescent="0.25">
      <c r="A47" t="s">
        <v>92</v>
      </c>
      <c r="B47" t="s">
        <v>30</v>
      </c>
      <c r="C47" t="s">
        <v>96</v>
      </c>
      <c r="D47" t="s">
        <v>76</v>
      </c>
      <c r="E47" t="s">
        <v>33</v>
      </c>
      <c r="F47" t="s">
        <v>93</v>
      </c>
      <c r="G47" t="s">
        <v>91</v>
      </c>
      <c r="H47" t="s">
        <v>124</v>
      </c>
      <c r="I47" s="8">
        <v>358.21</v>
      </c>
      <c r="J47">
        <v>48</v>
      </c>
      <c r="K47">
        <v>9.1324200913242004E-2</v>
      </c>
      <c r="L47">
        <f t="shared" si="0"/>
        <v>2.2831050228310001E-2</v>
      </c>
      <c r="M47" t="s">
        <v>72</v>
      </c>
      <c r="N47" t="s">
        <v>106</v>
      </c>
      <c r="P47">
        <v>0.11415525114155201</v>
      </c>
    </row>
    <row r="48" spans="1:16" x14ac:dyDescent="0.25">
      <c r="A48" t="s">
        <v>92</v>
      </c>
      <c r="B48" t="s">
        <v>30</v>
      </c>
      <c r="C48" t="s">
        <v>96</v>
      </c>
      <c r="D48" t="s">
        <v>76</v>
      </c>
      <c r="E48" t="s">
        <v>33</v>
      </c>
      <c r="F48" t="s">
        <v>93</v>
      </c>
      <c r="G48" t="s">
        <v>91</v>
      </c>
      <c r="H48" t="s">
        <v>124</v>
      </c>
      <c r="I48" s="8">
        <v>358.21</v>
      </c>
      <c r="J48">
        <v>60</v>
      </c>
      <c r="K48">
        <v>2.8919330289193301E-2</v>
      </c>
      <c r="L48">
        <f t="shared" si="0"/>
        <v>2.4353120243531201E-2</v>
      </c>
      <c r="M48" t="s">
        <v>72</v>
      </c>
      <c r="N48" t="s">
        <v>106</v>
      </c>
      <c r="P48">
        <v>5.3272450532724502E-2</v>
      </c>
    </row>
    <row r="49" spans="1:16" x14ac:dyDescent="0.25">
      <c r="A49" t="s">
        <v>92</v>
      </c>
      <c r="B49" t="s">
        <v>30</v>
      </c>
      <c r="C49" t="s">
        <v>99</v>
      </c>
      <c r="D49" t="s">
        <v>76</v>
      </c>
      <c r="E49" t="s">
        <v>33</v>
      </c>
      <c r="F49" t="s">
        <v>93</v>
      </c>
      <c r="G49" t="s">
        <v>91</v>
      </c>
      <c r="H49" t="s">
        <v>124</v>
      </c>
      <c r="I49" s="8">
        <v>358.21</v>
      </c>
      <c r="J49">
        <v>12</v>
      </c>
      <c r="K49">
        <v>1.88</v>
      </c>
      <c r="L49">
        <f t="shared" si="0"/>
        <v>0.19578947368421007</v>
      </c>
      <c r="M49" t="s">
        <v>72</v>
      </c>
      <c r="N49" t="s">
        <v>106</v>
      </c>
      <c r="P49">
        <v>2.07578947368421</v>
      </c>
    </row>
    <row r="50" spans="1:16" x14ac:dyDescent="0.25">
      <c r="A50" t="s">
        <v>92</v>
      </c>
      <c r="B50" t="s">
        <v>30</v>
      </c>
      <c r="C50" t="s">
        <v>99</v>
      </c>
      <c r="D50" t="s">
        <v>76</v>
      </c>
      <c r="E50" t="s">
        <v>33</v>
      </c>
      <c r="F50" t="s">
        <v>93</v>
      </c>
      <c r="G50" t="s">
        <v>91</v>
      </c>
      <c r="H50" t="s">
        <v>124</v>
      </c>
      <c r="I50" s="8">
        <v>358.21</v>
      </c>
      <c r="J50">
        <v>24</v>
      </c>
      <c r="K50">
        <v>0.84474885844748804</v>
      </c>
      <c r="L50">
        <f t="shared" si="0"/>
        <v>0.15981735159817201</v>
      </c>
      <c r="M50" t="s">
        <v>72</v>
      </c>
      <c r="N50" t="s">
        <v>106</v>
      </c>
      <c r="P50">
        <v>1.00456621004566</v>
      </c>
    </row>
    <row r="51" spans="1:16" x14ac:dyDescent="0.25">
      <c r="A51" t="s">
        <v>92</v>
      </c>
      <c r="B51" t="s">
        <v>30</v>
      </c>
      <c r="C51" t="s">
        <v>99</v>
      </c>
      <c r="D51" t="s">
        <v>76</v>
      </c>
      <c r="E51" t="s">
        <v>33</v>
      </c>
      <c r="F51" t="s">
        <v>93</v>
      </c>
      <c r="G51" t="s">
        <v>91</v>
      </c>
      <c r="H51" t="s">
        <v>124</v>
      </c>
      <c r="I51" s="8">
        <v>358.21</v>
      </c>
      <c r="J51">
        <v>36</v>
      </c>
      <c r="K51">
        <v>0.19330289193302799</v>
      </c>
      <c r="L51">
        <f t="shared" si="0"/>
        <v>5.4794520547946007E-2</v>
      </c>
      <c r="M51" t="s">
        <v>72</v>
      </c>
      <c r="N51" t="s">
        <v>106</v>
      </c>
      <c r="P51">
        <v>0.248097412480974</v>
      </c>
    </row>
    <row r="52" spans="1:16" x14ac:dyDescent="0.25">
      <c r="A52" t="s">
        <v>92</v>
      </c>
      <c r="B52" t="s">
        <v>30</v>
      </c>
      <c r="C52" t="s">
        <v>99</v>
      </c>
      <c r="D52" t="s">
        <v>76</v>
      </c>
      <c r="E52" t="s">
        <v>33</v>
      </c>
      <c r="F52" t="s">
        <v>93</v>
      </c>
      <c r="G52" t="s">
        <v>91</v>
      </c>
      <c r="H52" t="s">
        <v>124</v>
      </c>
      <c r="I52" s="8">
        <v>358.21</v>
      </c>
      <c r="J52">
        <v>48</v>
      </c>
      <c r="K52">
        <v>8.2191780821917804E-2</v>
      </c>
      <c r="L52">
        <f t="shared" si="0"/>
        <v>7.7625570776255204E-2</v>
      </c>
      <c r="M52" t="s">
        <v>72</v>
      </c>
      <c r="N52" t="s">
        <v>106</v>
      </c>
      <c r="P52">
        <v>0.15981735159817301</v>
      </c>
    </row>
    <row r="53" spans="1:16" x14ac:dyDescent="0.25">
      <c r="A53" t="s">
        <v>92</v>
      </c>
      <c r="B53" t="s">
        <v>30</v>
      </c>
      <c r="C53" t="s">
        <v>100</v>
      </c>
      <c r="D53" t="s">
        <v>76</v>
      </c>
      <c r="E53" t="s">
        <v>33</v>
      </c>
      <c r="F53" t="s">
        <v>93</v>
      </c>
      <c r="G53" t="s">
        <v>91</v>
      </c>
      <c r="H53" t="s">
        <v>124</v>
      </c>
      <c r="I53" s="8">
        <v>358.21</v>
      </c>
      <c r="J53">
        <v>12</v>
      </c>
      <c r="K53">
        <v>0.46423135464231302</v>
      </c>
      <c r="L53">
        <f t="shared" si="0"/>
        <v>0.20852359208523596</v>
      </c>
      <c r="M53" t="s">
        <v>72</v>
      </c>
      <c r="N53" t="s">
        <v>106</v>
      </c>
      <c r="P53">
        <v>0.67275494672754899</v>
      </c>
    </row>
    <row r="54" spans="1:16" x14ac:dyDescent="0.25">
      <c r="A54" t="s">
        <v>92</v>
      </c>
      <c r="B54" t="s">
        <v>30</v>
      </c>
      <c r="C54" t="s">
        <v>100</v>
      </c>
      <c r="D54" t="s">
        <v>76</v>
      </c>
      <c r="E54" t="s">
        <v>33</v>
      </c>
      <c r="F54" t="s">
        <v>93</v>
      </c>
      <c r="G54" t="s">
        <v>91</v>
      </c>
      <c r="H54" t="s">
        <v>124</v>
      </c>
      <c r="I54" s="8">
        <v>358.21</v>
      </c>
      <c r="J54">
        <v>24</v>
      </c>
      <c r="K54">
        <v>0.28158295281582901</v>
      </c>
      <c r="L54">
        <f t="shared" si="0"/>
        <v>2.8919330289192968E-2</v>
      </c>
      <c r="M54" t="s">
        <v>72</v>
      </c>
      <c r="N54" t="s">
        <v>106</v>
      </c>
      <c r="P54">
        <v>0.31050228310502198</v>
      </c>
    </row>
    <row r="55" spans="1:16" x14ac:dyDescent="0.25">
      <c r="A55" t="s">
        <v>92</v>
      </c>
      <c r="B55" t="s">
        <v>30</v>
      </c>
      <c r="C55" t="s">
        <v>100</v>
      </c>
      <c r="D55" t="s">
        <v>76</v>
      </c>
      <c r="E55" t="s">
        <v>33</v>
      </c>
      <c r="F55" t="s">
        <v>93</v>
      </c>
      <c r="G55" t="s">
        <v>91</v>
      </c>
      <c r="H55" t="s">
        <v>124</v>
      </c>
      <c r="I55" s="8">
        <v>358.21</v>
      </c>
      <c r="J55">
        <v>36</v>
      </c>
      <c r="K55">
        <v>2.2831050228310501E-2</v>
      </c>
      <c r="L55">
        <f t="shared" si="0"/>
        <v>1.8264840182648401E-2</v>
      </c>
      <c r="M55" t="s">
        <v>72</v>
      </c>
      <c r="N55" t="s">
        <v>106</v>
      </c>
      <c r="P55">
        <v>4.1095890410958902E-2</v>
      </c>
    </row>
    <row r="56" spans="1:16" x14ac:dyDescent="0.25">
      <c r="A56" t="s">
        <v>92</v>
      </c>
      <c r="B56" t="s">
        <v>30</v>
      </c>
      <c r="C56" t="s">
        <v>100</v>
      </c>
      <c r="D56" t="s">
        <v>76</v>
      </c>
      <c r="E56" t="s">
        <v>33</v>
      </c>
      <c r="F56" t="s">
        <v>93</v>
      </c>
      <c r="G56" t="s">
        <v>91</v>
      </c>
      <c r="H56" t="s">
        <v>124</v>
      </c>
      <c r="I56" s="8">
        <v>358.21</v>
      </c>
      <c r="J56">
        <v>48</v>
      </c>
      <c r="K56">
        <v>2.1308980213089801E-2</v>
      </c>
      <c r="L56">
        <f t="shared" si="0"/>
        <v>1.9786910197869101E-2</v>
      </c>
      <c r="M56" t="s">
        <v>72</v>
      </c>
      <c r="N56" t="s">
        <v>106</v>
      </c>
      <c r="P56">
        <v>4.1095890410958902E-2</v>
      </c>
    </row>
    <row r="57" spans="1:16" x14ac:dyDescent="0.25">
      <c r="A57" t="s">
        <v>92</v>
      </c>
      <c r="B57" t="s">
        <v>30</v>
      </c>
      <c r="C57" t="s">
        <v>101</v>
      </c>
      <c r="D57" t="s">
        <v>76</v>
      </c>
      <c r="E57" t="s">
        <v>33</v>
      </c>
      <c r="F57" t="s">
        <v>93</v>
      </c>
      <c r="G57" t="s">
        <v>91</v>
      </c>
      <c r="H57" t="s">
        <v>124</v>
      </c>
      <c r="I57" s="8">
        <v>358.21</v>
      </c>
      <c r="J57">
        <v>12</v>
      </c>
      <c r="K57">
        <v>0.16286149162861399</v>
      </c>
      <c r="L57">
        <f t="shared" si="0"/>
        <v>5.7838660578387019E-2</v>
      </c>
      <c r="M57" t="s">
        <v>72</v>
      </c>
      <c r="N57" t="s">
        <v>106</v>
      </c>
      <c r="P57">
        <v>0.22070015220700101</v>
      </c>
    </row>
    <row r="58" spans="1:16" x14ac:dyDescent="0.25">
      <c r="A58" t="s">
        <v>92</v>
      </c>
      <c r="B58" t="s">
        <v>30</v>
      </c>
      <c r="C58" t="s">
        <v>101</v>
      </c>
      <c r="D58" t="s">
        <v>76</v>
      </c>
      <c r="E58" t="s">
        <v>33</v>
      </c>
      <c r="F58" t="s">
        <v>93</v>
      </c>
      <c r="G58" t="s">
        <v>91</v>
      </c>
      <c r="H58" t="s">
        <v>124</v>
      </c>
      <c r="I58" s="8">
        <v>358.21</v>
      </c>
      <c r="J58">
        <v>24</v>
      </c>
      <c r="K58">
        <v>1.9786910197869101E-2</v>
      </c>
      <c r="L58">
        <f t="shared" si="0"/>
        <v>3.3485540334855401E-2</v>
      </c>
      <c r="M58" t="s">
        <v>72</v>
      </c>
      <c r="N58" t="s">
        <v>106</v>
      </c>
      <c r="P58">
        <v>5.3272450532724502E-2</v>
      </c>
    </row>
    <row r="59" spans="1:16" x14ac:dyDescent="0.25">
      <c r="A59" t="s">
        <v>92</v>
      </c>
      <c r="B59" t="s">
        <v>30</v>
      </c>
      <c r="C59" t="s">
        <v>101</v>
      </c>
      <c r="D59" t="s">
        <v>76</v>
      </c>
      <c r="E59" t="s">
        <v>33</v>
      </c>
      <c r="F59" t="s">
        <v>93</v>
      </c>
      <c r="G59" t="s">
        <v>91</v>
      </c>
      <c r="H59" t="s">
        <v>124</v>
      </c>
      <c r="I59" s="8">
        <v>358.21</v>
      </c>
      <c r="J59">
        <v>36</v>
      </c>
      <c r="K59">
        <v>5.3272450532724502E-2</v>
      </c>
      <c r="L59">
        <f t="shared" si="0"/>
        <v>3.9573820395738202E-2</v>
      </c>
      <c r="M59" t="s">
        <v>72</v>
      </c>
      <c r="N59" t="s">
        <v>106</v>
      </c>
      <c r="P59">
        <v>9.2846270928462704E-2</v>
      </c>
    </row>
    <row r="60" spans="1:16" x14ac:dyDescent="0.25">
      <c r="A60" t="s">
        <v>92</v>
      </c>
      <c r="B60" t="s">
        <v>30</v>
      </c>
      <c r="C60" t="s">
        <v>101</v>
      </c>
      <c r="D60" t="s">
        <v>76</v>
      </c>
      <c r="E60" t="s">
        <v>33</v>
      </c>
      <c r="F60" t="s">
        <v>93</v>
      </c>
      <c r="G60" t="s">
        <v>91</v>
      </c>
      <c r="H60" t="s">
        <v>124</v>
      </c>
      <c r="I60" s="8">
        <v>358.21</v>
      </c>
      <c r="J60">
        <v>48</v>
      </c>
      <c r="K60">
        <v>1.06544901065449E-2</v>
      </c>
      <c r="L60">
        <f t="shared" si="0"/>
        <v>2.2831050228310501E-2</v>
      </c>
      <c r="M60" t="s">
        <v>72</v>
      </c>
      <c r="N60" t="s">
        <v>106</v>
      </c>
      <c r="P60">
        <v>3.3485540334855401E-2</v>
      </c>
    </row>
    <row r="61" spans="1:16" x14ac:dyDescent="0.25">
      <c r="A61" t="s">
        <v>92</v>
      </c>
      <c r="B61" t="s">
        <v>30</v>
      </c>
      <c r="C61" t="s">
        <v>75</v>
      </c>
      <c r="D61" t="s">
        <v>76</v>
      </c>
      <c r="E61" t="s">
        <v>33</v>
      </c>
      <c r="F61" t="s">
        <v>93</v>
      </c>
      <c r="G61" t="s">
        <v>91</v>
      </c>
      <c r="H61" t="s">
        <v>124</v>
      </c>
      <c r="I61" s="8">
        <v>358.21</v>
      </c>
      <c r="J61">
        <v>12</v>
      </c>
      <c r="K61">
        <v>1.8821052631578901</v>
      </c>
      <c r="L61">
        <f t="shared" si="0"/>
        <v>0.17473684210525975</v>
      </c>
      <c r="M61" t="s">
        <v>72</v>
      </c>
      <c r="N61" t="s">
        <v>106</v>
      </c>
      <c r="P61">
        <v>2.0568421052631498</v>
      </c>
    </row>
    <row r="62" spans="1:16" x14ac:dyDescent="0.25">
      <c r="A62" t="s">
        <v>92</v>
      </c>
      <c r="B62" t="s">
        <v>30</v>
      </c>
      <c r="C62" t="s">
        <v>75</v>
      </c>
      <c r="D62" t="s">
        <v>76</v>
      </c>
      <c r="E62" t="s">
        <v>33</v>
      </c>
      <c r="F62" t="s">
        <v>93</v>
      </c>
      <c r="G62" t="s">
        <v>91</v>
      </c>
      <c r="H62" t="s">
        <v>124</v>
      </c>
      <c r="I62" s="8">
        <v>358.21</v>
      </c>
      <c r="J62">
        <v>24</v>
      </c>
      <c r="K62">
        <v>0.37138508371384998</v>
      </c>
      <c r="L62">
        <f t="shared" si="0"/>
        <v>5.0228310502282991E-2</v>
      </c>
      <c r="M62" t="s">
        <v>72</v>
      </c>
      <c r="N62" t="s">
        <v>106</v>
      </c>
      <c r="P62">
        <v>0.42161339421613298</v>
      </c>
    </row>
    <row r="63" spans="1:16" x14ac:dyDescent="0.25">
      <c r="A63" t="s">
        <v>92</v>
      </c>
      <c r="B63" t="s">
        <v>30</v>
      </c>
      <c r="C63" t="s">
        <v>75</v>
      </c>
      <c r="D63" t="s">
        <v>76</v>
      </c>
      <c r="E63" t="s">
        <v>33</v>
      </c>
      <c r="F63" t="s">
        <v>93</v>
      </c>
      <c r="G63" t="s">
        <v>91</v>
      </c>
      <c r="H63" t="s">
        <v>124</v>
      </c>
      <c r="I63" s="8">
        <v>358.21</v>
      </c>
      <c r="J63">
        <v>36</v>
      </c>
      <c r="K63">
        <v>3.0441400304414001E-2</v>
      </c>
      <c r="L63">
        <f t="shared" si="0"/>
        <v>3.3485540334855401E-2</v>
      </c>
      <c r="M63" t="s">
        <v>72</v>
      </c>
      <c r="N63" t="s">
        <v>106</v>
      </c>
      <c r="P63">
        <v>6.3926940639269403E-2</v>
      </c>
    </row>
    <row r="64" spans="1:16" x14ac:dyDescent="0.25">
      <c r="A64" t="s">
        <v>92</v>
      </c>
      <c r="B64" t="s">
        <v>30</v>
      </c>
      <c r="C64" t="s">
        <v>75</v>
      </c>
      <c r="D64" t="s">
        <v>76</v>
      </c>
      <c r="E64" t="s">
        <v>33</v>
      </c>
      <c r="F64" t="s">
        <v>93</v>
      </c>
      <c r="G64" t="s">
        <v>91</v>
      </c>
      <c r="H64" t="s">
        <v>124</v>
      </c>
      <c r="I64" s="8">
        <v>358.21</v>
      </c>
      <c r="J64">
        <v>48</v>
      </c>
      <c r="K64">
        <v>1.2176560121765601E-2</v>
      </c>
      <c r="L64">
        <f t="shared" si="0"/>
        <v>2.2831050228310501E-2</v>
      </c>
      <c r="M64" t="s">
        <v>72</v>
      </c>
      <c r="N64" t="s">
        <v>106</v>
      </c>
      <c r="P64">
        <v>3.5007610350076102E-2</v>
      </c>
    </row>
    <row r="65" spans="1:16" x14ac:dyDescent="0.25">
      <c r="A65" t="s">
        <v>92</v>
      </c>
      <c r="B65" t="s">
        <v>30</v>
      </c>
      <c r="C65" t="s">
        <v>102</v>
      </c>
      <c r="D65" t="s">
        <v>76</v>
      </c>
      <c r="E65" t="s">
        <v>33</v>
      </c>
      <c r="F65" t="s">
        <v>93</v>
      </c>
      <c r="G65" t="s">
        <v>91</v>
      </c>
      <c r="H65" t="s">
        <v>124</v>
      </c>
      <c r="I65" s="8">
        <v>358.21</v>
      </c>
      <c r="J65">
        <v>12</v>
      </c>
      <c r="K65">
        <v>1</v>
      </c>
      <c r="L65">
        <f t="shared" si="0"/>
        <v>0.91578947368421004</v>
      </c>
      <c r="M65" t="s">
        <v>72</v>
      </c>
      <c r="N65" t="s">
        <v>106</v>
      </c>
      <c r="P65">
        <v>1.91578947368421</v>
      </c>
    </row>
    <row r="66" spans="1:16" x14ac:dyDescent="0.25">
      <c r="A66" t="s">
        <v>92</v>
      </c>
      <c r="B66" t="s">
        <v>30</v>
      </c>
      <c r="C66" t="s">
        <v>102</v>
      </c>
      <c r="D66" t="s">
        <v>76</v>
      </c>
      <c r="E66" t="s">
        <v>33</v>
      </c>
      <c r="F66" t="s">
        <v>93</v>
      </c>
      <c r="G66" t="s">
        <v>91</v>
      </c>
      <c r="H66" t="s">
        <v>124</v>
      </c>
      <c r="I66" s="8">
        <v>358.21</v>
      </c>
      <c r="J66">
        <v>24</v>
      </c>
      <c r="K66">
        <v>0.382039573820395</v>
      </c>
      <c r="L66">
        <f t="shared" si="0"/>
        <v>0.28006088280060903</v>
      </c>
      <c r="M66" t="s">
        <v>72</v>
      </c>
      <c r="N66" t="s">
        <v>106</v>
      </c>
      <c r="P66">
        <v>0.66210045662100403</v>
      </c>
    </row>
    <row r="67" spans="1:16" x14ac:dyDescent="0.25">
      <c r="A67" t="s">
        <v>92</v>
      </c>
      <c r="B67" t="s">
        <v>30</v>
      </c>
      <c r="C67" t="s">
        <v>102</v>
      </c>
      <c r="D67" t="s">
        <v>76</v>
      </c>
      <c r="E67" t="s">
        <v>33</v>
      </c>
      <c r="F67" t="s">
        <v>93</v>
      </c>
      <c r="G67" t="s">
        <v>91</v>
      </c>
      <c r="H67" t="s">
        <v>124</v>
      </c>
      <c r="I67" s="8">
        <v>358.21</v>
      </c>
      <c r="J67">
        <v>36</v>
      </c>
      <c r="K67">
        <v>7.1537290715372903E-2</v>
      </c>
      <c r="L67">
        <f t="shared" si="0"/>
        <v>1.8264840182648401E-2</v>
      </c>
      <c r="M67" t="s">
        <v>72</v>
      </c>
      <c r="N67" t="s">
        <v>106</v>
      </c>
      <c r="P67">
        <v>8.9802130898021304E-2</v>
      </c>
    </row>
    <row r="68" spans="1:16" x14ac:dyDescent="0.25">
      <c r="A68" t="s">
        <v>92</v>
      </c>
      <c r="B68" t="s">
        <v>30</v>
      </c>
      <c r="C68" t="s">
        <v>103</v>
      </c>
      <c r="D68" t="s">
        <v>76</v>
      </c>
      <c r="E68" t="s">
        <v>33</v>
      </c>
      <c r="F68" t="s">
        <v>93</v>
      </c>
      <c r="G68" t="s">
        <v>91</v>
      </c>
      <c r="H68" t="s">
        <v>124</v>
      </c>
      <c r="I68" s="8">
        <v>358.21</v>
      </c>
      <c r="J68">
        <v>12</v>
      </c>
      <c r="K68">
        <v>0.141552511415525</v>
      </c>
      <c r="L68">
        <f t="shared" ref="L68:L73" si="1">P68-K68</f>
        <v>3.9573820395738007E-2</v>
      </c>
      <c r="M68" t="s">
        <v>72</v>
      </c>
      <c r="N68" t="s">
        <v>106</v>
      </c>
      <c r="P68">
        <v>0.181126331811263</v>
      </c>
    </row>
    <row r="69" spans="1:16" x14ac:dyDescent="0.25">
      <c r="A69" t="s">
        <v>92</v>
      </c>
      <c r="B69" t="s">
        <v>30</v>
      </c>
      <c r="C69" t="s">
        <v>103</v>
      </c>
      <c r="D69" t="s">
        <v>76</v>
      </c>
      <c r="E69" t="s">
        <v>33</v>
      </c>
      <c r="F69" t="s">
        <v>93</v>
      </c>
      <c r="G69" t="s">
        <v>91</v>
      </c>
      <c r="H69" t="s">
        <v>124</v>
      </c>
      <c r="I69" s="8">
        <v>358.21</v>
      </c>
      <c r="J69">
        <v>24</v>
      </c>
      <c r="K69">
        <v>9.2846270928462704E-2</v>
      </c>
      <c r="L69">
        <f t="shared" si="1"/>
        <v>2.1308980213089301E-2</v>
      </c>
      <c r="M69" t="s">
        <v>72</v>
      </c>
      <c r="N69" t="s">
        <v>106</v>
      </c>
      <c r="P69">
        <v>0.11415525114155201</v>
      </c>
    </row>
    <row r="70" spans="1:16" x14ac:dyDescent="0.25">
      <c r="A70" t="s">
        <v>92</v>
      </c>
      <c r="B70" t="s">
        <v>30</v>
      </c>
      <c r="C70" t="s">
        <v>103</v>
      </c>
      <c r="D70" t="s">
        <v>76</v>
      </c>
      <c r="E70" t="s">
        <v>33</v>
      </c>
      <c r="F70" t="s">
        <v>93</v>
      </c>
      <c r="G70" t="s">
        <v>91</v>
      </c>
      <c r="H70" t="s">
        <v>124</v>
      </c>
      <c r="I70" s="8">
        <v>358.21</v>
      </c>
      <c r="J70">
        <v>36</v>
      </c>
      <c r="K70">
        <v>6.2404870624048703E-2</v>
      </c>
      <c r="L70">
        <f t="shared" si="1"/>
        <v>1.2176560121765601E-2</v>
      </c>
      <c r="M70" t="s">
        <v>72</v>
      </c>
      <c r="N70" t="s">
        <v>106</v>
      </c>
      <c r="P70">
        <v>7.4581430745814303E-2</v>
      </c>
    </row>
    <row r="71" spans="1:16" x14ac:dyDescent="0.25">
      <c r="A71" t="s">
        <v>92</v>
      </c>
      <c r="B71" t="s">
        <v>30</v>
      </c>
      <c r="C71" t="s">
        <v>104</v>
      </c>
      <c r="D71" t="s">
        <v>76</v>
      </c>
      <c r="E71" t="s">
        <v>33</v>
      </c>
      <c r="F71" t="s">
        <v>93</v>
      </c>
      <c r="G71" t="s">
        <v>91</v>
      </c>
      <c r="H71" t="s">
        <v>124</v>
      </c>
      <c r="I71" s="8">
        <v>358.21</v>
      </c>
      <c r="J71">
        <v>12</v>
      </c>
      <c r="K71">
        <v>0.26636225266362201</v>
      </c>
      <c r="L71">
        <f t="shared" si="1"/>
        <v>0.114155251141553</v>
      </c>
      <c r="M71" t="s">
        <v>72</v>
      </c>
      <c r="N71" t="s">
        <v>106</v>
      </c>
      <c r="P71">
        <v>0.38051750380517502</v>
      </c>
    </row>
    <row r="72" spans="1:16" x14ac:dyDescent="0.25">
      <c r="A72" t="s">
        <v>92</v>
      </c>
      <c r="B72" t="s">
        <v>30</v>
      </c>
      <c r="C72" t="s">
        <v>104</v>
      </c>
      <c r="D72" t="s">
        <v>76</v>
      </c>
      <c r="E72" t="s">
        <v>33</v>
      </c>
      <c r="F72" t="s">
        <v>93</v>
      </c>
      <c r="G72" t="s">
        <v>91</v>
      </c>
      <c r="H72" t="s">
        <v>124</v>
      </c>
      <c r="I72" s="8">
        <v>358.21</v>
      </c>
      <c r="J72">
        <v>24</v>
      </c>
      <c r="K72">
        <v>2.2831050228310501E-2</v>
      </c>
      <c r="L72">
        <f t="shared" si="1"/>
        <v>2.1308980213089801E-2</v>
      </c>
      <c r="M72" t="s">
        <v>72</v>
      </c>
      <c r="N72" t="s">
        <v>106</v>
      </c>
      <c r="P72">
        <v>4.4140030441400302E-2</v>
      </c>
    </row>
    <row r="73" spans="1:16" x14ac:dyDescent="0.25">
      <c r="A73" t="s">
        <v>92</v>
      </c>
      <c r="B73" t="s">
        <v>30</v>
      </c>
      <c r="C73" t="s">
        <v>104</v>
      </c>
      <c r="D73" t="s">
        <v>76</v>
      </c>
      <c r="E73" t="s">
        <v>33</v>
      </c>
      <c r="F73" t="s">
        <v>93</v>
      </c>
      <c r="G73" t="s">
        <v>91</v>
      </c>
      <c r="H73" t="s">
        <v>124</v>
      </c>
      <c r="I73" s="8">
        <v>358.21</v>
      </c>
      <c r="J73">
        <v>36</v>
      </c>
      <c r="K73">
        <v>1.06544901065449E-2</v>
      </c>
      <c r="L73">
        <f t="shared" si="1"/>
        <v>1.2176560121765601E-2</v>
      </c>
      <c r="M73" t="s">
        <v>72</v>
      </c>
      <c r="N73" t="s">
        <v>106</v>
      </c>
      <c r="P73">
        <v>2.2831050228310501E-2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3EF37-DC8D-4E4E-9D00-1D67D3171CBA}">
  <dimension ref="A1:R24"/>
  <sheetViews>
    <sheetView workbookViewId="0">
      <selection activeCell="A2" sqref="A2:XFD2"/>
    </sheetView>
  </sheetViews>
  <sheetFormatPr defaultRowHeight="15" x14ac:dyDescent="0.25"/>
  <cols>
    <col min="1" max="1" width="11.5703125" bestFit="1" customWidth="1"/>
    <col min="3" max="3" width="11.85546875" bestFit="1" customWidth="1"/>
    <col min="4" max="4" width="12.42578125" bestFit="1" customWidth="1"/>
    <col min="5" max="5" width="6.85546875" bestFit="1" customWidth="1"/>
    <col min="6" max="6" width="8.5703125" bestFit="1" customWidth="1"/>
    <col min="7" max="7" width="7.140625" bestFit="1" customWidth="1"/>
    <col min="8" max="8" width="9.5703125" bestFit="1" customWidth="1"/>
    <col min="9" max="9" width="6.85546875" bestFit="1" customWidth="1"/>
    <col min="10" max="10" width="11.85546875" bestFit="1" customWidth="1"/>
    <col min="11" max="11" width="25.5703125" bestFit="1" customWidth="1"/>
    <col min="12" max="12" width="11.85546875" bestFit="1" customWidth="1"/>
    <col min="13" max="13" width="5.7109375" bestFit="1" customWidth="1"/>
    <col min="14" max="14" width="8.140625" bestFit="1" customWidth="1"/>
    <col min="15" max="15" width="1.85546875" bestFit="1" customWidth="1"/>
    <col min="16" max="16" width="5.85546875" bestFit="1" customWidth="1"/>
    <col min="17" max="17" width="8.140625" bestFit="1" customWidth="1"/>
    <col min="18" max="18" width="10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s="1" t="s">
        <v>275</v>
      </c>
      <c r="J1" s="1" t="s">
        <v>8</v>
      </c>
      <c r="K1" s="2" t="s">
        <v>137</v>
      </c>
      <c r="L1" s="1" t="s">
        <v>125</v>
      </c>
      <c r="M1" s="1" t="s">
        <v>9</v>
      </c>
      <c r="N1" s="1" t="s">
        <v>7</v>
      </c>
      <c r="O1" s="1" t="s">
        <v>129</v>
      </c>
      <c r="P1" s="1" t="s">
        <v>239</v>
      </c>
      <c r="Q1" s="1" t="s">
        <v>205</v>
      </c>
      <c r="R1" s="1" t="s">
        <v>222</v>
      </c>
    </row>
    <row r="2" spans="1:18" x14ac:dyDescent="0.25">
      <c r="A2" t="s">
        <v>250</v>
      </c>
      <c r="B2" t="s">
        <v>30</v>
      </c>
      <c r="C2" t="s">
        <v>31</v>
      </c>
      <c r="D2" t="s">
        <v>32</v>
      </c>
      <c r="E2" t="s">
        <v>243</v>
      </c>
      <c r="F2" t="s">
        <v>93</v>
      </c>
      <c r="G2" t="s">
        <v>91</v>
      </c>
      <c r="H2" t="s">
        <v>124</v>
      </c>
      <c r="I2" s="3">
        <v>358.21</v>
      </c>
      <c r="J2">
        <f>10/60</f>
        <v>0.16666666666666666</v>
      </c>
      <c r="K2">
        <v>0.61</v>
      </c>
      <c r="L2">
        <f>SQRT(O2)*P2</f>
        <v>0.12737346662472523</v>
      </c>
      <c r="M2" t="s">
        <v>209</v>
      </c>
      <c r="N2" t="s">
        <v>251</v>
      </c>
      <c r="O2">
        <v>6</v>
      </c>
      <c r="P2">
        <v>5.1999999999999998E-2</v>
      </c>
    </row>
    <row r="3" spans="1:18" x14ac:dyDescent="0.25">
      <c r="A3" t="s">
        <v>250</v>
      </c>
      <c r="B3" t="s">
        <v>30</v>
      </c>
      <c r="C3" t="s">
        <v>31</v>
      </c>
      <c r="D3" t="s">
        <v>32</v>
      </c>
      <c r="E3" t="s">
        <v>243</v>
      </c>
      <c r="F3" t="s">
        <v>93</v>
      </c>
      <c r="G3" t="s">
        <v>91</v>
      </c>
      <c r="H3" t="s">
        <v>124</v>
      </c>
      <c r="I3" s="3">
        <v>358.21</v>
      </c>
      <c r="J3">
        <v>0.25</v>
      </c>
      <c r="K3">
        <v>1.25</v>
      </c>
      <c r="L3">
        <f t="shared" ref="L3:L24" si="0">SQRT(O3)*P3</f>
        <v>0.28169132042006545</v>
      </c>
      <c r="M3" t="s">
        <v>209</v>
      </c>
      <c r="N3" t="s">
        <v>251</v>
      </c>
      <c r="O3">
        <v>6</v>
      </c>
      <c r="P3">
        <v>0.115</v>
      </c>
    </row>
    <row r="4" spans="1:18" x14ac:dyDescent="0.25">
      <c r="A4" t="s">
        <v>250</v>
      </c>
      <c r="B4" t="s">
        <v>30</v>
      </c>
      <c r="C4" t="s">
        <v>31</v>
      </c>
      <c r="D4" t="s">
        <v>32</v>
      </c>
      <c r="E4" t="s">
        <v>243</v>
      </c>
      <c r="F4" t="s">
        <v>93</v>
      </c>
      <c r="G4" t="s">
        <v>91</v>
      </c>
      <c r="H4" t="s">
        <v>124</v>
      </c>
      <c r="I4" s="3">
        <v>358.21</v>
      </c>
      <c r="J4">
        <v>0.5</v>
      </c>
      <c r="K4">
        <v>2.31</v>
      </c>
      <c r="L4">
        <f t="shared" si="0"/>
        <v>0.46785254087158701</v>
      </c>
      <c r="M4" t="s">
        <v>209</v>
      </c>
      <c r="N4" t="s">
        <v>251</v>
      </c>
      <c r="O4">
        <v>6</v>
      </c>
      <c r="P4">
        <v>0.191</v>
      </c>
    </row>
    <row r="5" spans="1:18" x14ac:dyDescent="0.25">
      <c r="A5" t="s">
        <v>250</v>
      </c>
      <c r="B5" t="s">
        <v>30</v>
      </c>
      <c r="C5" t="s">
        <v>31</v>
      </c>
      <c r="D5" t="s">
        <v>32</v>
      </c>
      <c r="E5" t="s">
        <v>243</v>
      </c>
      <c r="F5" t="s">
        <v>93</v>
      </c>
      <c r="G5" t="s">
        <v>91</v>
      </c>
      <c r="H5" t="s">
        <v>124</v>
      </c>
      <c r="I5" s="3">
        <v>358.21</v>
      </c>
      <c r="J5">
        <v>1</v>
      </c>
      <c r="K5">
        <v>3.2</v>
      </c>
      <c r="L5">
        <f t="shared" si="0"/>
        <v>0.6932055972076393</v>
      </c>
      <c r="M5" t="s">
        <v>209</v>
      </c>
      <c r="N5" t="s">
        <v>251</v>
      </c>
      <c r="O5">
        <v>6</v>
      </c>
      <c r="P5">
        <v>0.28299999999999997</v>
      </c>
    </row>
    <row r="6" spans="1:18" x14ac:dyDescent="0.25">
      <c r="A6" t="s">
        <v>250</v>
      </c>
      <c r="B6" t="s">
        <v>30</v>
      </c>
      <c r="C6" t="s">
        <v>31</v>
      </c>
      <c r="D6" t="s">
        <v>32</v>
      </c>
      <c r="E6" t="s">
        <v>243</v>
      </c>
      <c r="F6" t="s">
        <v>93</v>
      </c>
      <c r="G6" t="s">
        <v>91</v>
      </c>
      <c r="H6" t="s">
        <v>124</v>
      </c>
      <c r="I6" s="3">
        <v>358.21</v>
      </c>
      <c r="J6">
        <v>2</v>
      </c>
      <c r="K6">
        <v>3.05</v>
      </c>
      <c r="L6">
        <f t="shared" si="0"/>
        <v>0.62217039466692714</v>
      </c>
      <c r="M6" t="s">
        <v>209</v>
      </c>
      <c r="N6" t="s">
        <v>251</v>
      </c>
      <c r="O6">
        <v>6</v>
      </c>
      <c r="P6">
        <v>0.254</v>
      </c>
    </row>
    <row r="7" spans="1:18" x14ac:dyDescent="0.25">
      <c r="A7" t="s">
        <v>250</v>
      </c>
      <c r="B7" t="s">
        <v>30</v>
      </c>
      <c r="C7" t="s">
        <v>31</v>
      </c>
      <c r="D7" t="s">
        <v>32</v>
      </c>
      <c r="E7" t="s">
        <v>243</v>
      </c>
      <c r="F7" t="s">
        <v>93</v>
      </c>
      <c r="G7" t="s">
        <v>91</v>
      </c>
      <c r="H7" t="s">
        <v>124</v>
      </c>
      <c r="I7" s="3">
        <v>358.21</v>
      </c>
      <c r="J7">
        <v>4</v>
      </c>
      <c r="K7">
        <v>2.41</v>
      </c>
      <c r="L7">
        <f t="shared" si="0"/>
        <v>0.54133723315508231</v>
      </c>
      <c r="M7" t="s">
        <v>209</v>
      </c>
      <c r="N7" t="s">
        <v>251</v>
      </c>
      <c r="O7">
        <v>6</v>
      </c>
      <c r="P7">
        <v>0.221</v>
      </c>
    </row>
    <row r="8" spans="1:18" x14ac:dyDescent="0.25">
      <c r="A8" t="s">
        <v>250</v>
      </c>
      <c r="B8" t="s">
        <v>30</v>
      </c>
      <c r="C8" t="s">
        <v>31</v>
      </c>
      <c r="D8" t="s">
        <v>32</v>
      </c>
      <c r="E8" t="s">
        <v>243</v>
      </c>
      <c r="F8" t="s">
        <v>93</v>
      </c>
      <c r="G8" t="s">
        <v>91</v>
      </c>
      <c r="H8" t="s">
        <v>124</v>
      </c>
      <c r="I8" s="3">
        <v>358.21</v>
      </c>
      <c r="J8">
        <v>6</v>
      </c>
      <c r="K8">
        <v>1.95</v>
      </c>
      <c r="L8">
        <f t="shared" si="0"/>
        <v>0.41641325627314024</v>
      </c>
      <c r="M8" t="s">
        <v>209</v>
      </c>
      <c r="N8" t="s">
        <v>251</v>
      </c>
      <c r="O8">
        <v>6</v>
      </c>
      <c r="P8">
        <v>0.17</v>
      </c>
    </row>
    <row r="9" spans="1:18" x14ac:dyDescent="0.25">
      <c r="A9" t="s">
        <v>250</v>
      </c>
      <c r="B9" t="s">
        <v>30</v>
      </c>
      <c r="C9" t="s">
        <v>31</v>
      </c>
      <c r="D9" t="s">
        <v>32</v>
      </c>
      <c r="E9" t="s">
        <v>243</v>
      </c>
      <c r="F9" t="s">
        <v>93</v>
      </c>
      <c r="G9" t="s">
        <v>91</v>
      </c>
      <c r="H9" t="s">
        <v>124</v>
      </c>
      <c r="I9" s="3">
        <v>358.21</v>
      </c>
      <c r="J9">
        <v>8</v>
      </c>
      <c r="K9">
        <v>1.57</v>
      </c>
      <c r="L9">
        <f t="shared" si="0"/>
        <v>0.31843366656181316</v>
      </c>
      <c r="M9" t="s">
        <v>209</v>
      </c>
      <c r="N9" t="s">
        <v>251</v>
      </c>
      <c r="O9">
        <v>6</v>
      </c>
      <c r="P9">
        <v>0.13</v>
      </c>
    </row>
    <row r="10" spans="1:18" x14ac:dyDescent="0.25">
      <c r="A10" t="s">
        <v>250</v>
      </c>
      <c r="B10" t="s">
        <v>30</v>
      </c>
      <c r="C10" t="s">
        <v>31</v>
      </c>
      <c r="D10" t="s">
        <v>32</v>
      </c>
      <c r="E10" t="s">
        <v>243</v>
      </c>
      <c r="F10" t="s">
        <v>93</v>
      </c>
      <c r="G10" t="s">
        <v>91</v>
      </c>
      <c r="H10" t="s">
        <v>124</v>
      </c>
      <c r="I10" s="3">
        <v>358.21</v>
      </c>
      <c r="J10">
        <v>10</v>
      </c>
      <c r="K10">
        <v>1.34</v>
      </c>
      <c r="L10">
        <f t="shared" si="0"/>
        <v>0.23760050504996827</v>
      </c>
      <c r="M10" t="s">
        <v>209</v>
      </c>
      <c r="N10" t="s">
        <v>251</v>
      </c>
      <c r="O10">
        <v>6</v>
      </c>
      <c r="P10">
        <v>9.7000000000000003E-2</v>
      </c>
    </row>
    <row r="11" spans="1:18" x14ac:dyDescent="0.25">
      <c r="A11" t="s">
        <v>250</v>
      </c>
      <c r="B11" t="s">
        <v>30</v>
      </c>
      <c r="C11" t="s">
        <v>31</v>
      </c>
      <c r="D11" t="s">
        <v>32</v>
      </c>
      <c r="E11" t="s">
        <v>243</v>
      </c>
      <c r="F11" t="s">
        <v>93</v>
      </c>
      <c r="G11" t="s">
        <v>91</v>
      </c>
      <c r="H11" t="s">
        <v>124</v>
      </c>
      <c r="I11" s="3">
        <v>358.21</v>
      </c>
      <c r="J11">
        <v>12</v>
      </c>
      <c r="K11">
        <v>1.0900000000000001</v>
      </c>
      <c r="L11">
        <f t="shared" si="0"/>
        <v>0.25474693324945047</v>
      </c>
      <c r="M11" t="s">
        <v>209</v>
      </c>
      <c r="N11" t="s">
        <v>251</v>
      </c>
      <c r="O11">
        <v>6</v>
      </c>
      <c r="P11">
        <v>0.104</v>
      </c>
    </row>
    <row r="12" spans="1:18" x14ac:dyDescent="0.25">
      <c r="A12" t="s">
        <v>250</v>
      </c>
      <c r="B12" t="s">
        <v>30</v>
      </c>
      <c r="C12" t="s">
        <v>31</v>
      </c>
      <c r="D12" t="s">
        <v>32</v>
      </c>
      <c r="E12" t="s">
        <v>243</v>
      </c>
      <c r="F12" t="s">
        <v>93</v>
      </c>
      <c r="G12" t="s">
        <v>91</v>
      </c>
      <c r="H12" t="s">
        <v>124</v>
      </c>
      <c r="I12" s="3">
        <v>358.21</v>
      </c>
      <c r="J12">
        <v>24</v>
      </c>
      <c r="K12">
        <v>0.37</v>
      </c>
      <c r="L12">
        <f t="shared" si="0"/>
        <v>7.593418202627851E-2</v>
      </c>
      <c r="M12" t="s">
        <v>209</v>
      </c>
      <c r="N12" t="s">
        <v>251</v>
      </c>
      <c r="O12">
        <v>6</v>
      </c>
      <c r="P12">
        <v>3.1E-2</v>
      </c>
    </row>
    <row r="13" spans="1:18" x14ac:dyDescent="0.25">
      <c r="A13" t="s">
        <v>250</v>
      </c>
      <c r="B13" t="s">
        <v>30</v>
      </c>
      <c r="C13" t="s">
        <v>31</v>
      </c>
      <c r="D13" t="s">
        <v>32</v>
      </c>
      <c r="E13" t="s">
        <v>243</v>
      </c>
      <c r="F13" t="s">
        <v>93</v>
      </c>
      <c r="G13" t="s">
        <v>91</v>
      </c>
      <c r="H13" t="s">
        <v>124</v>
      </c>
      <c r="I13" s="3">
        <v>358.21</v>
      </c>
      <c r="J13">
        <f>5/60</f>
        <v>8.3333333333333329E-2</v>
      </c>
      <c r="K13">
        <v>17.5</v>
      </c>
      <c r="L13">
        <f t="shared" si="0"/>
        <v>2.5891106581218191</v>
      </c>
      <c r="M13" t="s">
        <v>37</v>
      </c>
      <c r="N13" t="s">
        <v>251</v>
      </c>
      <c r="O13">
        <v>6</v>
      </c>
      <c r="P13">
        <v>1.0569999999999999</v>
      </c>
    </row>
    <row r="14" spans="1:18" x14ac:dyDescent="0.25">
      <c r="A14" t="s">
        <v>250</v>
      </c>
      <c r="B14" t="s">
        <v>30</v>
      </c>
      <c r="C14" t="s">
        <v>31</v>
      </c>
      <c r="D14" t="s">
        <v>32</v>
      </c>
      <c r="E14" t="s">
        <v>243</v>
      </c>
      <c r="F14" t="s">
        <v>93</v>
      </c>
      <c r="G14" t="s">
        <v>91</v>
      </c>
      <c r="H14" t="s">
        <v>124</v>
      </c>
      <c r="I14" s="3">
        <v>358.21</v>
      </c>
      <c r="J14">
        <f>10/60</f>
        <v>0.16666666666666666</v>
      </c>
      <c r="K14">
        <v>14.51</v>
      </c>
      <c r="L14">
        <f t="shared" si="0"/>
        <v>2.3809040299852486</v>
      </c>
      <c r="M14" t="s">
        <v>37</v>
      </c>
      <c r="N14" t="s">
        <v>251</v>
      </c>
      <c r="O14">
        <v>6</v>
      </c>
      <c r="P14">
        <v>0.97199999999999998</v>
      </c>
    </row>
    <row r="15" spans="1:18" x14ac:dyDescent="0.25">
      <c r="A15" t="s">
        <v>250</v>
      </c>
      <c r="B15" t="s">
        <v>30</v>
      </c>
      <c r="C15" t="s">
        <v>31</v>
      </c>
      <c r="D15" t="s">
        <v>32</v>
      </c>
      <c r="E15" t="s">
        <v>243</v>
      </c>
      <c r="F15" t="s">
        <v>93</v>
      </c>
      <c r="G15" t="s">
        <v>91</v>
      </c>
      <c r="H15" t="s">
        <v>124</v>
      </c>
      <c r="I15" s="3">
        <v>358.21</v>
      </c>
      <c r="J15">
        <v>0.25</v>
      </c>
      <c r="K15">
        <v>12.49</v>
      </c>
      <c r="L15">
        <f t="shared" si="0"/>
        <v>1.7513851660899722</v>
      </c>
      <c r="M15" t="s">
        <v>37</v>
      </c>
      <c r="N15" t="s">
        <v>251</v>
      </c>
      <c r="O15">
        <v>6</v>
      </c>
      <c r="P15">
        <v>0.71499999999999997</v>
      </c>
    </row>
    <row r="16" spans="1:18" x14ac:dyDescent="0.25">
      <c r="A16" t="s">
        <v>250</v>
      </c>
      <c r="B16" t="s">
        <v>30</v>
      </c>
      <c r="C16" t="s">
        <v>31</v>
      </c>
      <c r="D16" t="s">
        <v>32</v>
      </c>
      <c r="E16" t="s">
        <v>243</v>
      </c>
      <c r="F16" t="s">
        <v>93</v>
      </c>
      <c r="G16" t="s">
        <v>91</v>
      </c>
      <c r="H16" t="s">
        <v>124</v>
      </c>
      <c r="I16" s="3">
        <v>358.21</v>
      </c>
      <c r="J16">
        <v>0.5</v>
      </c>
      <c r="K16">
        <v>9.61</v>
      </c>
      <c r="L16">
        <f t="shared" si="0"/>
        <v>2.1824953608198117</v>
      </c>
      <c r="M16" t="s">
        <v>37</v>
      </c>
      <c r="N16" t="s">
        <v>251</v>
      </c>
      <c r="O16">
        <v>6</v>
      </c>
      <c r="P16">
        <v>0.89100000000000001</v>
      </c>
    </row>
    <row r="17" spans="1:16" x14ac:dyDescent="0.25">
      <c r="A17" t="s">
        <v>250</v>
      </c>
      <c r="B17" t="s">
        <v>30</v>
      </c>
      <c r="C17" t="s">
        <v>31</v>
      </c>
      <c r="D17" t="s">
        <v>32</v>
      </c>
      <c r="E17" t="s">
        <v>243</v>
      </c>
      <c r="F17" t="s">
        <v>93</v>
      </c>
      <c r="G17" t="s">
        <v>91</v>
      </c>
      <c r="H17" t="s">
        <v>124</v>
      </c>
      <c r="I17" s="3">
        <v>358.21</v>
      </c>
      <c r="J17">
        <v>1</v>
      </c>
      <c r="K17">
        <v>5.05</v>
      </c>
      <c r="L17">
        <f t="shared" si="0"/>
        <v>0.77158926897670099</v>
      </c>
      <c r="M17" t="s">
        <v>37</v>
      </c>
      <c r="N17" t="s">
        <v>251</v>
      </c>
      <c r="O17">
        <v>6</v>
      </c>
      <c r="P17">
        <v>0.315</v>
      </c>
    </row>
    <row r="18" spans="1:16" x14ac:dyDescent="0.25">
      <c r="A18" t="s">
        <v>250</v>
      </c>
      <c r="B18" t="s">
        <v>30</v>
      </c>
      <c r="C18" t="s">
        <v>31</v>
      </c>
      <c r="D18" t="s">
        <v>32</v>
      </c>
      <c r="E18" t="s">
        <v>243</v>
      </c>
      <c r="F18" t="s">
        <v>93</v>
      </c>
      <c r="G18" t="s">
        <v>91</v>
      </c>
      <c r="H18" t="s">
        <v>124</v>
      </c>
      <c r="I18" s="3">
        <v>358.21</v>
      </c>
      <c r="J18">
        <v>2</v>
      </c>
      <c r="K18">
        <v>3.4</v>
      </c>
      <c r="L18">
        <f t="shared" si="0"/>
        <v>0.77158926897670099</v>
      </c>
      <c r="M18" t="s">
        <v>37</v>
      </c>
      <c r="N18" t="s">
        <v>251</v>
      </c>
      <c r="O18">
        <v>6</v>
      </c>
      <c r="P18">
        <v>0.315</v>
      </c>
    </row>
    <row r="19" spans="1:16" x14ac:dyDescent="0.25">
      <c r="A19" t="s">
        <v>250</v>
      </c>
      <c r="B19" t="s">
        <v>30</v>
      </c>
      <c r="C19" t="s">
        <v>31</v>
      </c>
      <c r="D19" t="s">
        <v>32</v>
      </c>
      <c r="E19" t="s">
        <v>243</v>
      </c>
      <c r="F19" t="s">
        <v>93</v>
      </c>
      <c r="G19" t="s">
        <v>91</v>
      </c>
      <c r="H19" t="s">
        <v>124</v>
      </c>
      <c r="I19" s="3">
        <v>358.21</v>
      </c>
      <c r="J19">
        <v>4</v>
      </c>
      <c r="K19">
        <v>2.9</v>
      </c>
      <c r="L19">
        <f t="shared" si="0"/>
        <v>0.61482192543857761</v>
      </c>
      <c r="M19" t="s">
        <v>37</v>
      </c>
      <c r="N19" t="s">
        <v>251</v>
      </c>
      <c r="O19">
        <v>6</v>
      </c>
      <c r="P19">
        <v>0.251</v>
      </c>
    </row>
    <row r="20" spans="1:16" x14ac:dyDescent="0.25">
      <c r="A20" t="s">
        <v>250</v>
      </c>
      <c r="B20" t="s">
        <v>30</v>
      </c>
      <c r="C20" t="s">
        <v>31</v>
      </c>
      <c r="D20" t="s">
        <v>32</v>
      </c>
      <c r="E20" t="s">
        <v>243</v>
      </c>
      <c r="F20" t="s">
        <v>93</v>
      </c>
      <c r="G20" t="s">
        <v>91</v>
      </c>
      <c r="H20" t="s">
        <v>124</v>
      </c>
      <c r="I20" s="3">
        <v>358.21</v>
      </c>
      <c r="J20">
        <v>6</v>
      </c>
      <c r="K20">
        <v>2.2000000000000002</v>
      </c>
      <c r="L20">
        <f t="shared" si="0"/>
        <v>0.40171631781644118</v>
      </c>
      <c r="M20" t="s">
        <v>37</v>
      </c>
      <c r="N20" t="s">
        <v>251</v>
      </c>
      <c r="O20">
        <v>6</v>
      </c>
      <c r="P20">
        <v>0.16400000000000001</v>
      </c>
    </row>
    <row r="21" spans="1:16" x14ac:dyDescent="0.25">
      <c r="A21" t="s">
        <v>250</v>
      </c>
      <c r="B21" t="s">
        <v>30</v>
      </c>
      <c r="C21" t="s">
        <v>31</v>
      </c>
      <c r="D21" t="s">
        <v>32</v>
      </c>
      <c r="E21" t="s">
        <v>243</v>
      </c>
      <c r="F21" t="s">
        <v>93</v>
      </c>
      <c r="G21" t="s">
        <v>91</v>
      </c>
      <c r="H21" t="s">
        <v>124</v>
      </c>
      <c r="I21" s="3">
        <v>358.21</v>
      </c>
      <c r="J21">
        <v>8</v>
      </c>
      <c r="K21">
        <v>1.8</v>
      </c>
      <c r="L21">
        <f t="shared" si="0"/>
        <v>0.42376172550148972</v>
      </c>
      <c r="M21" t="s">
        <v>37</v>
      </c>
      <c r="N21" t="s">
        <v>251</v>
      </c>
      <c r="O21">
        <v>6</v>
      </c>
      <c r="P21">
        <v>0.17299999999999999</v>
      </c>
    </row>
    <row r="22" spans="1:16" x14ac:dyDescent="0.25">
      <c r="A22" t="s">
        <v>250</v>
      </c>
      <c r="B22" t="s">
        <v>30</v>
      </c>
      <c r="C22" t="s">
        <v>31</v>
      </c>
      <c r="D22" t="s">
        <v>32</v>
      </c>
      <c r="E22" t="s">
        <v>243</v>
      </c>
      <c r="F22" t="s">
        <v>93</v>
      </c>
      <c r="G22" t="s">
        <v>91</v>
      </c>
      <c r="H22" t="s">
        <v>124</v>
      </c>
      <c r="I22" s="3">
        <v>358.21</v>
      </c>
      <c r="J22">
        <v>10</v>
      </c>
      <c r="K22">
        <v>1.5</v>
      </c>
      <c r="L22">
        <f t="shared" si="0"/>
        <v>0.3208831563045963</v>
      </c>
      <c r="M22" t="s">
        <v>37</v>
      </c>
      <c r="N22" t="s">
        <v>251</v>
      </c>
      <c r="O22">
        <v>6</v>
      </c>
      <c r="P22">
        <v>0.13100000000000001</v>
      </c>
    </row>
    <row r="23" spans="1:16" x14ac:dyDescent="0.25">
      <c r="A23" t="s">
        <v>250</v>
      </c>
      <c r="B23" t="s">
        <v>30</v>
      </c>
      <c r="C23" t="s">
        <v>31</v>
      </c>
      <c r="D23" t="s">
        <v>32</v>
      </c>
      <c r="E23" t="s">
        <v>243</v>
      </c>
      <c r="F23" t="s">
        <v>93</v>
      </c>
      <c r="G23" t="s">
        <v>91</v>
      </c>
      <c r="H23" t="s">
        <v>124</v>
      </c>
      <c r="I23" s="3">
        <v>358.21</v>
      </c>
      <c r="J23">
        <v>12</v>
      </c>
      <c r="K23">
        <v>1.2</v>
      </c>
      <c r="L23">
        <f t="shared" si="0"/>
        <v>0.29393876913398131</v>
      </c>
      <c r="M23" t="s">
        <v>37</v>
      </c>
      <c r="N23" t="s">
        <v>251</v>
      </c>
      <c r="O23">
        <v>6</v>
      </c>
      <c r="P23">
        <v>0.12</v>
      </c>
    </row>
    <row r="24" spans="1:16" x14ac:dyDescent="0.25">
      <c r="A24" t="s">
        <v>250</v>
      </c>
      <c r="B24" t="s">
        <v>30</v>
      </c>
      <c r="C24" t="s">
        <v>31</v>
      </c>
      <c r="D24" t="s">
        <v>32</v>
      </c>
      <c r="E24" t="s">
        <v>243</v>
      </c>
      <c r="F24" t="s">
        <v>93</v>
      </c>
      <c r="G24" t="s">
        <v>91</v>
      </c>
      <c r="H24" t="s">
        <v>124</v>
      </c>
      <c r="I24" s="3">
        <v>358.21</v>
      </c>
      <c r="J24">
        <v>24</v>
      </c>
      <c r="K24">
        <v>0.35</v>
      </c>
      <c r="L24">
        <f t="shared" si="0"/>
        <v>7.1035202540712161E-2</v>
      </c>
      <c r="M24" t="s">
        <v>37</v>
      </c>
      <c r="N24" t="s">
        <v>251</v>
      </c>
      <c r="O24">
        <v>6</v>
      </c>
      <c r="P24">
        <v>2.9000000000000001E-2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3A5A-B75D-47AD-95BF-7AD2389248C9}">
  <dimension ref="A1:R51"/>
  <sheetViews>
    <sheetView workbookViewId="0">
      <selection activeCell="Q1" sqref="Q1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8.140625" bestFit="1" customWidth="1"/>
    <col min="4" max="4" width="14.7109375" bestFit="1" customWidth="1"/>
    <col min="5" max="5" width="9.140625" bestFit="1" customWidth="1"/>
    <col min="6" max="6" width="9.28515625" bestFit="1" customWidth="1"/>
    <col min="7" max="7" width="7.28515625" bestFit="1" customWidth="1"/>
    <col min="8" max="8" width="10.7109375" bestFit="1" customWidth="1"/>
    <col min="9" max="9" width="17.5703125" bestFit="1" customWidth="1"/>
    <col min="10" max="10" width="14" bestFit="1" customWidth="1"/>
    <col min="11" max="11" width="26.140625" bestFit="1" customWidth="1"/>
    <col min="12" max="12" width="12.42578125" bestFit="1" customWidth="1"/>
    <col min="13" max="13" width="8" bestFit="1" customWidth="1"/>
    <col min="14" max="14" width="10.42578125" bestFit="1" customWidth="1"/>
    <col min="16" max="16" width="10.42578125" bestFit="1" customWidth="1"/>
    <col min="17" max="17" width="10" bestFit="1" customWidth="1"/>
    <col min="18" max="18" width="12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t="s">
        <v>3</v>
      </c>
      <c r="G1" t="s">
        <v>10</v>
      </c>
      <c r="H1" t="s">
        <v>4</v>
      </c>
      <c r="I1" s="1" t="s">
        <v>275</v>
      </c>
      <c r="J1" t="s">
        <v>273</v>
      </c>
      <c r="K1" t="s">
        <v>55</v>
      </c>
      <c r="L1" t="s">
        <v>211</v>
      </c>
      <c r="M1" t="s">
        <v>9</v>
      </c>
      <c r="N1" t="s">
        <v>7</v>
      </c>
      <c r="P1" t="s">
        <v>205</v>
      </c>
      <c r="Q1" t="s">
        <v>329</v>
      </c>
      <c r="R1" t="s">
        <v>213</v>
      </c>
    </row>
    <row r="2" spans="1:18" x14ac:dyDescent="0.25">
      <c r="A2" t="s">
        <v>210</v>
      </c>
      <c r="B2" t="s">
        <v>30</v>
      </c>
      <c r="C2" t="s">
        <v>216</v>
      </c>
      <c r="D2" t="s">
        <v>154</v>
      </c>
      <c r="E2" t="s">
        <v>33</v>
      </c>
      <c r="F2" t="s">
        <v>61</v>
      </c>
      <c r="G2" t="s">
        <v>83</v>
      </c>
      <c r="H2" t="s">
        <v>124</v>
      </c>
      <c r="I2">
        <v>358.21</v>
      </c>
      <c r="J2">
        <f t="shared" ref="J2:J30" si="0">P2+Q2+R2</f>
        <v>10</v>
      </c>
      <c r="K2">
        <v>264.19</v>
      </c>
      <c r="L2">
        <v>22.97</v>
      </c>
      <c r="M2" t="s">
        <v>72</v>
      </c>
      <c r="N2" t="s">
        <v>206</v>
      </c>
      <c r="P2">
        <v>0</v>
      </c>
      <c r="Q2">
        <v>1</v>
      </c>
      <c r="R2">
        <v>9</v>
      </c>
    </row>
    <row r="3" spans="1:18" x14ac:dyDescent="0.25">
      <c r="A3" t="s">
        <v>210</v>
      </c>
      <c r="B3" t="s">
        <v>30</v>
      </c>
      <c r="C3" t="s">
        <v>217</v>
      </c>
      <c r="D3" t="s">
        <v>154</v>
      </c>
      <c r="E3" t="s">
        <v>33</v>
      </c>
      <c r="F3" t="s">
        <v>61</v>
      </c>
      <c r="G3" t="s">
        <v>83</v>
      </c>
      <c r="H3" t="s">
        <v>124</v>
      </c>
      <c r="I3">
        <v>358.21</v>
      </c>
      <c r="J3">
        <f t="shared" si="0"/>
        <v>11</v>
      </c>
      <c r="K3">
        <v>189.87</v>
      </c>
      <c r="L3">
        <v>10.99</v>
      </c>
      <c r="M3" t="s">
        <v>72</v>
      </c>
      <c r="N3" t="s">
        <v>206</v>
      </c>
      <c r="P3">
        <v>0</v>
      </c>
      <c r="Q3">
        <v>2</v>
      </c>
      <c r="R3">
        <v>9</v>
      </c>
    </row>
    <row r="4" spans="1:18" x14ac:dyDescent="0.25">
      <c r="A4" t="s">
        <v>210</v>
      </c>
      <c r="B4" t="s">
        <v>30</v>
      </c>
      <c r="C4" t="s">
        <v>218</v>
      </c>
      <c r="D4" t="s">
        <v>154</v>
      </c>
      <c r="E4" t="s">
        <v>33</v>
      </c>
      <c r="F4" t="s">
        <v>61</v>
      </c>
      <c r="G4" t="s">
        <v>83</v>
      </c>
      <c r="H4" t="s">
        <v>124</v>
      </c>
      <c r="I4">
        <v>358.21</v>
      </c>
      <c r="J4">
        <f t="shared" si="0"/>
        <v>12</v>
      </c>
      <c r="K4">
        <v>134.52000000000001</v>
      </c>
      <c r="L4">
        <v>12.31</v>
      </c>
      <c r="M4" t="s">
        <v>72</v>
      </c>
      <c r="N4" t="s">
        <v>206</v>
      </c>
      <c r="P4">
        <v>0</v>
      </c>
      <c r="Q4">
        <v>3</v>
      </c>
      <c r="R4">
        <v>9</v>
      </c>
    </row>
    <row r="5" spans="1:18" x14ac:dyDescent="0.25">
      <c r="A5" t="s">
        <v>210</v>
      </c>
      <c r="B5" t="s">
        <v>30</v>
      </c>
      <c r="C5" t="s">
        <v>219</v>
      </c>
      <c r="D5" t="s">
        <v>154</v>
      </c>
      <c r="E5" t="s">
        <v>33</v>
      </c>
      <c r="F5" t="s">
        <v>61</v>
      </c>
      <c r="G5" t="s">
        <v>83</v>
      </c>
      <c r="H5" t="s">
        <v>124</v>
      </c>
      <c r="I5">
        <v>358.21</v>
      </c>
      <c r="J5">
        <f t="shared" si="0"/>
        <v>13</v>
      </c>
      <c r="K5">
        <v>56.91</v>
      </c>
      <c r="L5">
        <v>6.09</v>
      </c>
      <c r="M5" t="s">
        <v>72</v>
      </c>
      <c r="N5" t="s">
        <v>206</v>
      </c>
      <c r="P5">
        <v>0</v>
      </c>
      <c r="Q5">
        <v>4</v>
      </c>
      <c r="R5">
        <v>9</v>
      </c>
    </row>
    <row r="6" spans="1:18" x14ac:dyDescent="0.25">
      <c r="A6" t="s">
        <v>210</v>
      </c>
      <c r="B6" t="s">
        <v>30</v>
      </c>
      <c r="C6" t="s">
        <v>220</v>
      </c>
      <c r="D6" t="s">
        <v>154</v>
      </c>
      <c r="E6" t="s">
        <v>33</v>
      </c>
      <c r="F6" t="s">
        <v>61</v>
      </c>
      <c r="G6" t="s">
        <v>83</v>
      </c>
      <c r="H6" t="s">
        <v>124</v>
      </c>
      <c r="I6">
        <v>358.21</v>
      </c>
      <c r="J6">
        <f t="shared" si="0"/>
        <v>14</v>
      </c>
      <c r="K6">
        <v>18.78</v>
      </c>
      <c r="L6">
        <v>3.89</v>
      </c>
      <c r="M6" t="s">
        <v>72</v>
      </c>
      <c r="N6" t="s">
        <v>206</v>
      </c>
      <c r="P6">
        <v>0</v>
      </c>
      <c r="Q6">
        <v>5</v>
      </c>
      <c r="R6">
        <v>9</v>
      </c>
    </row>
    <row r="7" spans="1:18" x14ac:dyDescent="0.25">
      <c r="A7" t="s">
        <v>210</v>
      </c>
      <c r="B7" t="s">
        <v>30</v>
      </c>
      <c r="C7" t="s">
        <v>221</v>
      </c>
      <c r="D7" t="s">
        <v>154</v>
      </c>
      <c r="E7" t="s">
        <v>33</v>
      </c>
      <c r="F7" t="s">
        <v>61</v>
      </c>
      <c r="G7" t="s">
        <v>83</v>
      </c>
      <c r="H7" t="s">
        <v>124</v>
      </c>
      <c r="I7">
        <v>358.21</v>
      </c>
      <c r="J7">
        <f t="shared" si="0"/>
        <v>15</v>
      </c>
      <c r="K7">
        <v>8.2100000000000009</v>
      </c>
      <c r="L7">
        <v>0.99</v>
      </c>
      <c r="M7" t="s">
        <v>72</v>
      </c>
      <c r="N7" t="s">
        <v>206</v>
      </c>
      <c r="P7">
        <v>0</v>
      </c>
      <c r="Q7">
        <v>6</v>
      </c>
      <c r="R7">
        <v>9</v>
      </c>
    </row>
    <row r="8" spans="1:18" x14ac:dyDescent="0.25">
      <c r="A8" t="s">
        <v>210</v>
      </c>
      <c r="B8" t="s">
        <v>30</v>
      </c>
      <c r="C8" t="s">
        <v>223</v>
      </c>
      <c r="D8" t="s">
        <v>154</v>
      </c>
      <c r="E8" t="s">
        <v>33</v>
      </c>
      <c r="F8" t="s">
        <v>61</v>
      </c>
      <c r="G8" t="s">
        <v>83</v>
      </c>
      <c r="H8" t="s">
        <v>124</v>
      </c>
      <c r="I8">
        <v>358.21</v>
      </c>
      <c r="J8">
        <f t="shared" si="0"/>
        <v>16</v>
      </c>
      <c r="K8">
        <v>5.15</v>
      </c>
      <c r="L8">
        <v>0.34</v>
      </c>
      <c r="M8" t="s">
        <v>72</v>
      </c>
      <c r="N8" t="s">
        <v>206</v>
      </c>
      <c r="P8">
        <v>0</v>
      </c>
      <c r="Q8">
        <v>7</v>
      </c>
      <c r="R8">
        <v>9</v>
      </c>
    </row>
    <row r="9" spans="1:18" x14ac:dyDescent="0.25">
      <c r="A9" t="s">
        <v>210</v>
      </c>
      <c r="B9" t="s">
        <v>30</v>
      </c>
      <c r="C9" t="s">
        <v>224</v>
      </c>
      <c r="D9" t="s">
        <v>154</v>
      </c>
      <c r="E9" t="s">
        <v>33</v>
      </c>
      <c r="F9" t="s">
        <v>61</v>
      </c>
      <c r="G9" t="s">
        <v>83</v>
      </c>
      <c r="H9" t="s">
        <v>124</v>
      </c>
      <c r="I9">
        <v>358.21</v>
      </c>
      <c r="J9">
        <f t="shared" si="0"/>
        <v>17</v>
      </c>
      <c r="K9" t="s">
        <v>212</v>
      </c>
      <c r="L9">
        <v>0</v>
      </c>
      <c r="M9" t="s">
        <v>72</v>
      </c>
      <c r="N9" t="s">
        <v>206</v>
      </c>
      <c r="P9">
        <v>0</v>
      </c>
      <c r="Q9">
        <v>8</v>
      </c>
      <c r="R9">
        <v>9</v>
      </c>
    </row>
    <row r="10" spans="1:18" x14ac:dyDescent="0.25">
      <c r="A10" t="s">
        <v>210</v>
      </c>
      <c r="B10" t="s">
        <v>30</v>
      </c>
      <c r="C10" t="s">
        <v>215</v>
      </c>
      <c r="D10" t="s">
        <v>154</v>
      </c>
      <c r="E10" t="s">
        <v>33</v>
      </c>
      <c r="F10" t="s">
        <v>61</v>
      </c>
      <c r="G10" t="s">
        <v>83</v>
      </c>
      <c r="H10" t="s">
        <v>124</v>
      </c>
      <c r="I10">
        <v>358.21</v>
      </c>
      <c r="J10">
        <f t="shared" si="0"/>
        <v>18</v>
      </c>
      <c r="K10" t="s">
        <v>212</v>
      </c>
      <c r="L10">
        <v>0</v>
      </c>
      <c r="M10" t="s">
        <v>72</v>
      </c>
      <c r="N10" t="s">
        <v>206</v>
      </c>
      <c r="P10">
        <v>0</v>
      </c>
      <c r="Q10">
        <v>9</v>
      </c>
      <c r="R10">
        <v>9</v>
      </c>
    </row>
    <row r="11" spans="1:18" x14ac:dyDescent="0.25">
      <c r="A11" t="s">
        <v>210</v>
      </c>
      <c r="B11" t="s">
        <v>30</v>
      </c>
      <c r="C11" t="s">
        <v>216</v>
      </c>
      <c r="D11" t="s">
        <v>154</v>
      </c>
      <c r="E11" t="s">
        <v>33</v>
      </c>
      <c r="F11" t="s">
        <v>61</v>
      </c>
      <c r="G11" t="s">
        <v>83</v>
      </c>
      <c r="H11" t="s">
        <v>124</v>
      </c>
      <c r="I11">
        <v>358.21</v>
      </c>
      <c r="J11">
        <f t="shared" si="0"/>
        <v>19</v>
      </c>
      <c r="K11" t="s">
        <v>212</v>
      </c>
      <c r="L11">
        <v>0</v>
      </c>
      <c r="M11" t="s">
        <v>72</v>
      </c>
      <c r="N11" t="s">
        <v>206</v>
      </c>
      <c r="P11">
        <v>0</v>
      </c>
      <c r="Q11">
        <v>10</v>
      </c>
      <c r="R11">
        <v>9</v>
      </c>
    </row>
    <row r="12" spans="1:18" x14ac:dyDescent="0.25">
      <c r="A12" t="s">
        <v>210</v>
      </c>
      <c r="B12" t="s">
        <v>30</v>
      </c>
      <c r="C12" t="s">
        <v>218</v>
      </c>
      <c r="D12" t="s">
        <v>154</v>
      </c>
      <c r="E12" t="s">
        <v>33</v>
      </c>
      <c r="F12" t="s">
        <v>61</v>
      </c>
      <c r="G12" t="s">
        <v>83</v>
      </c>
      <c r="H12" t="s">
        <v>124</v>
      </c>
      <c r="I12">
        <v>358.21</v>
      </c>
      <c r="J12">
        <f t="shared" si="0"/>
        <v>12</v>
      </c>
      <c r="K12">
        <v>290.70999999999998</v>
      </c>
      <c r="L12">
        <v>24.22</v>
      </c>
      <c r="M12" t="s">
        <v>72</v>
      </c>
      <c r="N12" t="s">
        <v>207</v>
      </c>
      <c r="P12">
        <v>2</v>
      </c>
      <c r="Q12">
        <v>1</v>
      </c>
      <c r="R12">
        <v>9</v>
      </c>
    </row>
    <row r="13" spans="1:18" x14ac:dyDescent="0.25">
      <c r="A13" t="s">
        <v>210</v>
      </c>
      <c r="B13" t="s">
        <v>30</v>
      </c>
      <c r="C13" t="s">
        <v>219</v>
      </c>
      <c r="D13" t="s">
        <v>154</v>
      </c>
      <c r="E13" t="s">
        <v>33</v>
      </c>
      <c r="F13" t="s">
        <v>61</v>
      </c>
      <c r="G13" t="s">
        <v>83</v>
      </c>
      <c r="H13" t="s">
        <v>124</v>
      </c>
      <c r="I13">
        <v>358.21</v>
      </c>
      <c r="J13">
        <f t="shared" si="0"/>
        <v>13</v>
      </c>
      <c r="K13">
        <v>257.42</v>
      </c>
      <c r="L13">
        <v>20.91</v>
      </c>
      <c r="M13" t="s">
        <v>72</v>
      </c>
      <c r="N13" t="s">
        <v>207</v>
      </c>
      <c r="P13">
        <v>2</v>
      </c>
      <c r="Q13">
        <v>2</v>
      </c>
      <c r="R13">
        <v>9</v>
      </c>
    </row>
    <row r="14" spans="1:18" x14ac:dyDescent="0.25">
      <c r="A14" t="s">
        <v>210</v>
      </c>
      <c r="B14" t="s">
        <v>30</v>
      </c>
      <c r="C14" t="s">
        <v>220</v>
      </c>
      <c r="D14" t="s">
        <v>154</v>
      </c>
      <c r="E14" t="s">
        <v>33</v>
      </c>
      <c r="F14" t="s">
        <v>61</v>
      </c>
      <c r="G14" t="s">
        <v>83</v>
      </c>
      <c r="H14" t="s">
        <v>124</v>
      </c>
      <c r="I14">
        <v>358.21</v>
      </c>
      <c r="J14">
        <f t="shared" si="0"/>
        <v>14</v>
      </c>
      <c r="K14">
        <v>154.33000000000001</v>
      </c>
      <c r="L14">
        <v>14.44</v>
      </c>
      <c r="M14" t="s">
        <v>72</v>
      </c>
      <c r="N14" t="s">
        <v>207</v>
      </c>
      <c r="P14">
        <v>2</v>
      </c>
      <c r="Q14">
        <v>3</v>
      </c>
      <c r="R14">
        <v>9</v>
      </c>
    </row>
    <row r="15" spans="1:18" x14ac:dyDescent="0.25">
      <c r="A15" t="s">
        <v>210</v>
      </c>
      <c r="B15" t="s">
        <v>30</v>
      </c>
      <c r="C15" t="s">
        <v>221</v>
      </c>
      <c r="D15" t="s">
        <v>154</v>
      </c>
      <c r="E15" t="s">
        <v>33</v>
      </c>
      <c r="F15" t="s">
        <v>61</v>
      </c>
      <c r="G15" t="s">
        <v>83</v>
      </c>
      <c r="H15" t="s">
        <v>124</v>
      </c>
      <c r="I15">
        <v>358.21</v>
      </c>
      <c r="J15">
        <f t="shared" si="0"/>
        <v>15</v>
      </c>
      <c r="K15">
        <v>99.07</v>
      </c>
      <c r="L15">
        <v>11.28</v>
      </c>
      <c r="M15" t="s">
        <v>72</v>
      </c>
      <c r="N15" t="s">
        <v>207</v>
      </c>
      <c r="P15">
        <v>2</v>
      </c>
      <c r="Q15">
        <v>4</v>
      </c>
      <c r="R15">
        <v>9</v>
      </c>
    </row>
    <row r="16" spans="1:18" x14ac:dyDescent="0.25">
      <c r="A16" t="s">
        <v>210</v>
      </c>
      <c r="B16" t="s">
        <v>30</v>
      </c>
      <c r="C16" t="s">
        <v>223</v>
      </c>
      <c r="D16" t="s">
        <v>154</v>
      </c>
      <c r="E16" t="s">
        <v>33</v>
      </c>
      <c r="F16" t="s">
        <v>61</v>
      </c>
      <c r="G16" t="s">
        <v>83</v>
      </c>
      <c r="H16" t="s">
        <v>124</v>
      </c>
      <c r="I16">
        <v>358.21</v>
      </c>
      <c r="J16">
        <f t="shared" si="0"/>
        <v>16</v>
      </c>
      <c r="K16">
        <v>45.55</v>
      </c>
      <c r="L16">
        <v>5.9</v>
      </c>
      <c r="M16" t="s">
        <v>72</v>
      </c>
      <c r="N16" t="s">
        <v>207</v>
      </c>
      <c r="P16">
        <v>2</v>
      </c>
      <c r="Q16">
        <v>5</v>
      </c>
      <c r="R16">
        <v>9</v>
      </c>
    </row>
    <row r="17" spans="1:18" x14ac:dyDescent="0.25">
      <c r="A17" t="s">
        <v>210</v>
      </c>
      <c r="B17" t="s">
        <v>30</v>
      </c>
      <c r="C17" t="s">
        <v>224</v>
      </c>
      <c r="D17" t="s">
        <v>154</v>
      </c>
      <c r="E17" t="s">
        <v>33</v>
      </c>
      <c r="F17" t="s">
        <v>61</v>
      </c>
      <c r="G17" t="s">
        <v>83</v>
      </c>
      <c r="H17" t="s">
        <v>124</v>
      </c>
      <c r="I17">
        <v>358.21</v>
      </c>
      <c r="J17">
        <f t="shared" si="0"/>
        <v>17</v>
      </c>
      <c r="K17">
        <v>11.28</v>
      </c>
      <c r="L17">
        <v>2.0099999999999998</v>
      </c>
      <c r="M17" t="s">
        <v>72</v>
      </c>
      <c r="N17" t="s">
        <v>207</v>
      </c>
      <c r="P17">
        <v>2</v>
      </c>
      <c r="Q17">
        <v>6</v>
      </c>
      <c r="R17">
        <v>9</v>
      </c>
    </row>
    <row r="18" spans="1:18" x14ac:dyDescent="0.25">
      <c r="A18" t="s">
        <v>210</v>
      </c>
      <c r="B18" t="s">
        <v>30</v>
      </c>
      <c r="C18" t="s">
        <v>215</v>
      </c>
      <c r="D18" t="s">
        <v>154</v>
      </c>
      <c r="E18" t="s">
        <v>33</v>
      </c>
      <c r="F18" t="s">
        <v>61</v>
      </c>
      <c r="G18" t="s">
        <v>83</v>
      </c>
      <c r="H18" t="s">
        <v>124</v>
      </c>
      <c r="I18">
        <v>358.21</v>
      </c>
      <c r="J18">
        <f t="shared" si="0"/>
        <v>18</v>
      </c>
      <c r="K18">
        <v>5.39</v>
      </c>
      <c r="L18">
        <v>0.83</v>
      </c>
      <c r="M18" t="s">
        <v>72</v>
      </c>
      <c r="N18" t="s">
        <v>207</v>
      </c>
      <c r="P18">
        <v>2</v>
      </c>
      <c r="Q18">
        <v>7</v>
      </c>
      <c r="R18">
        <v>9</v>
      </c>
    </row>
    <row r="19" spans="1:18" x14ac:dyDescent="0.25">
      <c r="A19" t="s">
        <v>210</v>
      </c>
      <c r="B19" t="s">
        <v>30</v>
      </c>
      <c r="C19" t="s">
        <v>216</v>
      </c>
      <c r="D19" t="s">
        <v>154</v>
      </c>
      <c r="E19" t="s">
        <v>33</v>
      </c>
      <c r="F19" t="s">
        <v>61</v>
      </c>
      <c r="G19" t="s">
        <v>83</v>
      </c>
      <c r="H19" t="s">
        <v>124</v>
      </c>
      <c r="I19">
        <v>358.21</v>
      </c>
      <c r="J19">
        <f t="shared" si="0"/>
        <v>19</v>
      </c>
      <c r="K19">
        <v>2.52</v>
      </c>
      <c r="L19">
        <v>0.19</v>
      </c>
      <c r="M19" t="s">
        <v>72</v>
      </c>
      <c r="N19" t="s">
        <v>207</v>
      </c>
      <c r="P19">
        <v>2</v>
      </c>
      <c r="Q19">
        <v>8</v>
      </c>
      <c r="R19">
        <v>9</v>
      </c>
    </row>
    <row r="20" spans="1:18" x14ac:dyDescent="0.25">
      <c r="A20" t="s">
        <v>210</v>
      </c>
      <c r="B20" t="s">
        <v>30</v>
      </c>
      <c r="C20" t="s">
        <v>217</v>
      </c>
      <c r="D20" t="s">
        <v>154</v>
      </c>
      <c r="E20" t="s">
        <v>33</v>
      </c>
      <c r="F20" t="s">
        <v>61</v>
      </c>
      <c r="G20" t="s">
        <v>83</v>
      </c>
      <c r="H20" t="s">
        <v>124</v>
      </c>
      <c r="I20">
        <v>358.21</v>
      </c>
      <c r="J20">
        <f t="shared" si="0"/>
        <v>20</v>
      </c>
      <c r="K20" t="s">
        <v>212</v>
      </c>
      <c r="L20">
        <v>0</v>
      </c>
      <c r="M20" t="s">
        <v>72</v>
      </c>
      <c r="N20" t="s">
        <v>207</v>
      </c>
      <c r="P20">
        <v>2</v>
      </c>
      <c r="Q20">
        <v>9</v>
      </c>
      <c r="R20">
        <v>9</v>
      </c>
    </row>
    <row r="21" spans="1:18" x14ac:dyDescent="0.25">
      <c r="A21" t="s">
        <v>210</v>
      </c>
      <c r="B21" t="s">
        <v>30</v>
      </c>
      <c r="C21" t="s">
        <v>218</v>
      </c>
      <c r="D21" t="s">
        <v>154</v>
      </c>
      <c r="E21" t="s">
        <v>33</v>
      </c>
      <c r="F21" t="s">
        <v>61</v>
      </c>
      <c r="G21" t="s">
        <v>83</v>
      </c>
      <c r="H21" t="s">
        <v>124</v>
      </c>
      <c r="I21">
        <v>358.21</v>
      </c>
      <c r="J21">
        <f t="shared" si="0"/>
        <v>21</v>
      </c>
      <c r="K21" t="s">
        <v>212</v>
      </c>
      <c r="L21">
        <v>0</v>
      </c>
      <c r="M21" t="s">
        <v>72</v>
      </c>
      <c r="N21" t="s">
        <v>207</v>
      </c>
      <c r="P21">
        <v>2</v>
      </c>
      <c r="Q21">
        <v>10</v>
      </c>
      <c r="R21">
        <v>9</v>
      </c>
    </row>
    <row r="22" spans="1:18" x14ac:dyDescent="0.25">
      <c r="A22" t="s">
        <v>210</v>
      </c>
      <c r="B22" t="s">
        <v>30</v>
      </c>
      <c r="C22" t="s">
        <v>220</v>
      </c>
      <c r="D22" t="s">
        <v>154</v>
      </c>
      <c r="E22" t="s">
        <v>33</v>
      </c>
      <c r="F22" t="s">
        <v>61</v>
      </c>
      <c r="G22" t="s">
        <v>83</v>
      </c>
      <c r="H22" t="s">
        <v>124</v>
      </c>
      <c r="I22">
        <v>358.21</v>
      </c>
      <c r="J22">
        <f t="shared" si="0"/>
        <v>14</v>
      </c>
      <c r="K22">
        <v>301.68</v>
      </c>
      <c r="L22">
        <v>28.34</v>
      </c>
      <c r="M22" t="s">
        <v>72</v>
      </c>
      <c r="N22" t="s">
        <v>208</v>
      </c>
      <c r="P22">
        <v>4</v>
      </c>
      <c r="Q22">
        <v>1</v>
      </c>
      <c r="R22">
        <v>9</v>
      </c>
    </row>
    <row r="23" spans="1:18" x14ac:dyDescent="0.25">
      <c r="A23" t="s">
        <v>210</v>
      </c>
      <c r="B23" t="s">
        <v>30</v>
      </c>
      <c r="C23" t="s">
        <v>221</v>
      </c>
      <c r="D23" t="s">
        <v>154</v>
      </c>
      <c r="E23" t="s">
        <v>33</v>
      </c>
      <c r="F23" t="s">
        <v>61</v>
      </c>
      <c r="G23" t="s">
        <v>83</v>
      </c>
      <c r="H23" t="s">
        <v>124</v>
      </c>
      <c r="I23">
        <v>358.21</v>
      </c>
      <c r="J23">
        <f t="shared" si="0"/>
        <v>15</v>
      </c>
      <c r="K23">
        <v>288.45</v>
      </c>
      <c r="L23">
        <v>19.899999999999999</v>
      </c>
      <c r="M23" t="s">
        <v>72</v>
      </c>
      <c r="N23" t="s">
        <v>208</v>
      </c>
      <c r="P23">
        <v>4</v>
      </c>
      <c r="Q23">
        <v>2</v>
      </c>
      <c r="R23">
        <v>9</v>
      </c>
    </row>
    <row r="24" spans="1:18" x14ac:dyDescent="0.25">
      <c r="A24" t="s">
        <v>210</v>
      </c>
      <c r="B24" t="s">
        <v>30</v>
      </c>
      <c r="C24" t="s">
        <v>223</v>
      </c>
      <c r="D24" t="s">
        <v>154</v>
      </c>
      <c r="E24" t="s">
        <v>33</v>
      </c>
      <c r="F24" t="s">
        <v>61</v>
      </c>
      <c r="G24" t="s">
        <v>83</v>
      </c>
      <c r="H24" t="s">
        <v>124</v>
      </c>
      <c r="I24">
        <v>358.21</v>
      </c>
      <c r="J24">
        <f t="shared" si="0"/>
        <v>16</v>
      </c>
      <c r="K24">
        <v>179.31</v>
      </c>
      <c r="L24">
        <v>11.07</v>
      </c>
      <c r="M24" t="s">
        <v>72</v>
      </c>
      <c r="N24" t="s">
        <v>208</v>
      </c>
      <c r="P24">
        <v>4</v>
      </c>
      <c r="Q24">
        <v>3</v>
      </c>
      <c r="R24">
        <v>9</v>
      </c>
    </row>
    <row r="25" spans="1:18" x14ac:dyDescent="0.25">
      <c r="A25" t="s">
        <v>210</v>
      </c>
      <c r="B25" t="s">
        <v>30</v>
      </c>
      <c r="C25" t="s">
        <v>224</v>
      </c>
      <c r="D25" t="s">
        <v>154</v>
      </c>
      <c r="E25" t="s">
        <v>33</v>
      </c>
      <c r="F25" t="s">
        <v>61</v>
      </c>
      <c r="G25" t="s">
        <v>83</v>
      </c>
      <c r="H25" t="s">
        <v>124</v>
      </c>
      <c r="I25">
        <v>358.21</v>
      </c>
      <c r="J25">
        <f t="shared" si="0"/>
        <v>17</v>
      </c>
      <c r="K25">
        <v>102.27</v>
      </c>
      <c r="L25">
        <v>9.6999999999999993</v>
      </c>
      <c r="M25" t="s">
        <v>72</v>
      </c>
      <c r="N25" t="s">
        <v>208</v>
      </c>
      <c r="P25">
        <v>4</v>
      </c>
      <c r="Q25">
        <v>4</v>
      </c>
      <c r="R25">
        <v>9</v>
      </c>
    </row>
    <row r="26" spans="1:18" x14ac:dyDescent="0.25">
      <c r="A26" t="s">
        <v>210</v>
      </c>
      <c r="B26" t="s">
        <v>30</v>
      </c>
      <c r="C26" t="s">
        <v>215</v>
      </c>
      <c r="D26" t="s">
        <v>154</v>
      </c>
      <c r="E26" t="s">
        <v>33</v>
      </c>
      <c r="F26" t="s">
        <v>61</v>
      </c>
      <c r="G26" t="s">
        <v>83</v>
      </c>
      <c r="H26" t="s">
        <v>124</v>
      </c>
      <c r="I26">
        <v>358.21</v>
      </c>
      <c r="J26">
        <f t="shared" si="0"/>
        <v>18</v>
      </c>
      <c r="K26">
        <v>65.430000000000007</v>
      </c>
      <c r="L26">
        <v>7.77</v>
      </c>
      <c r="M26" t="s">
        <v>72</v>
      </c>
      <c r="N26" t="s">
        <v>208</v>
      </c>
      <c r="P26">
        <v>4</v>
      </c>
      <c r="Q26">
        <v>5</v>
      </c>
      <c r="R26">
        <v>9</v>
      </c>
    </row>
    <row r="27" spans="1:18" x14ac:dyDescent="0.25">
      <c r="A27" t="s">
        <v>210</v>
      </c>
      <c r="B27" t="s">
        <v>30</v>
      </c>
      <c r="C27" t="s">
        <v>216</v>
      </c>
      <c r="D27" t="s">
        <v>154</v>
      </c>
      <c r="E27" t="s">
        <v>33</v>
      </c>
      <c r="F27" t="s">
        <v>61</v>
      </c>
      <c r="G27" t="s">
        <v>83</v>
      </c>
      <c r="H27" t="s">
        <v>124</v>
      </c>
      <c r="I27">
        <v>358.21</v>
      </c>
      <c r="J27">
        <f t="shared" si="0"/>
        <v>19</v>
      </c>
      <c r="K27">
        <v>36.71</v>
      </c>
      <c r="L27">
        <v>4.28</v>
      </c>
      <c r="M27" t="s">
        <v>72</v>
      </c>
      <c r="N27" t="s">
        <v>208</v>
      </c>
      <c r="P27">
        <v>4</v>
      </c>
      <c r="Q27">
        <v>6</v>
      </c>
      <c r="R27">
        <v>9</v>
      </c>
    </row>
    <row r="28" spans="1:18" x14ac:dyDescent="0.25">
      <c r="A28" t="s">
        <v>210</v>
      </c>
      <c r="B28" t="s">
        <v>30</v>
      </c>
      <c r="C28" t="s">
        <v>217</v>
      </c>
      <c r="D28" t="s">
        <v>154</v>
      </c>
      <c r="E28" t="s">
        <v>33</v>
      </c>
      <c r="F28" t="s">
        <v>61</v>
      </c>
      <c r="G28" t="s">
        <v>83</v>
      </c>
      <c r="H28" t="s">
        <v>124</v>
      </c>
      <c r="I28">
        <v>358.21</v>
      </c>
      <c r="J28">
        <f t="shared" si="0"/>
        <v>20</v>
      </c>
      <c r="K28">
        <v>12.82</v>
      </c>
      <c r="L28">
        <v>1.96</v>
      </c>
      <c r="M28" t="s">
        <v>72</v>
      </c>
      <c r="N28" t="s">
        <v>208</v>
      </c>
      <c r="P28">
        <v>4</v>
      </c>
      <c r="Q28">
        <v>7</v>
      </c>
      <c r="R28">
        <v>9</v>
      </c>
    </row>
    <row r="29" spans="1:18" x14ac:dyDescent="0.25">
      <c r="A29" t="s">
        <v>210</v>
      </c>
      <c r="B29" t="s">
        <v>30</v>
      </c>
      <c r="C29" t="s">
        <v>218</v>
      </c>
      <c r="D29" t="s">
        <v>154</v>
      </c>
      <c r="E29" t="s">
        <v>33</v>
      </c>
      <c r="F29" t="s">
        <v>61</v>
      </c>
      <c r="G29" t="s">
        <v>83</v>
      </c>
      <c r="H29" t="s">
        <v>124</v>
      </c>
      <c r="I29">
        <v>358.21</v>
      </c>
      <c r="J29">
        <f t="shared" si="0"/>
        <v>21</v>
      </c>
      <c r="K29">
        <v>5.35</v>
      </c>
      <c r="L29">
        <v>0.79</v>
      </c>
      <c r="M29" t="s">
        <v>72</v>
      </c>
      <c r="N29" t="s">
        <v>208</v>
      </c>
      <c r="P29">
        <v>4</v>
      </c>
      <c r="Q29">
        <v>8</v>
      </c>
      <c r="R29">
        <v>9</v>
      </c>
    </row>
    <row r="30" spans="1:18" x14ac:dyDescent="0.25">
      <c r="A30" t="s">
        <v>210</v>
      </c>
      <c r="B30" t="s">
        <v>30</v>
      </c>
      <c r="C30" t="s">
        <v>219</v>
      </c>
      <c r="D30" t="s">
        <v>154</v>
      </c>
      <c r="E30" t="s">
        <v>33</v>
      </c>
      <c r="F30" t="s">
        <v>61</v>
      </c>
      <c r="G30" t="s">
        <v>83</v>
      </c>
      <c r="H30" t="s">
        <v>124</v>
      </c>
      <c r="I30">
        <v>358.21</v>
      </c>
      <c r="J30">
        <f t="shared" si="0"/>
        <v>22</v>
      </c>
      <c r="K30">
        <v>3.5</v>
      </c>
      <c r="L30">
        <v>0.76</v>
      </c>
      <c r="M30" t="s">
        <v>72</v>
      </c>
      <c r="N30" t="s">
        <v>208</v>
      </c>
      <c r="P30">
        <v>4</v>
      </c>
      <c r="Q30">
        <v>9</v>
      </c>
      <c r="R30">
        <v>9</v>
      </c>
    </row>
    <row r="31" spans="1:18" x14ac:dyDescent="0.25">
      <c r="A31" t="s">
        <v>210</v>
      </c>
      <c r="B31" t="s">
        <v>30</v>
      </c>
      <c r="C31" t="s">
        <v>220</v>
      </c>
      <c r="D31" t="s">
        <v>154</v>
      </c>
      <c r="E31" t="s">
        <v>33</v>
      </c>
      <c r="F31" t="s">
        <v>61</v>
      </c>
      <c r="G31" t="s">
        <v>83</v>
      </c>
      <c r="H31" t="s">
        <v>124</v>
      </c>
      <c r="I31">
        <v>358.21</v>
      </c>
      <c r="J31">
        <f t="shared" ref="J31:J51" si="1">P31+Q31+R31</f>
        <v>23</v>
      </c>
      <c r="K31" t="s">
        <v>212</v>
      </c>
      <c r="L31">
        <v>0</v>
      </c>
      <c r="M31" t="s">
        <v>72</v>
      </c>
      <c r="N31" t="s">
        <v>208</v>
      </c>
      <c r="P31">
        <v>4</v>
      </c>
      <c r="Q31">
        <v>10</v>
      </c>
      <c r="R31">
        <v>9</v>
      </c>
    </row>
    <row r="32" spans="1:18" x14ac:dyDescent="0.25">
      <c r="A32" t="s">
        <v>210</v>
      </c>
      <c r="B32" t="s">
        <v>30</v>
      </c>
      <c r="C32" t="s">
        <v>216</v>
      </c>
      <c r="D32" t="s">
        <v>154</v>
      </c>
      <c r="E32" t="s">
        <v>33</v>
      </c>
      <c r="F32" t="s">
        <v>61</v>
      </c>
      <c r="G32" t="s">
        <v>83</v>
      </c>
      <c r="H32" t="s">
        <v>124</v>
      </c>
      <c r="I32">
        <v>358.21</v>
      </c>
      <c r="J32">
        <f t="shared" si="1"/>
        <v>10</v>
      </c>
      <c r="K32">
        <v>302.43</v>
      </c>
      <c r="L32">
        <v>21.23</v>
      </c>
      <c r="M32" t="s">
        <v>209</v>
      </c>
      <c r="N32" t="s">
        <v>209</v>
      </c>
      <c r="P32">
        <v>0</v>
      </c>
      <c r="Q32">
        <v>1</v>
      </c>
      <c r="R32">
        <v>9</v>
      </c>
    </row>
    <row r="33" spans="1:18" x14ac:dyDescent="0.25">
      <c r="A33" t="s">
        <v>210</v>
      </c>
      <c r="B33" t="s">
        <v>30</v>
      </c>
      <c r="C33" t="s">
        <v>217</v>
      </c>
      <c r="D33" t="s">
        <v>154</v>
      </c>
      <c r="E33" t="s">
        <v>33</v>
      </c>
      <c r="F33" t="s">
        <v>61</v>
      </c>
      <c r="G33" t="s">
        <v>83</v>
      </c>
      <c r="H33" t="s">
        <v>124</v>
      </c>
      <c r="I33">
        <v>358.21</v>
      </c>
      <c r="J33">
        <f t="shared" si="1"/>
        <v>11</v>
      </c>
      <c r="K33">
        <v>201.33</v>
      </c>
      <c r="L33">
        <v>12.67</v>
      </c>
      <c r="M33" t="s">
        <v>209</v>
      </c>
      <c r="N33" t="s">
        <v>209</v>
      </c>
      <c r="P33">
        <v>0</v>
      </c>
      <c r="Q33">
        <v>2</v>
      </c>
      <c r="R33">
        <v>9</v>
      </c>
    </row>
    <row r="34" spans="1:18" x14ac:dyDescent="0.25">
      <c r="A34" t="s">
        <v>210</v>
      </c>
      <c r="B34" t="s">
        <v>30</v>
      </c>
      <c r="C34" t="s">
        <v>218</v>
      </c>
      <c r="D34" t="s">
        <v>154</v>
      </c>
      <c r="E34" t="s">
        <v>33</v>
      </c>
      <c r="F34" t="s">
        <v>61</v>
      </c>
      <c r="G34" t="s">
        <v>83</v>
      </c>
      <c r="H34" t="s">
        <v>124</v>
      </c>
      <c r="I34">
        <v>358.21</v>
      </c>
      <c r="J34">
        <f t="shared" si="1"/>
        <v>12</v>
      </c>
      <c r="K34">
        <v>142.99</v>
      </c>
      <c r="L34">
        <v>15.76</v>
      </c>
      <c r="M34" t="s">
        <v>209</v>
      </c>
      <c r="N34" t="s">
        <v>209</v>
      </c>
      <c r="P34">
        <v>0</v>
      </c>
      <c r="Q34">
        <v>3</v>
      </c>
      <c r="R34">
        <v>9</v>
      </c>
    </row>
    <row r="35" spans="1:18" x14ac:dyDescent="0.25">
      <c r="A35" t="s">
        <v>210</v>
      </c>
      <c r="B35" t="s">
        <v>30</v>
      </c>
      <c r="C35" t="s">
        <v>219</v>
      </c>
      <c r="D35" t="s">
        <v>154</v>
      </c>
      <c r="E35" t="s">
        <v>33</v>
      </c>
      <c r="F35" t="s">
        <v>61</v>
      </c>
      <c r="G35" t="s">
        <v>83</v>
      </c>
      <c r="H35" t="s">
        <v>124</v>
      </c>
      <c r="I35">
        <v>358.21</v>
      </c>
      <c r="J35">
        <f t="shared" si="1"/>
        <v>13</v>
      </c>
      <c r="K35">
        <v>75.55</v>
      </c>
      <c r="L35">
        <v>6.01</v>
      </c>
      <c r="M35" t="s">
        <v>209</v>
      </c>
      <c r="N35" t="s">
        <v>209</v>
      </c>
      <c r="P35">
        <v>0</v>
      </c>
      <c r="Q35">
        <v>4</v>
      </c>
      <c r="R35">
        <v>9</v>
      </c>
    </row>
    <row r="36" spans="1:18" x14ac:dyDescent="0.25">
      <c r="A36" t="s">
        <v>210</v>
      </c>
      <c r="B36" t="s">
        <v>30</v>
      </c>
      <c r="C36" t="s">
        <v>220</v>
      </c>
      <c r="D36" t="s">
        <v>154</v>
      </c>
      <c r="E36" t="s">
        <v>33</v>
      </c>
      <c r="F36" t="s">
        <v>61</v>
      </c>
      <c r="G36" t="s">
        <v>83</v>
      </c>
      <c r="H36" t="s">
        <v>124</v>
      </c>
      <c r="I36">
        <v>358.21</v>
      </c>
      <c r="J36">
        <f t="shared" si="1"/>
        <v>14</v>
      </c>
      <c r="K36">
        <v>12.24</v>
      </c>
      <c r="L36">
        <v>2.41</v>
      </c>
      <c r="M36" t="s">
        <v>209</v>
      </c>
      <c r="N36" t="s">
        <v>209</v>
      </c>
      <c r="P36">
        <v>0</v>
      </c>
      <c r="Q36">
        <v>5</v>
      </c>
      <c r="R36">
        <v>9</v>
      </c>
    </row>
    <row r="37" spans="1:18" x14ac:dyDescent="0.25">
      <c r="A37" t="s">
        <v>210</v>
      </c>
      <c r="B37" t="s">
        <v>30</v>
      </c>
      <c r="C37" t="s">
        <v>221</v>
      </c>
      <c r="D37" t="s">
        <v>154</v>
      </c>
      <c r="E37" t="s">
        <v>33</v>
      </c>
      <c r="F37" t="s">
        <v>61</v>
      </c>
      <c r="G37" t="s">
        <v>83</v>
      </c>
      <c r="H37" t="s">
        <v>124</v>
      </c>
      <c r="I37">
        <v>358.21</v>
      </c>
      <c r="J37">
        <f t="shared" si="1"/>
        <v>15</v>
      </c>
      <c r="K37">
        <v>4.7699999999999996</v>
      </c>
      <c r="L37">
        <v>0.39</v>
      </c>
      <c r="M37" t="s">
        <v>209</v>
      </c>
      <c r="N37" t="s">
        <v>209</v>
      </c>
      <c r="P37">
        <v>0</v>
      </c>
      <c r="Q37">
        <v>6</v>
      </c>
      <c r="R37">
        <v>9</v>
      </c>
    </row>
    <row r="38" spans="1:18" x14ac:dyDescent="0.25">
      <c r="A38" t="s">
        <v>210</v>
      </c>
      <c r="B38" t="s">
        <v>30</v>
      </c>
      <c r="C38" t="s">
        <v>223</v>
      </c>
      <c r="D38" t="s">
        <v>154</v>
      </c>
      <c r="E38" t="s">
        <v>33</v>
      </c>
      <c r="F38" t="s">
        <v>61</v>
      </c>
      <c r="G38" t="s">
        <v>83</v>
      </c>
      <c r="H38" t="s">
        <v>124</v>
      </c>
      <c r="I38">
        <v>358.21</v>
      </c>
      <c r="J38">
        <f t="shared" si="1"/>
        <v>16</v>
      </c>
      <c r="K38" t="s">
        <v>212</v>
      </c>
      <c r="L38">
        <v>0</v>
      </c>
      <c r="M38" t="s">
        <v>209</v>
      </c>
      <c r="N38" t="s">
        <v>209</v>
      </c>
      <c r="P38">
        <v>0</v>
      </c>
      <c r="Q38">
        <v>7</v>
      </c>
      <c r="R38">
        <v>9</v>
      </c>
    </row>
    <row r="39" spans="1:18" x14ac:dyDescent="0.25">
      <c r="A39" t="s">
        <v>210</v>
      </c>
      <c r="B39" t="s">
        <v>30</v>
      </c>
      <c r="C39" t="s">
        <v>224</v>
      </c>
      <c r="D39" t="s">
        <v>154</v>
      </c>
      <c r="E39" t="s">
        <v>33</v>
      </c>
      <c r="F39" t="s">
        <v>61</v>
      </c>
      <c r="G39" t="s">
        <v>83</v>
      </c>
      <c r="H39" t="s">
        <v>124</v>
      </c>
      <c r="I39">
        <v>358.21</v>
      </c>
      <c r="J39">
        <f t="shared" si="1"/>
        <v>17</v>
      </c>
      <c r="K39" t="s">
        <v>212</v>
      </c>
      <c r="L39">
        <v>0</v>
      </c>
      <c r="M39" t="s">
        <v>209</v>
      </c>
      <c r="N39" t="s">
        <v>209</v>
      </c>
      <c r="P39">
        <v>0</v>
      </c>
      <c r="Q39">
        <v>8</v>
      </c>
      <c r="R39">
        <v>9</v>
      </c>
    </row>
    <row r="40" spans="1:18" x14ac:dyDescent="0.25">
      <c r="A40" t="s">
        <v>210</v>
      </c>
      <c r="B40" t="s">
        <v>30</v>
      </c>
      <c r="C40" t="s">
        <v>215</v>
      </c>
      <c r="D40" t="s">
        <v>154</v>
      </c>
      <c r="E40" t="s">
        <v>33</v>
      </c>
      <c r="F40" t="s">
        <v>61</v>
      </c>
      <c r="G40" t="s">
        <v>83</v>
      </c>
      <c r="H40" t="s">
        <v>124</v>
      </c>
      <c r="I40">
        <v>358.21</v>
      </c>
      <c r="J40">
        <f t="shared" si="1"/>
        <v>18</v>
      </c>
      <c r="K40" t="s">
        <v>212</v>
      </c>
      <c r="L40">
        <v>0</v>
      </c>
      <c r="M40" t="s">
        <v>209</v>
      </c>
      <c r="N40" t="s">
        <v>209</v>
      </c>
      <c r="P40">
        <v>0</v>
      </c>
      <c r="Q40">
        <v>9</v>
      </c>
      <c r="R40">
        <v>9</v>
      </c>
    </row>
    <row r="41" spans="1:18" x14ac:dyDescent="0.25">
      <c r="A41" t="s">
        <v>210</v>
      </c>
      <c r="B41" t="s">
        <v>30</v>
      </c>
      <c r="C41" t="s">
        <v>216</v>
      </c>
      <c r="D41" t="s">
        <v>154</v>
      </c>
      <c r="E41" t="s">
        <v>33</v>
      </c>
      <c r="F41" t="s">
        <v>61</v>
      </c>
      <c r="G41" t="s">
        <v>83</v>
      </c>
      <c r="H41" t="s">
        <v>124</v>
      </c>
      <c r="I41">
        <v>358.21</v>
      </c>
      <c r="J41">
        <f t="shared" si="1"/>
        <v>19</v>
      </c>
      <c r="K41" t="s">
        <v>212</v>
      </c>
      <c r="L41">
        <v>0</v>
      </c>
      <c r="M41" t="s">
        <v>209</v>
      </c>
      <c r="N41" t="s">
        <v>209</v>
      </c>
      <c r="P41">
        <v>0</v>
      </c>
      <c r="Q41">
        <v>10</v>
      </c>
      <c r="R41">
        <v>9</v>
      </c>
    </row>
    <row r="42" spans="1:18" x14ac:dyDescent="0.25">
      <c r="A42" t="s">
        <v>210</v>
      </c>
      <c r="B42" t="s">
        <v>30</v>
      </c>
      <c r="C42" t="s">
        <v>216</v>
      </c>
      <c r="D42" t="s">
        <v>154</v>
      </c>
      <c r="E42" t="s">
        <v>33</v>
      </c>
      <c r="F42" t="s">
        <v>61</v>
      </c>
      <c r="G42" t="s">
        <v>83</v>
      </c>
      <c r="H42" t="s">
        <v>124</v>
      </c>
      <c r="I42">
        <v>358.21</v>
      </c>
      <c r="J42">
        <f t="shared" si="1"/>
        <v>10</v>
      </c>
      <c r="K42">
        <v>316.77999999999997</v>
      </c>
      <c r="L42">
        <v>12.77</v>
      </c>
      <c r="M42" t="s">
        <v>179</v>
      </c>
      <c r="N42" t="s">
        <v>179</v>
      </c>
      <c r="P42">
        <v>0</v>
      </c>
      <c r="Q42">
        <v>1</v>
      </c>
      <c r="R42">
        <v>9</v>
      </c>
    </row>
    <row r="43" spans="1:18" x14ac:dyDescent="0.25">
      <c r="A43" t="s">
        <v>210</v>
      </c>
      <c r="B43" t="s">
        <v>30</v>
      </c>
      <c r="C43" t="s">
        <v>217</v>
      </c>
      <c r="D43" t="s">
        <v>154</v>
      </c>
      <c r="E43" t="s">
        <v>33</v>
      </c>
      <c r="F43" t="s">
        <v>61</v>
      </c>
      <c r="G43" t="s">
        <v>83</v>
      </c>
      <c r="H43" t="s">
        <v>124</v>
      </c>
      <c r="I43">
        <v>358.21</v>
      </c>
      <c r="J43">
        <f t="shared" si="1"/>
        <v>11</v>
      </c>
      <c r="K43">
        <v>213.55</v>
      </c>
      <c r="L43">
        <v>20.98</v>
      </c>
      <c r="M43" t="s">
        <v>179</v>
      </c>
      <c r="N43" t="s">
        <v>179</v>
      </c>
      <c r="P43">
        <v>0</v>
      </c>
      <c r="Q43">
        <v>2</v>
      </c>
      <c r="R43">
        <v>9</v>
      </c>
    </row>
    <row r="44" spans="1:18" x14ac:dyDescent="0.25">
      <c r="A44" t="s">
        <v>210</v>
      </c>
      <c r="B44" t="s">
        <v>30</v>
      </c>
      <c r="C44" t="s">
        <v>218</v>
      </c>
      <c r="D44" t="s">
        <v>154</v>
      </c>
      <c r="E44" t="s">
        <v>33</v>
      </c>
      <c r="F44" t="s">
        <v>61</v>
      </c>
      <c r="G44" t="s">
        <v>83</v>
      </c>
      <c r="H44" t="s">
        <v>124</v>
      </c>
      <c r="I44">
        <v>358.21</v>
      </c>
      <c r="J44">
        <f t="shared" si="1"/>
        <v>12</v>
      </c>
      <c r="K44">
        <v>156.22999999999999</v>
      </c>
      <c r="L44">
        <v>18.79</v>
      </c>
      <c r="M44" t="s">
        <v>179</v>
      </c>
      <c r="N44" t="s">
        <v>179</v>
      </c>
      <c r="P44">
        <v>0</v>
      </c>
      <c r="Q44">
        <v>3</v>
      </c>
      <c r="R44">
        <v>9</v>
      </c>
    </row>
    <row r="45" spans="1:18" x14ac:dyDescent="0.25">
      <c r="A45" t="s">
        <v>210</v>
      </c>
      <c r="B45" t="s">
        <v>30</v>
      </c>
      <c r="C45" t="s">
        <v>219</v>
      </c>
      <c r="D45" t="s">
        <v>154</v>
      </c>
      <c r="E45" t="s">
        <v>33</v>
      </c>
      <c r="F45" t="s">
        <v>61</v>
      </c>
      <c r="G45" t="s">
        <v>83</v>
      </c>
      <c r="H45" t="s">
        <v>124</v>
      </c>
      <c r="I45">
        <v>358.21</v>
      </c>
      <c r="J45">
        <f t="shared" si="1"/>
        <v>13</v>
      </c>
      <c r="K45">
        <v>70.03</v>
      </c>
      <c r="L45">
        <v>4.87</v>
      </c>
      <c r="M45" t="s">
        <v>179</v>
      </c>
      <c r="N45" t="s">
        <v>179</v>
      </c>
      <c r="P45">
        <v>0</v>
      </c>
      <c r="Q45">
        <v>4</v>
      </c>
      <c r="R45">
        <v>9</v>
      </c>
    </row>
    <row r="46" spans="1:18" x14ac:dyDescent="0.25">
      <c r="A46" t="s">
        <v>210</v>
      </c>
      <c r="B46" t="s">
        <v>30</v>
      </c>
      <c r="C46" t="s">
        <v>220</v>
      </c>
      <c r="D46" t="s">
        <v>154</v>
      </c>
      <c r="E46" t="s">
        <v>33</v>
      </c>
      <c r="F46" t="s">
        <v>61</v>
      </c>
      <c r="G46" t="s">
        <v>83</v>
      </c>
      <c r="H46" t="s">
        <v>124</v>
      </c>
      <c r="I46">
        <v>358.21</v>
      </c>
      <c r="J46">
        <f t="shared" si="1"/>
        <v>14</v>
      </c>
      <c r="K46">
        <v>33.46</v>
      </c>
      <c r="L46">
        <v>5.0199999999999996</v>
      </c>
      <c r="M46" t="s">
        <v>179</v>
      </c>
      <c r="N46" t="s">
        <v>179</v>
      </c>
      <c r="P46">
        <v>0</v>
      </c>
      <c r="Q46">
        <v>5</v>
      </c>
      <c r="R46">
        <v>9</v>
      </c>
    </row>
    <row r="47" spans="1:18" x14ac:dyDescent="0.25">
      <c r="A47" t="s">
        <v>210</v>
      </c>
      <c r="B47" t="s">
        <v>30</v>
      </c>
      <c r="C47" t="s">
        <v>221</v>
      </c>
      <c r="D47" t="s">
        <v>154</v>
      </c>
      <c r="E47" t="s">
        <v>33</v>
      </c>
      <c r="F47" t="s">
        <v>61</v>
      </c>
      <c r="G47" t="s">
        <v>83</v>
      </c>
      <c r="H47" t="s">
        <v>124</v>
      </c>
      <c r="I47">
        <v>358.21</v>
      </c>
      <c r="J47">
        <f t="shared" si="1"/>
        <v>15</v>
      </c>
      <c r="K47">
        <v>10.92</v>
      </c>
      <c r="L47">
        <v>2.4700000000000002</v>
      </c>
      <c r="M47" t="s">
        <v>179</v>
      </c>
      <c r="N47" t="s">
        <v>179</v>
      </c>
      <c r="P47">
        <v>0</v>
      </c>
      <c r="Q47">
        <v>6</v>
      </c>
      <c r="R47">
        <v>9</v>
      </c>
    </row>
    <row r="48" spans="1:18" x14ac:dyDescent="0.25">
      <c r="A48" t="s">
        <v>210</v>
      </c>
      <c r="B48" t="s">
        <v>30</v>
      </c>
      <c r="C48" t="s">
        <v>223</v>
      </c>
      <c r="D48" t="s">
        <v>154</v>
      </c>
      <c r="E48" t="s">
        <v>33</v>
      </c>
      <c r="F48" t="s">
        <v>61</v>
      </c>
      <c r="G48" t="s">
        <v>83</v>
      </c>
      <c r="H48" t="s">
        <v>124</v>
      </c>
      <c r="I48">
        <v>358.21</v>
      </c>
      <c r="J48">
        <f t="shared" si="1"/>
        <v>16</v>
      </c>
      <c r="K48">
        <v>4.67</v>
      </c>
      <c r="L48">
        <v>1</v>
      </c>
      <c r="M48" t="s">
        <v>179</v>
      </c>
      <c r="N48" t="s">
        <v>179</v>
      </c>
      <c r="P48">
        <v>0</v>
      </c>
      <c r="Q48">
        <v>7</v>
      </c>
      <c r="R48">
        <v>9</v>
      </c>
    </row>
    <row r="49" spans="1:18" x14ac:dyDescent="0.25">
      <c r="A49" t="s">
        <v>210</v>
      </c>
      <c r="B49" t="s">
        <v>30</v>
      </c>
      <c r="C49" t="s">
        <v>224</v>
      </c>
      <c r="D49" t="s">
        <v>154</v>
      </c>
      <c r="E49" t="s">
        <v>33</v>
      </c>
      <c r="F49" t="s">
        <v>61</v>
      </c>
      <c r="G49" t="s">
        <v>83</v>
      </c>
      <c r="H49" t="s">
        <v>124</v>
      </c>
      <c r="I49">
        <v>358.21</v>
      </c>
      <c r="J49">
        <f t="shared" si="1"/>
        <v>17</v>
      </c>
      <c r="K49" t="s">
        <v>212</v>
      </c>
      <c r="L49">
        <v>0</v>
      </c>
      <c r="M49" t="s">
        <v>179</v>
      </c>
      <c r="N49" t="s">
        <v>179</v>
      </c>
      <c r="P49">
        <v>0</v>
      </c>
      <c r="Q49">
        <v>8</v>
      </c>
      <c r="R49">
        <v>9</v>
      </c>
    </row>
    <row r="50" spans="1:18" x14ac:dyDescent="0.25">
      <c r="A50" t="s">
        <v>210</v>
      </c>
      <c r="B50" t="s">
        <v>30</v>
      </c>
      <c r="C50" t="s">
        <v>215</v>
      </c>
      <c r="D50" t="s">
        <v>154</v>
      </c>
      <c r="E50" t="s">
        <v>33</v>
      </c>
      <c r="F50" t="s">
        <v>61</v>
      </c>
      <c r="G50" t="s">
        <v>83</v>
      </c>
      <c r="H50" t="s">
        <v>124</v>
      </c>
      <c r="I50">
        <v>358.21</v>
      </c>
      <c r="J50">
        <f t="shared" si="1"/>
        <v>18</v>
      </c>
      <c r="K50" t="s">
        <v>212</v>
      </c>
      <c r="L50">
        <v>0</v>
      </c>
      <c r="M50" t="s">
        <v>179</v>
      </c>
      <c r="N50" t="s">
        <v>179</v>
      </c>
      <c r="P50">
        <v>0</v>
      </c>
      <c r="Q50">
        <v>9</v>
      </c>
      <c r="R50">
        <v>9</v>
      </c>
    </row>
    <row r="51" spans="1:18" x14ac:dyDescent="0.25">
      <c r="A51" t="s">
        <v>210</v>
      </c>
      <c r="B51" t="s">
        <v>30</v>
      </c>
      <c r="C51" t="s">
        <v>216</v>
      </c>
      <c r="D51" t="s">
        <v>154</v>
      </c>
      <c r="E51" t="s">
        <v>33</v>
      </c>
      <c r="F51" t="s">
        <v>61</v>
      </c>
      <c r="G51" t="s">
        <v>83</v>
      </c>
      <c r="H51" t="s">
        <v>124</v>
      </c>
      <c r="I51">
        <v>358.21</v>
      </c>
      <c r="J51">
        <f t="shared" si="1"/>
        <v>19</v>
      </c>
      <c r="K51" t="s">
        <v>212</v>
      </c>
      <c r="L51">
        <v>0</v>
      </c>
      <c r="M51" t="s">
        <v>179</v>
      </c>
      <c r="N51" t="s">
        <v>179</v>
      </c>
      <c r="P51">
        <v>0</v>
      </c>
      <c r="Q51">
        <v>10</v>
      </c>
      <c r="R51">
        <v>9</v>
      </c>
    </row>
  </sheetData>
  <autoFilter ref="A1:Q51" xr:uid="{75C89D8C-385C-406A-8384-CE5F0FBE52A3}"/>
  <phoneticPr fontId="6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CE86F-2A16-4B9A-B184-5CA8738E4EF3}">
  <dimension ref="A1:R51"/>
  <sheetViews>
    <sheetView workbookViewId="0">
      <selection activeCell="Q1" sqref="Q1"/>
    </sheetView>
  </sheetViews>
  <sheetFormatPr defaultRowHeight="15" x14ac:dyDescent="0.25"/>
  <cols>
    <col min="1" max="1" width="8.85546875" bestFit="1" customWidth="1"/>
    <col min="3" max="3" width="5.85546875" bestFit="1" customWidth="1"/>
    <col min="4" max="4" width="12.42578125" bestFit="1" customWidth="1"/>
    <col min="5" max="5" width="7.28515625" bestFit="1" customWidth="1"/>
    <col min="6" max="6" width="7" bestFit="1" customWidth="1"/>
    <col min="7" max="7" width="7.140625" bestFit="1" customWidth="1"/>
    <col min="8" max="8" width="9.5703125" bestFit="1" customWidth="1"/>
    <col min="9" max="9" width="5.7109375" bestFit="1" customWidth="1"/>
    <col min="10" max="10" width="7.7109375" bestFit="1" customWidth="1"/>
    <col min="11" max="11" width="23.85546875" bestFit="1" customWidth="1"/>
    <col min="12" max="12" width="10.140625" bestFit="1" customWidth="1"/>
    <col min="13" max="13" width="5.7109375" bestFit="1" customWidth="1"/>
    <col min="14" max="14" width="8.140625" bestFit="1" customWidth="1"/>
    <col min="16" max="16" width="8.140625" bestFit="1" customWidth="1"/>
    <col min="17" max="17" width="7.7109375" bestFit="1" customWidth="1"/>
    <col min="18" max="18" width="12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s="1" t="s">
        <v>275</v>
      </c>
      <c r="J1" t="s">
        <v>8</v>
      </c>
      <c r="K1" t="s">
        <v>55</v>
      </c>
      <c r="L1" t="s">
        <v>211</v>
      </c>
      <c r="M1" t="s">
        <v>9</v>
      </c>
      <c r="N1" t="s">
        <v>7</v>
      </c>
      <c r="P1" t="s">
        <v>205</v>
      </c>
      <c r="Q1" t="s">
        <v>329</v>
      </c>
      <c r="R1" t="s">
        <v>213</v>
      </c>
    </row>
    <row r="2" spans="1:18" x14ac:dyDescent="0.25">
      <c r="A2" t="s">
        <v>210</v>
      </c>
      <c r="B2" t="s">
        <v>30</v>
      </c>
      <c r="C2" t="s">
        <v>216</v>
      </c>
      <c r="D2" t="s">
        <v>177</v>
      </c>
      <c r="E2" t="s">
        <v>33</v>
      </c>
      <c r="F2" t="s">
        <v>61</v>
      </c>
      <c r="G2" t="s">
        <v>83</v>
      </c>
      <c r="H2" t="s">
        <v>124</v>
      </c>
      <c r="I2" s="8">
        <v>358.21</v>
      </c>
      <c r="J2">
        <f t="shared" ref="J2:J51" si="0">P2+Q2+R2</f>
        <v>10</v>
      </c>
      <c r="K2">
        <v>223.46</v>
      </c>
      <c r="L2">
        <v>12.31</v>
      </c>
      <c r="M2" t="s">
        <v>72</v>
      </c>
      <c r="N2" t="s">
        <v>206</v>
      </c>
      <c r="P2">
        <v>0</v>
      </c>
      <c r="Q2">
        <v>1</v>
      </c>
      <c r="R2">
        <v>9</v>
      </c>
    </row>
    <row r="3" spans="1:18" x14ac:dyDescent="0.25">
      <c r="A3" t="s">
        <v>210</v>
      </c>
      <c r="B3" t="s">
        <v>30</v>
      </c>
      <c r="C3" t="s">
        <v>217</v>
      </c>
      <c r="D3" t="s">
        <v>177</v>
      </c>
      <c r="E3" t="s">
        <v>33</v>
      </c>
      <c r="F3" t="s">
        <v>61</v>
      </c>
      <c r="G3" t="s">
        <v>83</v>
      </c>
      <c r="H3" t="s">
        <v>124</v>
      </c>
      <c r="I3" s="8">
        <v>358.21</v>
      </c>
      <c r="J3">
        <f t="shared" si="0"/>
        <v>11</v>
      </c>
      <c r="K3">
        <v>178.75</v>
      </c>
      <c r="L3">
        <v>13.42</v>
      </c>
      <c r="M3" t="s">
        <v>72</v>
      </c>
      <c r="N3" t="s">
        <v>206</v>
      </c>
      <c r="P3">
        <v>0</v>
      </c>
      <c r="Q3">
        <v>2</v>
      </c>
      <c r="R3">
        <v>9</v>
      </c>
    </row>
    <row r="4" spans="1:18" x14ac:dyDescent="0.25">
      <c r="A4" t="s">
        <v>210</v>
      </c>
      <c r="B4" t="s">
        <v>30</v>
      </c>
      <c r="C4" t="s">
        <v>218</v>
      </c>
      <c r="D4" t="s">
        <v>177</v>
      </c>
      <c r="E4" t="s">
        <v>33</v>
      </c>
      <c r="F4" t="s">
        <v>61</v>
      </c>
      <c r="G4" t="s">
        <v>83</v>
      </c>
      <c r="H4" t="s">
        <v>124</v>
      </c>
      <c r="I4" s="8">
        <v>358.21</v>
      </c>
      <c r="J4">
        <f t="shared" si="0"/>
        <v>12</v>
      </c>
      <c r="K4">
        <v>109.65</v>
      </c>
      <c r="L4">
        <v>10.75</v>
      </c>
      <c r="M4" t="s">
        <v>72</v>
      </c>
      <c r="N4" t="s">
        <v>206</v>
      </c>
      <c r="P4">
        <v>0</v>
      </c>
      <c r="Q4">
        <v>3</v>
      </c>
      <c r="R4">
        <v>9</v>
      </c>
    </row>
    <row r="5" spans="1:18" x14ac:dyDescent="0.25">
      <c r="A5" t="s">
        <v>210</v>
      </c>
      <c r="B5" t="s">
        <v>30</v>
      </c>
      <c r="C5" t="s">
        <v>219</v>
      </c>
      <c r="D5" t="s">
        <v>177</v>
      </c>
      <c r="E5" t="s">
        <v>33</v>
      </c>
      <c r="F5" t="s">
        <v>61</v>
      </c>
      <c r="G5" t="s">
        <v>83</v>
      </c>
      <c r="H5" t="s">
        <v>124</v>
      </c>
      <c r="I5" s="8">
        <v>358.21</v>
      </c>
      <c r="J5">
        <f t="shared" si="0"/>
        <v>13</v>
      </c>
      <c r="K5">
        <v>43.46</v>
      </c>
      <c r="L5">
        <v>4.95</v>
      </c>
      <c r="M5" t="s">
        <v>72</v>
      </c>
      <c r="N5" t="s">
        <v>206</v>
      </c>
      <c r="P5">
        <v>0</v>
      </c>
      <c r="Q5">
        <v>4</v>
      </c>
      <c r="R5">
        <v>9</v>
      </c>
    </row>
    <row r="6" spans="1:18" x14ac:dyDescent="0.25">
      <c r="A6" t="s">
        <v>210</v>
      </c>
      <c r="B6" t="s">
        <v>30</v>
      </c>
      <c r="C6" t="s">
        <v>220</v>
      </c>
      <c r="D6" t="s">
        <v>177</v>
      </c>
      <c r="E6" t="s">
        <v>33</v>
      </c>
      <c r="F6" t="s">
        <v>61</v>
      </c>
      <c r="G6" t="s">
        <v>83</v>
      </c>
      <c r="H6" t="s">
        <v>124</v>
      </c>
      <c r="I6" s="8">
        <v>358.21</v>
      </c>
      <c r="J6">
        <f t="shared" si="0"/>
        <v>14</v>
      </c>
      <c r="K6">
        <v>11.32</v>
      </c>
      <c r="L6">
        <v>3.07</v>
      </c>
      <c r="M6" t="s">
        <v>72</v>
      </c>
      <c r="N6" t="s">
        <v>206</v>
      </c>
      <c r="P6">
        <v>0</v>
      </c>
      <c r="Q6">
        <v>5</v>
      </c>
      <c r="R6">
        <v>9</v>
      </c>
    </row>
    <row r="7" spans="1:18" x14ac:dyDescent="0.25">
      <c r="A7" t="s">
        <v>210</v>
      </c>
      <c r="B7" t="s">
        <v>30</v>
      </c>
      <c r="C7" t="s">
        <v>221</v>
      </c>
      <c r="D7" t="s">
        <v>177</v>
      </c>
      <c r="E7" t="s">
        <v>33</v>
      </c>
      <c r="F7" t="s">
        <v>61</v>
      </c>
      <c r="G7" t="s">
        <v>83</v>
      </c>
      <c r="H7" t="s">
        <v>124</v>
      </c>
      <c r="I7" s="8">
        <v>358.21</v>
      </c>
      <c r="J7">
        <f t="shared" si="0"/>
        <v>15</v>
      </c>
      <c r="K7">
        <v>4.79</v>
      </c>
      <c r="L7">
        <v>1.07</v>
      </c>
      <c r="M7" t="s">
        <v>72</v>
      </c>
      <c r="N7" t="s">
        <v>206</v>
      </c>
      <c r="P7">
        <v>0</v>
      </c>
      <c r="Q7">
        <v>6</v>
      </c>
      <c r="R7">
        <v>9</v>
      </c>
    </row>
    <row r="8" spans="1:18" x14ac:dyDescent="0.25">
      <c r="A8" t="s">
        <v>210</v>
      </c>
      <c r="B8" t="s">
        <v>30</v>
      </c>
      <c r="C8" t="s">
        <v>223</v>
      </c>
      <c r="D8" t="s">
        <v>177</v>
      </c>
      <c r="E8" t="s">
        <v>33</v>
      </c>
      <c r="F8" t="s">
        <v>61</v>
      </c>
      <c r="G8" t="s">
        <v>83</v>
      </c>
      <c r="H8" t="s">
        <v>124</v>
      </c>
      <c r="I8" s="8">
        <v>358.21</v>
      </c>
      <c r="J8">
        <f t="shared" si="0"/>
        <v>16</v>
      </c>
      <c r="K8" t="s">
        <v>212</v>
      </c>
      <c r="L8">
        <v>0</v>
      </c>
      <c r="M8" t="s">
        <v>72</v>
      </c>
      <c r="N8" t="s">
        <v>206</v>
      </c>
      <c r="P8">
        <v>0</v>
      </c>
      <c r="Q8">
        <v>7</v>
      </c>
      <c r="R8">
        <v>9</v>
      </c>
    </row>
    <row r="9" spans="1:18" x14ac:dyDescent="0.25">
      <c r="A9" t="s">
        <v>210</v>
      </c>
      <c r="B9" t="s">
        <v>30</v>
      </c>
      <c r="C9" t="s">
        <v>224</v>
      </c>
      <c r="D9" t="s">
        <v>177</v>
      </c>
      <c r="E9" t="s">
        <v>33</v>
      </c>
      <c r="F9" t="s">
        <v>61</v>
      </c>
      <c r="G9" t="s">
        <v>83</v>
      </c>
      <c r="H9" t="s">
        <v>124</v>
      </c>
      <c r="I9" s="8">
        <v>358.21</v>
      </c>
      <c r="J9">
        <f t="shared" si="0"/>
        <v>17</v>
      </c>
      <c r="K9" t="s">
        <v>212</v>
      </c>
      <c r="L9">
        <v>0</v>
      </c>
      <c r="M9" t="s">
        <v>72</v>
      </c>
      <c r="N9" t="s">
        <v>206</v>
      </c>
      <c r="P9">
        <v>0</v>
      </c>
      <c r="Q9">
        <v>8</v>
      </c>
      <c r="R9">
        <v>9</v>
      </c>
    </row>
    <row r="10" spans="1:18" x14ac:dyDescent="0.25">
      <c r="A10" t="s">
        <v>210</v>
      </c>
      <c r="B10" t="s">
        <v>30</v>
      </c>
      <c r="C10" t="s">
        <v>215</v>
      </c>
      <c r="D10" t="s">
        <v>177</v>
      </c>
      <c r="E10" t="s">
        <v>33</v>
      </c>
      <c r="F10" t="s">
        <v>61</v>
      </c>
      <c r="G10" t="s">
        <v>83</v>
      </c>
      <c r="H10" t="s">
        <v>124</v>
      </c>
      <c r="I10" s="8">
        <v>358.21</v>
      </c>
      <c r="J10">
        <f t="shared" si="0"/>
        <v>18</v>
      </c>
      <c r="K10" t="s">
        <v>212</v>
      </c>
      <c r="L10">
        <v>0</v>
      </c>
      <c r="M10" t="s">
        <v>72</v>
      </c>
      <c r="N10" t="s">
        <v>206</v>
      </c>
      <c r="P10">
        <v>0</v>
      </c>
      <c r="Q10">
        <v>9</v>
      </c>
      <c r="R10">
        <v>9</v>
      </c>
    </row>
    <row r="11" spans="1:18" x14ac:dyDescent="0.25">
      <c r="A11" t="s">
        <v>210</v>
      </c>
      <c r="B11" t="s">
        <v>30</v>
      </c>
      <c r="C11" t="s">
        <v>216</v>
      </c>
      <c r="D11" t="s">
        <v>177</v>
      </c>
      <c r="E11" t="s">
        <v>33</v>
      </c>
      <c r="F11" t="s">
        <v>61</v>
      </c>
      <c r="G11" t="s">
        <v>83</v>
      </c>
      <c r="H11" t="s">
        <v>124</v>
      </c>
      <c r="I11" s="8">
        <v>358.21</v>
      </c>
      <c r="J11">
        <f t="shared" si="0"/>
        <v>19</v>
      </c>
      <c r="K11" t="s">
        <v>212</v>
      </c>
      <c r="L11">
        <v>0</v>
      </c>
      <c r="M11" t="s">
        <v>72</v>
      </c>
      <c r="N11" t="s">
        <v>206</v>
      </c>
      <c r="P11">
        <v>0</v>
      </c>
      <c r="Q11">
        <v>10</v>
      </c>
      <c r="R11">
        <v>9</v>
      </c>
    </row>
    <row r="12" spans="1:18" x14ac:dyDescent="0.25">
      <c r="A12" t="s">
        <v>210</v>
      </c>
      <c r="B12" t="s">
        <v>30</v>
      </c>
      <c r="C12" t="s">
        <v>218</v>
      </c>
      <c r="D12" t="s">
        <v>177</v>
      </c>
      <c r="E12" t="s">
        <v>33</v>
      </c>
      <c r="F12" t="s">
        <v>61</v>
      </c>
      <c r="G12" t="s">
        <v>83</v>
      </c>
      <c r="H12" t="s">
        <v>124</v>
      </c>
      <c r="I12" s="8">
        <v>358.21</v>
      </c>
      <c r="J12">
        <f t="shared" si="0"/>
        <v>12</v>
      </c>
      <c r="K12">
        <v>288.77999999999997</v>
      </c>
      <c r="L12">
        <v>23.01</v>
      </c>
      <c r="M12" t="s">
        <v>72</v>
      </c>
      <c r="N12" t="s">
        <v>207</v>
      </c>
      <c r="P12">
        <v>2</v>
      </c>
      <c r="Q12">
        <v>1</v>
      </c>
      <c r="R12">
        <v>9</v>
      </c>
    </row>
    <row r="13" spans="1:18" x14ac:dyDescent="0.25">
      <c r="A13" t="s">
        <v>210</v>
      </c>
      <c r="B13" t="s">
        <v>30</v>
      </c>
      <c r="C13" t="s">
        <v>219</v>
      </c>
      <c r="D13" t="s">
        <v>177</v>
      </c>
      <c r="E13" t="s">
        <v>33</v>
      </c>
      <c r="F13" t="s">
        <v>61</v>
      </c>
      <c r="G13" t="s">
        <v>83</v>
      </c>
      <c r="H13" t="s">
        <v>124</v>
      </c>
      <c r="I13" s="8">
        <v>358.21</v>
      </c>
      <c r="J13">
        <f t="shared" si="0"/>
        <v>13</v>
      </c>
      <c r="K13">
        <v>254.39</v>
      </c>
      <c r="L13">
        <v>20.02</v>
      </c>
      <c r="M13" t="s">
        <v>72</v>
      </c>
      <c r="N13" t="s">
        <v>207</v>
      </c>
      <c r="P13">
        <v>2</v>
      </c>
      <c r="Q13">
        <v>2</v>
      </c>
      <c r="R13">
        <v>9</v>
      </c>
    </row>
    <row r="14" spans="1:18" x14ac:dyDescent="0.25">
      <c r="A14" t="s">
        <v>210</v>
      </c>
      <c r="B14" t="s">
        <v>30</v>
      </c>
      <c r="C14" t="s">
        <v>220</v>
      </c>
      <c r="D14" t="s">
        <v>177</v>
      </c>
      <c r="E14" t="s">
        <v>33</v>
      </c>
      <c r="F14" t="s">
        <v>61</v>
      </c>
      <c r="G14" t="s">
        <v>83</v>
      </c>
      <c r="H14" t="s">
        <v>124</v>
      </c>
      <c r="I14" s="8">
        <v>358.21</v>
      </c>
      <c r="J14">
        <f t="shared" si="0"/>
        <v>14</v>
      </c>
      <c r="K14">
        <v>175.62</v>
      </c>
      <c r="L14">
        <v>11.21</v>
      </c>
      <c r="M14" t="s">
        <v>72</v>
      </c>
      <c r="N14" t="s">
        <v>207</v>
      </c>
      <c r="P14">
        <v>2</v>
      </c>
      <c r="Q14">
        <v>3</v>
      </c>
      <c r="R14">
        <v>9</v>
      </c>
    </row>
    <row r="15" spans="1:18" x14ac:dyDescent="0.25">
      <c r="A15" t="s">
        <v>210</v>
      </c>
      <c r="B15" t="s">
        <v>30</v>
      </c>
      <c r="C15" t="s">
        <v>221</v>
      </c>
      <c r="D15" t="s">
        <v>177</v>
      </c>
      <c r="E15" t="s">
        <v>33</v>
      </c>
      <c r="F15" t="s">
        <v>61</v>
      </c>
      <c r="G15" t="s">
        <v>83</v>
      </c>
      <c r="H15" t="s">
        <v>124</v>
      </c>
      <c r="I15" s="8">
        <v>358.21</v>
      </c>
      <c r="J15">
        <f t="shared" si="0"/>
        <v>15</v>
      </c>
      <c r="K15">
        <v>98.76</v>
      </c>
      <c r="L15">
        <v>9.8800000000000008</v>
      </c>
      <c r="M15" t="s">
        <v>72</v>
      </c>
      <c r="N15" t="s">
        <v>207</v>
      </c>
      <c r="P15">
        <v>2</v>
      </c>
      <c r="Q15">
        <v>4</v>
      </c>
      <c r="R15">
        <v>9</v>
      </c>
    </row>
    <row r="16" spans="1:18" x14ac:dyDescent="0.25">
      <c r="A16" t="s">
        <v>210</v>
      </c>
      <c r="B16" t="s">
        <v>30</v>
      </c>
      <c r="C16" t="s">
        <v>223</v>
      </c>
      <c r="D16" t="s">
        <v>177</v>
      </c>
      <c r="E16" t="s">
        <v>33</v>
      </c>
      <c r="F16" t="s">
        <v>61</v>
      </c>
      <c r="G16" t="s">
        <v>83</v>
      </c>
      <c r="H16" t="s">
        <v>124</v>
      </c>
      <c r="I16" s="8">
        <v>358.21</v>
      </c>
      <c r="J16">
        <f t="shared" si="0"/>
        <v>16</v>
      </c>
      <c r="K16">
        <v>46.77</v>
      </c>
      <c r="L16">
        <v>4.71</v>
      </c>
      <c r="M16" t="s">
        <v>72</v>
      </c>
      <c r="N16" t="s">
        <v>207</v>
      </c>
      <c r="P16">
        <v>2</v>
      </c>
      <c r="Q16">
        <v>5</v>
      </c>
      <c r="R16">
        <v>9</v>
      </c>
    </row>
    <row r="17" spans="1:18" x14ac:dyDescent="0.25">
      <c r="A17" t="s">
        <v>210</v>
      </c>
      <c r="B17" t="s">
        <v>30</v>
      </c>
      <c r="C17" t="s">
        <v>224</v>
      </c>
      <c r="D17" t="s">
        <v>177</v>
      </c>
      <c r="E17" t="s">
        <v>33</v>
      </c>
      <c r="F17" t="s">
        <v>61</v>
      </c>
      <c r="G17" t="s">
        <v>83</v>
      </c>
      <c r="H17" t="s">
        <v>124</v>
      </c>
      <c r="I17" s="8">
        <v>358.21</v>
      </c>
      <c r="J17">
        <f t="shared" si="0"/>
        <v>17</v>
      </c>
      <c r="K17">
        <v>9.5399999999999991</v>
      </c>
      <c r="L17">
        <v>1.1499999999999999</v>
      </c>
      <c r="M17" t="s">
        <v>72</v>
      </c>
      <c r="N17" t="s">
        <v>207</v>
      </c>
      <c r="P17">
        <v>2</v>
      </c>
      <c r="Q17">
        <v>6</v>
      </c>
      <c r="R17">
        <v>9</v>
      </c>
    </row>
    <row r="18" spans="1:18" x14ac:dyDescent="0.25">
      <c r="A18" t="s">
        <v>210</v>
      </c>
      <c r="B18" t="s">
        <v>30</v>
      </c>
      <c r="C18" t="s">
        <v>215</v>
      </c>
      <c r="D18" t="s">
        <v>177</v>
      </c>
      <c r="E18" t="s">
        <v>33</v>
      </c>
      <c r="F18" t="s">
        <v>61</v>
      </c>
      <c r="G18" t="s">
        <v>83</v>
      </c>
      <c r="H18" t="s">
        <v>124</v>
      </c>
      <c r="I18" s="8">
        <v>358.21</v>
      </c>
      <c r="J18">
        <f t="shared" si="0"/>
        <v>18</v>
      </c>
      <c r="K18">
        <v>4.4400000000000004</v>
      </c>
      <c r="L18">
        <v>0.72</v>
      </c>
      <c r="M18" t="s">
        <v>72</v>
      </c>
      <c r="N18" t="s">
        <v>207</v>
      </c>
      <c r="P18">
        <v>2</v>
      </c>
      <c r="Q18">
        <v>7</v>
      </c>
      <c r="R18">
        <v>9</v>
      </c>
    </row>
    <row r="19" spans="1:18" x14ac:dyDescent="0.25">
      <c r="A19" t="s">
        <v>210</v>
      </c>
      <c r="B19" t="s">
        <v>30</v>
      </c>
      <c r="C19" t="s">
        <v>216</v>
      </c>
      <c r="D19" t="s">
        <v>177</v>
      </c>
      <c r="E19" t="s">
        <v>33</v>
      </c>
      <c r="F19" t="s">
        <v>61</v>
      </c>
      <c r="G19" t="s">
        <v>83</v>
      </c>
      <c r="H19" t="s">
        <v>124</v>
      </c>
      <c r="I19" s="8">
        <v>358.21</v>
      </c>
      <c r="J19">
        <f t="shared" si="0"/>
        <v>19</v>
      </c>
      <c r="K19">
        <v>2.87</v>
      </c>
      <c r="L19">
        <v>0.23</v>
      </c>
      <c r="M19" t="s">
        <v>72</v>
      </c>
      <c r="N19" t="s">
        <v>207</v>
      </c>
      <c r="P19">
        <v>2</v>
      </c>
      <c r="Q19">
        <v>8</v>
      </c>
      <c r="R19">
        <v>9</v>
      </c>
    </row>
    <row r="20" spans="1:18" x14ac:dyDescent="0.25">
      <c r="A20" t="s">
        <v>210</v>
      </c>
      <c r="B20" t="s">
        <v>30</v>
      </c>
      <c r="C20" t="s">
        <v>217</v>
      </c>
      <c r="D20" t="s">
        <v>177</v>
      </c>
      <c r="E20" t="s">
        <v>33</v>
      </c>
      <c r="F20" t="s">
        <v>61</v>
      </c>
      <c r="G20" t="s">
        <v>83</v>
      </c>
      <c r="H20" t="s">
        <v>124</v>
      </c>
      <c r="I20" s="8">
        <v>358.21</v>
      </c>
      <c r="J20">
        <f t="shared" si="0"/>
        <v>20</v>
      </c>
      <c r="K20" t="s">
        <v>212</v>
      </c>
      <c r="L20">
        <v>0</v>
      </c>
      <c r="M20" t="s">
        <v>72</v>
      </c>
      <c r="N20" t="s">
        <v>207</v>
      </c>
      <c r="P20">
        <v>2</v>
      </c>
      <c r="Q20">
        <v>9</v>
      </c>
      <c r="R20">
        <v>9</v>
      </c>
    </row>
    <row r="21" spans="1:18" x14ac:dyDescent="0.25">
      <c r="A21" t="s">
        <v>210</v>
      </c>
      <c r="B21" t="s">
        <v>30</v>
      </c>
      <c r="C21" t="s">
        <v>218</v>
      </c>
      <c r="D21" t="s">
        <v>177</v>
      </c>
      <c r="E21" t="s">
        <v>33</v>
      </c>
      <c r="F21" t="s">
        <v>61</v>
      </c>
      <c r="G21" t="s">
        <v>83</v>
      </c>
      <c r="H21" t="s">
        <v>124</v>
      </c>
      <c r="I21" s="8">
        <v>358.21</v>
      </c>
      <c r="J21">
        <f t="shared" si="0"/>
        <v>21</v>
      </c>
      <c r="K21" t="s">
        <v>212</v>
      </c>
      <c r="L21">
        <v>0</v>
      </c>
      <c r="M21" t="s">
        <v>72</v>
      </c>
      <c r="N21" t="s">
        <v>207</v>
      </c>
      <c r="P21">
        <v>2</v>
      </c>
      <c r="Q21">
        <v>10</v>
      </c>
      <c r="R21">
        <v>9</v>
      </c>
    </row>
    <row r="22" spans="1:18" x14ac:dyDescent="0.25">
      <c r="A22" t="s">
        <v>210</v>
      </c>
      <c r="B22" t="s">
        <v>30</v>
      </c>
      <c r="C22" t="s">
        <v>220</v>
      </c>
      <c r="D22" t="s">
        <v>177</v>
      </c>
      <c r="E22" t="s">
        <v>33</v>
      </c>
      <c r="F22" t="s">
        <v>61</v>
      </c>
      <c r="G22" t="s">
        <v>83</v>
      </c>
      <c r="H22" t="s">
        <v>124</v>
      </c>
      <c r="I22" s="8">
        <v>358.21</v>
      </c>
      <c r="J22">
        <f t="shared" si="0"/>
        <v>14</v>
      </c>
      <c r="K22">
        <v>295.61</v>
      </c>
      <c r="L22">
        <v>24.59</v>
      </c>
      <c r="M22" t="s">
        <v>72</v>
      </c>
      <c r="N22" t="s">
        <v>208</v>
      </c>
      <c r="P22">
        <v>4</v>
      </c>
      <c r="Q22">
        <v>1</v>
      </c>
      <c r="R22">
        <v>9</v>
      </c>
    </row>
    <row r="23" spans="1:18" x14ac:dyDescent="0.25">
      <c r="A23" t="s">
        <v>210</v>
      </c>
      <c r="B23" t="s">
        <v>30</v>
      </c>
      <c r="C23" t="s">
        <v>221</v>
      </c>
      <c r="D23" t="s">
        <v>177</v>
      </c>
      <c r="E23" t="s">
        <v>33</v>
      </c>
      <c r="F23" t="s">
        <v>61</v>
      </c>
      <c r="G23" t="s">
        <v>83</v>
      </c>
      <c r="H23" t="s">
        <v>124</v>
      </c>
      <c r="I23" s="8">
        <v>358.21</v>
      </c>
      <c r="J23">
        <f t="shared" si="0"/>
        <v>15</v>
      </c>
      <c r="K23">
        <v>290.02999999999997</v>
      </c>
      <c r="L23">
        <v>21.16</v>
      </c>
      <c r="M23" t="s">
        <v>72</v>
      </c>
      <c r="N23" t="s">
        <v>208</v>
      </c>
      <c r="P23">
        <v>4</v>
      </c>
      <c r="Q23">
        <v>2</v>
      </c>
      <c r="R23">
        <v>9</v>
      </c>
    </row>
    <row r="24" spans="1:18" x14ac:dyDescent="0.25">
      <c r="A24" t="s">
        <v>210</v>
      </c>
      <c r="B24" t="s">
        <v>30</v>
      </c>
      <c r="C24" t="s">
        <v>223</v>
      </c>
      <c r="D24" t="s">
        <v>177</v>
      </c>
      <c r="E24" t="s">
        <v>33</v>
      </c>
      <c r="F24" t="s">
        <v>61</v>
      </c>
      <c r="G24" t="s">
        <v>83</v>
      </c>
      <c r="H24" t="s">
        <v>124</v>
      </c>
      <c r="I24" s="8">
        <v>358.21</v>
      </c>
      <c r="J24">
        <f t="shared" si="0"/>
        <v>16</v>
      </c>
      <c r="K24">
        <v>244.06</v>
      </c>
      <c r="L24">
        <v>16.190000000000001</v>
      </c>
      <c r="M24" t="s">
        <v>72</v>
      </c>
      <c r="N24" t="s">
        <v>208</v>
      </c>
      <c r="P24">
        <v>4</v>
      </c>
      <c r="Q24">
        <v>3</v>
      </c>
      <c r="R24">
        <v>9</v>
      </c>
    </row>
    <row r="25" spans="1:18" x14ac:dyDescent="0.25">
      <c r="A25" t="s">
        <v>210</v>
      </c>
      <c r="B25" t="s">
        <v>30</v>
      </c>
      <c r="C25" t="s">
        <v>224</v>
      </c>
      <c r="D25" t="s">
        <v>177</v>
      </c>
      <c r="E25" t="s">
        <v>33</v>
      </c>
      <c r="F25" t="s">
        <v>61</v>
      </c>
      <c r="G25" t="s">
        <v>83</v>
      </c>
      <c r="H25" t="s">
        <v>124</v>
      </c>
      <c r="I25" s="8">
        <v>358.21</v>
      </c>
      <c r="J25">
        <f t="shared" si="0"/>
        <v>17</v>
      </c>
      <c r="K25">
        <v>160.25</v>
      </c>
      <c r="L25">
        <v>11.04</v>
      </c>
      <c r="M25" t="s">
        <v>72</v>
      </c>
      <c r="N25" t="s">
        <v>208</v>
      </c>
      <c r="P25">
        <v>4</v>
      </c>
      <c r="Q25">
        <v>4</v>
      </c>
      <c r="R25">
        <v>9</v>
      </c>
    </row>
    <row r="26" spans="1:18" x14ac:dyDescent="0.25">
      <c r="A26" t="s">
        <v>210</v>
      </c>
      <c r="B26" t="s">
        <v>30</v>
      </c>
      <c r="C26" t="s">
        <v>215</v>
      </c>
      <c r="D26" t="s">
        <v>177</v>
      </c>
      <c r="E26" t="s">
        <v>33</v>
      </c>
      <c r="F26" t="s">
        <v>61</v>
      </c>
      <c r="G26" t="s">
        <v>83</v>
      </c>
      <c r="H26" t="s">
        <v>124</v>
      </c>
      <c r="I26" s="8">
        <v>358.21</v>
      </c>
      <c r="J26">
        <f t="shared" si="0"/>
        <v>18</v>
      </c>
      <c r="K26">
        <v>68.77</v>
      </c>
      <c r="L26">
        <v>7.33</v>
      </c>
      <c r="M26" t="s">
        <v>72</v>
      </c>
      <c r="N26" t="s">
        <v>208</v>
      </c>
      <c r="P26">
        <v>4</v>
      </c>
      <c r="Q26">
        <v>5</v>
      </c>
      <c r="R26">
        <v>9</v>
      </c>
    </row>
    <row r="27" spans="1:18" x14ac:dyDescent="0.25">
      <c r="A27" t="s">
        <v>210</v>
      </c>
      <c r="B27" t="s">
        <v>30</v>
      </c>
      <c r="C27" t="s">
        <v>216</v>
      </c>
      <c r="D27" t="s">
        <v>177</v>
      </c>
      <c r="E27" t="s">
        <v>33</v>
      </c>
      <c r="F27" t="s">
        <v>61</v>
      </c>
      <c r="G27" t="s">
        <v>83</v>
      </c>
      <c r="H27" t="s">
        <v>124</v>
      </c>
      <c r="I27" s="8">
        <v>358.21</v>
      </c>
      <c r="J27">
        <f t="shared" si="0"/>
        <v>19</v>
      </c>
      <c r="K27">
        <v>41.69</v>
      </c>
      <c r="L27">
        <v>3.17</v>
      </c>
      <c r="M27" t="s">
        <v>72</v>
      </c>
      <c r="N27" t="s">
        <v>208</v>
      </c>
      <c r="P27">
        <v>4</v>
      </c>
      <c r="Q27">
        <v>6</v>
      </c>
      <c r="R27">
        <v>9</v>
      </c>
    </row>
    <row r="28" spans="1:18" x14ac:dyDescent="0.25">
      <c r="A28" t="s">
        <v>210</v>
      </c>
      <c r="B28" t="s">
        <v>30</v>
      </c>
      <c r="C28" t="s">
        <v>217</v>
      </c>
      <c r="D28" t="s">
        <v>177</v>
      </c>
      <c r="E28" t="s">
        <v>33</v>
      </c>
      <c r="F28" t="s">
        <v>61</v>
      </c>
      <c r="G28" t="s">
        <v>83</v>
      </c>
      <c r="H28" t="s">
        <v>124</v>
      </c>
      <c r="I28" s="8">
        <v>358.21</v>
      </c>
      <c r="J28">
        <f t="shared" si="0"/>
        <v>20</v>
      </c>
      <c r="K28">
        <v>17.09</v>
      </c>
      <c r="L28">
        <v>2.12</v>
      </c>
      <c r="M28" t="s">
        <v>72</v>
      </c>
      <c r="N28" t="s">
        <v>208</v>
      </c>
      <c r="P28">
        <v>4</v>
      </c>
      <c r="Q28">
        <v>7</v>
      </c>
      <c r="R28">
        <v>9</v>
      </c>
    </row>
    <row r="29" spans="1:18" x14ac:dyDescent="0.25">
      <c r="A29" t="s">
        <v>210</v>
      </c>
      <c r="B29" t="s">
        <v>30</v>
      </c>
      <c r="C29" t="s">
        <v>218</v>
      </c>
      <c r="D29" t="s">
        <v>177</v>
      </c>
      <c r="E29" t="s">
        <v>33</v>
      </c>
      <c r="F29" t="s">
        <v>61</v>
      </c>
      <c r="G29" t="s">
        <v>83</v>
      </c>
      <c r="H29" t="s">
        <v>124</v>
      </c>
      <c r="I29" s="8">
        <v>358.21</v>
      </c>
      <c r="J29">
        <f t="shared" si="0"/>
        <v>21</v>
      </c>
      <c r="K29">
        <v>8.82</v>
      </c>
      <c r="L29">
        <v>1.1499999999999999</v>
      </c>
      <c r="M29" t="s">
        <v>72</v>
      </c>
      <c r="N29" t="s">
        <v>208</v>
      </c>
      <c r="P29">
        <v>4</v>
      </c>
      <c r="Q29">
        <v>8</v>
      </c>
      <c r="R29">
        <v>9</v>
      </c>
    </row>
    <row r="30" spans="1:18" x14ac:dyDescent="0.25">
      <c r="A30" t="s">
        <v>210</v>
      </c>
      <c r="B30" t="s">
        <v>30</v>
      </c>
      <c r="C30" t="s">
        <v>219</v>
      </c>
      <c r="D30" t="s">
        <v>177</v>
      </c>
      <c r="E30" t="s">
        <v>33</v>
      </c>
      <c r="F30" t="s">
        <v>61</v>
      </c>
      <c r="G30" t="s">
        <v>83</v>
      </c>
      <c r="H30" t="s">
        <v>124</v>
      </c>
      <c r="I30" s="8">
        <v>358.21</v>
      </c>
      <c r="J30">
        <f t="shared" si="0"/>
        <v>22</v>
      </c>
      <c r="K30">
        <v>4.8600000000000003</v>
      </c>
      <c r="L30">
        <v>0.77</v>
      </c>
      <c r="M30" t="s">
        <v>72</v>
      </c>
      <c r="N30" t="s">
        <v>208</v>
      </c>
      <c r="P30">
        <v>4</v>
      </c>
      <c r="Q30">
        <v>9</v>
      </c>
      <c r="R30">
        <v>9</v>
      </c>
    </row>
    <row r="31" spans="1:18" x14ac:dyDescent="0.25">
      <c r="A31" t="s">
        <v>210</v>
      </c>
      <c r="B31" t="s">
        <v>30</v>
      </c>
      <c r="C31" t="s">
        <v>220</v>
      </c>
      <c r="D31" t="s">
        <v>177</v>
      </c>
      <c r="E31" t="s">
        <v>33</v>
      </c>
      <c r="F31" t="s">
        <v>61</v>
      </c>
      <c r="G31" t="s">
        <v>83</v>
      </c>
      <c r="H31" t="s">
        <v>124</v>
      </c>
      <c r="I31" s="8">
        <v>358.21</v>
      </c>
      <c r="J31">
        <f t="shared" si="0"/>
        <v>23</v>
      </c>
      <c r="K31" t="s">
        <v>212</v>
      </c>
      <c r="L31">
        <v>0</v>
      </c>
      <c r="M31" t="s">
        <v>72</v>
      </c>
      <c r="N31" t="s">
        <v>208</v>
      </c>
      <c r="P31">
        <v>4</v>
      </c>
      <c r="Q31">
        <v>10</v>
      </c>
      <c r="R31">
        <v>9</v>
      </c>
    </row>
    <row r="32" spans="1:18" x14ac:dyDescent="0.25">
      <c r="A32" t="s">
        <v>210</v>
      </c>
      <c r="B32" t="s">
        <v>30</v>
      </c>
      <c r="C32" t="s">
        <v>216</v>
      </c>
      <c r="D32" t="s">
        <v>177</v>
      </c>
      <c r="E32" t="s">
        <v>33</v>
      </c>
      <c r="F32" t="s">
        <v>61</v>
      </c>
      <c r="G32" t="s">
        <v>83</v>
      </c>
      <c r="H32" t="s">
        <v>124</v>
      </c>
      <c r="I32" s="8">
        <v>358.21</v>
      </c>
      <c r="J32">
        <f t="shared" si="0"/>
        <v>10</v>
      </c>
      <c r="K32">
        <v>283.64999999999998</v>
      </c>
      <c r="L32">
        <v>13.49</v>
      </c>
      <c r="M32" t="s">
        <v>209</v>
      </c>
      <c r="N32" t="s">
        <v>209</v>
      </c>
      <c r="P32">
        <v>0</v>
      </c>
      <c r="Q32">
        <v>1</v>
      </c>
      <c r="R32">
        <v>9</v>
      </c>
    </row>
    <row r="33" spans="1:18" x14ac:dyDescent="0.25">
      <c r="A33" t="s">
        <v>210</v>
      </c>
      <c r="B33" t="s">
        <v>30</v>
      </c>
      <c r="C33" t="s">
        <v>217</v>
      </c>
      <c r="D33" t="s">
        <v>177</v>
      </c>
      <c r="E33" t="s">
        <v>33</v>
      </c>
      <c r="F33" t="s">
        <v>61</v>
      </c>
      <c r="G33" t="s">
        <v>83</v>
      </c>
      <c r="H33" t="s">
        <v>124</v>
      </c>
      <c r="I33" s="8">
        <v>358.21</v>
      </c>
      <c r="J33">
        <f t="shared" si="0"/>
        <v>11</v>
      </c>
      <c r="K33">
        <v>189.67</v>
      </c>
      <c r="L33">
        <v>12.1</v>
      </c>
      <c r="M33" t="s">
        <v>209</v>
      </c>
      <c r="N33" t="s">
        <v>209</v>
      </c>
      <c r="P33">
        <v>0</v>
      </c>
      <c r="Q33">
        <v>2</v>
      </c>
      <c r="R33">
        <v>9</v>
      </c>
    </row>
    <row r="34" spans="1:18" x14ac:dyDescent="0.25">
      <c r="A34" t="s">
        <v>210</v>
      </c>
      <c r="B34" t="s">
        <v>30</v>
      </c>
      <c r="C34" t="s">
        <v>218</v>
      </c>
      <c r="D34" t="s">
        <v>177</v>
      </c>
      <c r="E34" t="s">
        <v>33</v>
      </c>
      <c r="F34" t="s">
        <v>61</v>
      </c>
      <c r="G34" t="s">
        <v>83</v>
      </c>
      <c r="H34" t="s">
        <v>124</v>
      </c>
      <c r="I34" s="8">
        <v>358.21</v>
      </c>
      <c r="J34">
        <f t="shared" si="0"/>
        <v>12</v>
      </c>
      <c r="K34">
        <v>88.67</v>
      </c>
      <c r="L34">
        <v>9.08</v>
      </c>
      <c r="M34" t="s">
        <v>209</v>
      </c>
      <c r="N34" t="s">
        <v>209</v>
      </c>
      <c r="P34">
        <v>0</v>
      </c>
      <c r="Q34">
        <v>3</v>
      </c>
      <c r="R34">
        <v>9</v>
      </c>
    </row>
    <row r="35" spans="1:18" x14ac:dyDescent="0.25">
      <c r="A35" t="s">
        <v>210</v>
      </c>
      <c r="B35" t="s">
        <v>30</v>
      </c>
      <c r="C35" t="s">
        <v>219</v>
      </c>
      <c r="D35" t="s">
        <v>177</v>
      </c>
      <c r="E35" t="s">
        <v>33</v>
      </c>
      <c r="F35" t="s">
        <v>61</v>
      </c>
      <c r="G35" t="s">
        <v>83</v>
      </c>
      <c r="H35" t="s">
        <v>124</v>
      </c>
      <c r="I35" s="8">
        <v>358.21</v>
      </c>
      <c r="J35">
        <f t="shared" si="0"/>
        <v>13</v>
      </c>
      <c r="K35">
        <v>56.71</v>
      </c>
      <c r="L35">
        <v>4.7699999999999996</v>
      </c>
      <c r="M35" t="s">
        <v>209</v>
      </c>
      <c r="N35" t="s">
        <v>209</v>
      </c>
      <c r="P35">
        <v>0</v>
      </c>
      <c r="Q35">
        <v>4</v>
      </c>
      <c r="R35">
        <v>9</v>
      </c>
    </row>
    <row r="36" spans="1:18" x14ac:dyDescent="0.25">
      <c r="A36" t="s">
        <v>210</v>
      </c>
      <c r="B36" t="s">
        <v>30</v>
      </c>
      <c r="C36" t="s">
        <v>220</v>
      </c>
      <c r="D36" t="s">
        <v>177</v>
      </c>
      <c r="E36" t="s">
        <v>33</v>
      </c>
      <c r="F36" t="s">
        <v>61</v>
      </c>
      <c r="G36" t="s">
        <v>83</v>
      </c>
      <c r="H36" t="s">
        <v>124</v>
      </c>
      <c r="I36" s="8">
        <v>358.21</v>
      </c>
      <c r="J36">
        <f t="shared" si="0"/>
        <v>14</v>
      </c>
      <c r="K36">
        <v>9.7899999999999991</v>
      </c>
      <c r="L36">
        <v>2.2200000000000002</v>
      </c>
      <c r="M36" t="s">
        <v>209</v>
      </c>
      <c r="N36" t="s">
        <v>209</v>
      </c>
      <c r="P36">
        <v>0</v>
      </c>
      <c r="Q36">
        <v>5</v>
      </c>
      <c r="R36">
        <v>9</v>
      </c>
    </row>
    <row r="37" spans="1:18" x14ac:dyDescent="0.25">
      <c r="A37" t="s">
        <v>210</v>
      </c>
      <c r="B37" t="s">
        <v>30</v>
      </c>
      <c r="C37" t="s">
        <v>221</v>
      </c>
      <c r="D37" t="s">
        <v>177</v>
      </c>
      <c r="E37" t="s">
        <v>33</v>
      </c>
      <c r="F37" t="s">
        <v>61</v>
      </c>
      <c r="G37" t="s">
        <v>83</v>
      </c>
      <c r="H37" t="s">
        <v>124</v>
      </c>
      <c r="I37" s="8">
        <v>358.21</v>
      </c>
      <c r="J37">
        <f t="shared" si="0"/>
        <v>15</v>
      </c>
      <c r="K37">
        <v>5.99</v>
      </c>
      <c r="L37">
        <v>0.88</v>
      </c>
      <c r="M37" t="s">
        <v>209</v>
      </c>
      <c r="N37" t="s">
        <v>209</v>
      </c>
      <c r="P37">
        <v>0</v>
      </c>
      <c r="Q37">
        <v>6</v>
      </c>
      <c r="R37">
        <v>9</v>
      </c>
    </row>
    <row r="38" spans="1:18" x14ac:dyDescent="0.25">
      <c r="A38" t="s">
        <v>210</v>
      </c>
      <c r="B38" t="s">
        <v>30</v>
      </c>
      <c r="C38" t="s">
        <v>223</v>
      </c>
      <c r="D38" t="s">
        <v>177</v>
      </c>
      <c r="E38" t="s">
        <v>33</v>
      </c>
      <c r="F38" t="s">
        <v>61</v>
      </c>
      <c r="G38" t="s">
        <v>83</v>
      </c>
      <c r="H38" t="s">
        <v>124</v>
      </c>
      <c r="I38" s="8">
        <v>358.21</v>
      </c>
      <c r="J38">
        <f t="shared" si="0"/>
        <v>16</v>
      </c>
      <c r="K38" t="s">
        <v>212</v>
      </c>
      <c r="L38">
        <v>0</v>
      </c>
      <c r="M38" t="s">
        <v>209</v>
      </c>
      <c r="N38" t="s">
        <v>209</v>
      </c>
      <c r="P38">
        <v>0</v>
      </c>
      <c r="Q38">
        <v>7</v>
      </c>
      <c r="R38">
        <v>9</v>
      </c>
    </row>
    <row r="39" spans="1:18" x14ac:dyDescent="0.25">
      <c r="A39" t="s">
        <v>210</v>
      </c>
      <c r="B39" t="s">
        <v>30</v>
      </c>
      <c r="C39" t="s">
        <v>224</v>
      </c>
      <c r="D39" t="s">
        <v>177</v>
      </c>
      <c r="E39" t="s">
        <v>33</v>
      </c>
      <c r="F39" t="s">
        <v>61</v>
      </c>
      <c r="G39" t="s">
        <v>83</v>
      </c>
      <c r="H39" t="s">
        <v>124</v>
      </c>
      <c r="I39" s="8">
        <v>358.21</v>
      </c>
      <c r="J39">
        <f t="shared" si="0"/>
        <v>17</v>
      </c>
      <c r="K39" t="s">
        <v>212</v>
      </c>
      <c r="L39">
        <v>0</v>
      </c>
      <c r="M39" t="s">
        <v>209</v>
      </c>
      <c r="N39" t="s">
        <v>209</v>
      </c>
      <c r="P39">
        <v>0</v>
      </c>
      <c r="Q39">
        <v>8</v>
      </c>
      <c r="R39">
        <v>9</v>
      </c>
    </row>
    <row r="40" spans="1:18" x14ac:dyDescent="0.25">
      <c r="A40" t="s">
        <v>210</v>
      </c>
      <c r="B40" t="s">
        <v>30</v>
      </c>
      <c r="C40" t="s">
        <v>215</v>
      </c>
      <c r="D40" t="s">
        <v>177</v>
      </c>
      <c r="E40" t="s">
        <v>33</v>
      </c>
      <c r="F40" t="s">
        <v>61</v>
      </c>
      <c r="G40" t="s">
        <v>83</v>
      </c>
      <c r="H40" t="s">
        <v>124</v>
      </c>
      <c r="I40" s="8">
        <v>358.21</v>
      </c>
      <c r="J40">
        <f t="shared" si="0"/>
        <v>18</v>
      </c>
      <c r="K40" t="s">
        <v>212</v>
      </c>
      <c r="L40">
        <v>0</v>
      </c>
      <c r="M40" t="s">
        <v>209</v>
      </c>
      <c r="N40" t="s">
        <v>209</v>
      </c>
      <c r="P40">
        <v>0</v>
      </c>
      <c r="Q40">
        <v>9</v>
      </c>
      <c r="R40">
        <v>9</v>
      </c>
    </row>
    <row r="41" spans="1:18" x14ac:dyDescent="0.25">
      <c r="A41" t="s">
        <v>210</v>
      </c>
      <c r="B41" t="s">
        <v>30</v>
      </c>
      <c r="C41" t="s">
        <v>216</v>
      </c>
      <c r="D41" t="s">
        <v>177</v>
      </c>
      <c r="E41" t="s">
        <v>33</v>
      </c>
      <c r="F41" t="s">
        <v>61</v>
      </c>
      <c r="G41" t="s">
        <v>83</v>
      </c>
      <c r="H41" t="s">
        <v>124</v>
      </c>
      <c r="I41" s="8">
        <v>358.21</v>
      </c>
      <c r="J41">
        <f t="shared" si="0"/>
        <v>19</v>
      </c>
      <c r="K41" t="s">
        <v>212</v>
      </c>
      <c r="L41">
        <v>0</v>
      </c>
      <c r="M41" t="s">
        <v>209</v>
      </c>
      <c r="N41" t="s">
        <v>209</v>
      </c>
      <c r="P41">
        <v>0</v>
      </c>
      <c r="Q41">
        <v>10</v>
      </c>
      <c r="R41">
        <v>9</v>
      </c>
    </row>
    <row r="42" spans="1:18" x14ac:dyDescent="0.25">
      <c r="A42" t="s">
        <v>210</v>
      </c>
      <c r="B42" t="s">
        <v>30</v>
      </c>
      <c r="C42" t="s">
        <v>216</v>
      </c>
      <c r="D42" t="s">
        <v>177</v>
      </c>
      <c r="E42" t="s">
        <v>33</v>
      </c>
      <c r="F42" t="s">
        <v>61</v>
      </c>
      <c r="G42" t="s">
        <v>83</v>
      </c>
      <c r="H42" t="s">
        <v>124</v>
      </c>
      <c r="I42" s="8">
        <v>358.21</v>
      </c>
      <c r="J42">
        <f t="shared" si="0"/>
        <v>10</v>
      </c>
      <c r="K42">
        <v>301.55</v>
      </c>
      <c r="L42">
        <v>42.66</v>
      </c>
      <c r="M42" t="s">
        <v>179</v>
      </c>
      <c r="N42" t="s">
        <v>179</v>
      </c>
      <c r="P42">
        <v>0</v>
      </c>
      <c r="Q42">
        <v>1</v>
      </c>
      <c r="R42">
        <v>9</v>
      </c>
    </row>
    <row r="43" spans="1:18" x14ac:dyDescent="0.25">
      <c r="A43" t="s">
        <v>210</v>
      </c>
      <c r="B43" t="s">
        <v>30</v>
      </c>
      <c r="C43" t="s">
        <v>217</v>
      </c>
      <c r="D43" t="s">
        <v>177</v>
      </c>
      <c r="E43" t="s">
        <v>33</v>
      </c>
      <c r="F43" t="s">
        <v>61</v>
      </c>
      <c r="G43" t="s">
        <v>83</v>
      </c>
      <c r="H43" t="s">
        <v>124</v>
      </c>
      <c r="I43" s="8">
        <v>358.21</v>
      </c>
      <c r="J43">
        <f t="shared" si="0"/>
        <v>11</v>
      </c>
      <c r="K43">
        <v>204.89</v>
      </c>
      <c r="L43">
        <v>22.05</v>
      </c>
      <c r="M43" t="s">
        <v>179</v>
      </c>
      <c r="N43" t="s">
        <v>179</v>
      </c>
      <c r="P43">
        <v>0</v>
      </c>
      <c r="Q43">
        <v>2</v>
      </c>
      <c r="R43">
        <v>9</v>
      </c>
    </row>
    <row r="44" spans="1:18" x14ac:dyDescent="0.25">
      <c r="A44" t="s">
        <v>210</v>
      </c>
      <c r="B44" t="s">
        <v>30</v>
      </c>
      <c r="C44" t="s">
        <v>218</v>
      </c>
      <c r="D44" t="s">
        <v>177</v>
      </c>
      <c r="E44" t="s">
        <v>33</v>
      </c>
      <c r="F44" t="s">
        <v>61</v>
      </c>
      <c r="G44" t="s">
        <v>83</v>
      </c>
      <c r="H44" t="s">
        <v>124</v>
      </c>
      <c r="I44" s="8">
        <v>358.21</v>
      </c>
      <c r="J44">
        <f t="shared" si="0"/>
        <v>12</v>
      </c>
      <c r="K44">
        <v>110.25</v>
      </c>
      <c r="L44">
        <v>11.23</v>
      </c>
      <c r="M44" t="s">
        <v>179</v>
      </c>
      <c r="N44" t="s">
        <v>179</v>
      </c>
      <c r="P44">
        <v>0</v>
      </c>
      <c r="Q44">
        <v>3</v>
      </c>
      <c r="R44">
        <v>9</v>
      </c>
    </row>
    <row r="45" spans="1:18" x14ac:dyDescent="0.25">
      <c r="A45" t="s">
        <v>210</v>
      </c>
      <c r="B45" t="s">
        <v>30</v>
      </c>
      <c r="C45" t="s">
        <v>219</v>
      </c>
      <c r="D45" t="s">
        <v>177</v>
      </c>
      <c r="E45" t="s">
        <v>33</v>
      </c>
      <c r="F45" t="s">
        <v>61</v>
      </c>
      <c r="G45" t="s">
        <v>83</v>
      </c>
      <c r="H45" t="s">
        <v>124</v>
      </c>
      <c r="I45" s="8">
        <v>358.21</v>
      </c>
      <c r="J45">
        <f t="shared" si="0"/>
        <v>13</v>
      </c>
      <c r="K45">
        <v>68.44</v>
      </c>
      <c r="L45">
        <v>7.88</v>
      </c>
      <c r="M45" t="s">
        <v>179</v>
      </c>
      <c r="N45" t="s">
        <v>179</v>
      </c>
      <c r="P45">
        <v>0</v>
      </c>
      <c r="Q45">
        <v>4</v>
      </c>
      <c r="R45">
        <v>9</v>
      </c>
    </row>
    <row r="46" spans="1:18" x14ac:dyDescent="0.25">
      <c r="A46" t="s">
        <v>210</v>
      </c>
      <c r="B46" t="s">
        <v>30</v>
      </c>
      <c r="C46" t="s">
        <v>220</v>
      </c>
      <c r="D46" t="s">
        <v>177</v>
      </c>
      <c r="E46" t="s">
        <v>33</v>
      </c>
      <c r="F46" t="s">
        <v>61</v>
      </c>
      <c r="G46" t="s">
        <v>83</v>
      </c>
      <c r="H46" t="s">
        <v>124</v>
      </c>
      <c r="I46" s="8">
        <v>358.21</v>
      </c>
      <c r="J46">
        <f t="shared" si="0"/>
        <v>14</v>
      </c>
      <c r="K46">
        <v>18.93</v>
      </c>
      <c r="L46">
        <v>3.4</v>
      </c>
      <c r="M46" t="s">
        <v>179</v>
      </c>
      <c r="N46" t="s">
        <v>179</v>
      </c>
      <c r="P46">
        <v>0</v>
      </c>
      <c r="Q46">
        <v>5</v>
      </c>
      <c r="R46">
        <v>9</v>
      </c>
    </row>
    <row r="47" spans="1:18" x14ac:dyDescent="0.25">
      <c r="A47" t="s">
        <v>210</v>
      </c>
      <c r="B47" t="s">
        <v>30</v>
      </c>
      <c r="C47" t="s">
        <v>221</v>
      </c>
      <c r="D47" t="s">
        <v>177</v>
      </c>
      <c r="E47" t="s">
        <v>33</v>
      </c>
      <c r="F47" t="s">
        <v>61</v>
      </c>
      <c r="G47" t="s">
        <v>83</v>
      </c>
      <c r="H47" t="s">
        <v>124</v>
      </c>
      <c r="I47" s="8">
        <v>358.21</v>
      </c>
      <c r="J47">
        <f t="shared" si="0"/>
        <v>15</v>
      </c>
      <c r="K47">
        <v>6.88</v>
      </c>
      <c r="L47">
        <v>1.21</v>
      </c>
      <c r="M47" t="s">
        <v>179</v>
      </c>
      <c r="N47" t="s">
        <v>179</v>
      </c>
      <c r="P47">
        <v>0</v>
      </c>
      <c r="Q47">
        <v>6</v>
      </c>
      <c r="R47">
        <v>9</v>
      </c>
    </row>
    <row r="48" spans="1:18" x14ac:dyDescent="0.25">
      <c r="A48" t="s">
        <v>210</v>
      </c>
      <c r="B48" t="s">
        <v>30</v>
      </c>
      <c r="C48" t="s">
        <v>223</v>
      </c>
      <c r="D48" t="s">
        <v>177</v>
      </c>
      <c r="E48" t="s">
        <v>33</v>
      </c>
      <c r="F48" t="s">
        <v>61</v>
      </c>
      <c r="G48" t="s">
        <v>83</v>
      </c>
      <c r="H48" t="s">
        <v>124</v>
      </c>
      <c r="I48" s="8">
        <v>358.21</v>
      </c>
      <c r="J48">
        <f t="shared" si="0"/>
        <v>16</v>
      </c>
      <c r="K48">
        <v>2.23</v>
      </c>
      <c r="L48">
        <v>0.32</v>
      </c>
      <c r="M48" t="s">
        <v>179</v>
      </c>
      <c r="N48" t="s">
        <v>179</v>
      </c>
      <c r="P48">
        <v>0</v>
      </c>
      <c r="Q48">
        <v>7</v>
      </c>
      <c r="R48">
        <v>9</v>
      </c>
    </row>
    <row r="49" spans="1:18" x14ac:dyDescent="0.25">
      <c r="A49" t="s">
        <v>210</v>
      </c>
      <c r="B49" t="s">
        <v>30</v>
      </c>
      <c r="C49" t="s">
        <v>224</v>
      </c>
      <c r="D49" t="s">
        <v>177</v>
      </c>
      <c r="E49" t="s">
        <v>33</v>
      </c>
      <c r="F49" t="s">
        <v>61</v>
      </c>
      <c r="G49" t="s">
        <v>83</v>
      </c>
      <c r="H49" t="s">
        <v>124</v>
      </c>
      <c r="I49" s="8">
        <v>358.21</v>
      </c>
      <c r="J49">
        <f t="shared" si="0"/>
        <v>17</v>
      </c>
      <c r="K49" t="s">
        <v>212</v>
      </c>
      <c r="L49">
        <v>0</v>
      </c>
      <c r="M49" t="s">
        <v>179</v>
      </c>
      <c r="N49" t="s">
        <v>179</v>
      </c>
      <c r="P49">
        <v>0</v>
      </c>
      <c r="Q49">
        <v>8</v>
      </c>
      <c r="R49">
        <v>9</v>
      </c>
    </row>
    <row r="50" spans="1:18" x14ac:dyDescent="0.25">
      <c r="A50" t="s">
        <v>210</v>
      </c>
      <c r="B50" t="s">
        <v>30</v>
      </c>
      <c r="C50" t="s">
        <v>215</v>
      </c>
      <c r="D50" t="s">
        <v>177</v>
      </c>
      <c r="E50" t="s">
        <v>33</v>
      </c>
      <c r="F50" t="s">
        <v>61</v>
      </c>
      <c r="G50" t="s">
        <v>83</v>
      </c>
      <c r="H50" t="s">
        <v>124</v>
      </c>
      <c r="I50" s="8">
        <v>358.21</v>
      </c>
      <c r="J50">
        <f t="shared" si="0"/>
        <v>18</v>
      </c>
      <c r="K50" t="s">
        <v>212</v>
      </c>
      <c r="L50">
        <v>0</v>
      </c>
      <c r="M50" t="s">
        <v>179</v>
      </c>
      <c r="N50" t="s">
        <v>179</v>
      </c>
      <c r="P50">
        <v>0</v>
      </c>
      <c r="Q50">
        <v>9</v>
      </c>
      <c r="R50">
        <v>9</v>
      </c>
    </row>
    <row r="51" spans="1:18" x14ac:dyDescent="0.25">
      <c r="A51" t="s">
        <v>210</v>
      </c>
      <c r="B51" t="s">
        <v>30</v>
      </c>
      <c r="C51" t="s">
        <v>216</v>
      </c>
      <c r="D51" t="s">
        <v>177</v>
      </c>
      <c r="E51" t="s">
        <v>33</v>
      </c>
      <c r="F51" t="s">
        <v>61</v>
      </c>
      <c r="G51" t="s">
        <v>83</v>
      </c>
      <c r="H51" t="s">
        <v>124</v>
      </c>
      <c r="I51" s="8">
        <v>358.21</v>
      </c>
      <c r="J51">
        <f t="shared" si="0"/>
        <v>19</v>
      </c>
      <c r="K51" t="s">
        <v>212</v>
      </c>
      <c r="L51">
        <v>0</v>
      </c>
      <c r="M51" t="s">
        <v>179</v>
      </c>
      <c r="N51" t="s">
        <v>179</v>
      </c>
      <c r="P51">
        <v>0</v>
      </c>
      <c r="Q51">
        <v>10</v>
      </c>
      <c r="R51">
        <v>9</v>
      </c>
    </row>
  </sheetData>
  <phoneticPr fontId="6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F0E63-F404-4BF6-9A96-A5757F7B00A7}">
  <dimension ref="A1:R51"/>
  <sheetViews>
    <sheetView workbookViewId="0">
      <selection activeCell="Q1" sqref="Q1"/>
    </sheetView>
  </sheetViews>
  <sheetFormatPr defaultRowHeight="15" x14ac:dyDescent="0.25"/>
  <cols>
    <col min="1" max="1" width="8.85546875" bestFit="1" customWidth="1"/>
    <col min="3" max="3" width="5.85546875" bestFit="1" customWidth="1"/>
    <col min="4" max="4" width="12.42578125" bestFit="1" customWidth="1"/>
    <col min="5" max="5" width="7.28515625" bestFit="1" customWidth="1"/>
    <col min="6" max="6" width="7" bestFit="1" customWidth="1"/>
    <col min="7" max="7" width="7.140625" bestFit="1" customWidth="1"/>
    <col min="8" max="8" width="9.5703125" bestFit="1" customWidth="1"/>
    <col min="9" max="9" width="15.28515625" bestFit="1" customWidth="1"/>
    <col min="10" max="10" width="7.7109375" bestFit="1" customWidth="1"/>
    <col min="11" max="11" width="23.85546875" bestFit="1" customWidth="1"/>
    <col min="12" max="12" width="10.140625" bestFit="1" customWidth="1"/>
    <col min="13" max="13" width="5.7109375" bestFit="1" customWidth="1"/>
    <col min="14" max="14" width="8.140625" bestFit="1" customWidth="1"/>
    <col min="16" max="16" width="8.140625" bestFit="1" customWidth="1"/>
    <col min="17" max="17" width="7.7109375" bestFit="1" customWidth="1"/>
    <col min="18" max="18" width="12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t="s">
        <v>4</v>
      </c>
      <c r="I1" t="s">
        <v>275</v>
      </c>
      <c r="J1" t="s">
        <v>8</v>
      </c>
      <c r="K1" t="s">
        <v>55</v>
      </c>
      <c r="L1" t="s">
        <v>211</v>
      </c>
      <c r="M1" t="s">
        <v>9</v>
      </c>
      <c r="N1" t="s">
        <v>7</v>
      </c>
      <c r="P1" t="s">
        <v>205</v>
      </c>
      <c r="Q1" t="s">
        <v>329</v>
      </c>
      <c r="R1" t="s">
        <v>213</v>
      </c>
    </row>
    <row r="2" spans="1:18" x14ac:dyDescent="0.25">
      <c r="A2" t="s">
        <v>210</v>
      </c>
      <c r="B2" t="s">
        <v>30</v>
      </c>
      <c r="C2" t="s">
        <v>216</v>
      </c>
      <c r="D2" t="s">
        <v>120</v>
      </c>
      <c r="E2" t="s">
        <v>33</v>
      </c>
      <c r="F2" t="s">
        <v>61</v>
      </c>
      <c r="G2" t="s">
        <v>83</v>
      </c>
      <c r="H2" t="s">
        <v>124</v>
      </c>
      <c r="I2">
        <v>358.21</v>
      </c>
      <c r="J2">
        <f>P2+Q2+R2</f>
        <v>10</v>
      </c>
      <c r="K2">
        <v>278.92</v>
      </c>
      <c r="L2">
        <v>11.29</v>
      </c>
      <c r="M2" t="s">
        <v>72</v>
      </c>
      <c r="N2" t="s">
        <v>206</v>
      </c>
      <c r="P2">
        <v>0</v>
      </c>
      <c r="Q2">
        <v>1</v>
      </c>
      <c r="R2">
        <v>9</v>
      </c>
    </row>
    <row r="3" spans="1:18" x14ac:dyDescent="0.25">
      <c r="A3" t="s">
        <v>210</v>
      </c>
      <c r="B3" t="s">
        <v>30</v>
      </c>
      <c r="C3" t="s">
        <v>217</v>
      </c>
      <c r="D3" t="s">
        <v>120</v>
      </c>
      <c r="E3" t="s">
        <v>33</v>
      </c>
      <c r="F3" t="s">
        <v>61</v>
      </c>
      <c r="G3" t="s">
        <v>83</v>
      </c>
      <c r="H3" t="s">
        <v>124</v>
      </c>
      <c r="I3">
        <v>358.21</v>
      </c>
      <c r="J3">
        <f t="shared" ref="J3:J51" si="0">P3+Q3+R3</f>
        <v>11</v>
      </c>
      <c r="K3">
        <v>200.64</v>
      </c>
      <c r="L3">
        <v>12.34</v>
      </c>
      <c r="M3" t="s">
        <v>72</v>
      </c>
      <c r="N3" t="s">
        <v>206</v>
      </c>
      <c r="P3">
        <v>0</v>
      </c>
      <c r="Q3">
        <v>2</v>
      </c>
      <c r="R3">
        <v>9</v>
      </c>
    </row>
    <row r="4" spans="1:18" x14ac:dyDescent="0.25">
      <c r="A4" t="s">
        <v>210</v>
      </c>
      <c r="B4" t="s">
        <v>30</v>
      </c>
      <c r="C4" t="s">
        <v>218</v>
      </c>
      <c r="D4" t="s">
        <v>120</v>
      </c>
      <c r="E4" t="s">
        <v>33</v>
      </c>
      <c r="F4" t="s">
        <v>61</v>
      </c>
      <c r="G4" t="s">
        <v>83</v>
      </c>
      <c r="H4" t="s">
        <v>124</v>
      </c>
      <c r="I4">
        <v>358.21</v>
      </c>
      <c r="J4">
        <f t="shared" si="0"/>
        <v>12</v>
      </c>
      <c r="K4">
        <v>150.08000000000001</v>
      </c>
      <c r="L4">
        <v>9.99</v>
      </c>
      <c r="M4" t="s">
        <v>72</v>
      </c>
      <c r="N4" t="s">
        <v>206</v>
      </c>
      <c r="P4">
        <v>0</v>
      </c>
      <c r="Q4">
        <v>3</v>
      </c>
      <c r="R4">
        <v>9</v>
      </c>
    </row>
    <row r="5" spans="1:18" x14ac:dyDescent="0.25">
      <c r="A5" t="s">
        <v>210</v>
      </c>
      <c r="B5" t="s">
        <v>30</v>
      </c>
      <c r="C5" t="s">
        <v>219</v>
      </c>
      <c r="D5" t="s">
        <v>120</v>
      </c>
      <c r="E5" t="s">
        <v>33</v>
      </c>
      <c r="F5" t="s">
        <v>61</v>
      </c>
      <c r="G5" t="s">
        <v>83</v>
      </c>
      <c r="H5" t="s">
        <v>124</v>
      </c>
      <c r="I5">
        <v>358.21</v>
      </c>
      <c r="J5">
        <f t="shared" si="0"/>
        <v>13</v>
      </c>
      <c r="K5">
        <v>76.650000000000006</v>
      </c>
      <c r="L5">
        <v>6.33</v>
      </c>
      <c r="M5" t="s">
        <v>72</v>
      </c>
      <c r="N5" t="s">
        <v>206</v>
      </c>
      <c r="P5">
        <v>0</v>
      </c>
      <c r="Q5">
        <v>4</v>
      </c>
      <c r="R5">
        <v>9</v>
      </c>
    </row>
    <row r="6" spans="1:18" x14ac:dyDescent="0.25">
      <c r="A6" t="s">
        <v>210</v>
      </c>
      <c r="B6" t="s">
        <v>30</v>
      </c>
      <c r="C6" t="s">
        <v>220</v>
      </c>
      <c r="D6" t="s">
        <v>120</v>
      </c>
      <c r="E6" t="s">
        <v>33</v>
      </c>
      <c r="F6" t="s">
        <v>61</v>
      </c>
      <c r="G6" t="s">
        <v>83</v>
      </c>
      <c r="H6" t="s">
        <v>124</v>
      </c>
      <c r="I6">
        <v>358.21</v>
      </c>
      <c r="J6">
        <f t="shared" si="0"/>
        <v>14</v>
      </c>
      <c r="K6">
        <v>23.77</v>
      </c>
      <c r="L6">
        <v>1.47</v>
      </c>
      <c r="M6" t="s">
        <v>72</v>
      </c>
      <c r="N6" t="s">
        <v>206</v>
      </c>
      <c r="P6">
        <v>0</v>
      </c>
      <c r="Q6">
        <v>5</v>
      </c>
      <c r="R6">
        <v>9</v>
      </c>
    </row>
    <row r="7" spans="1:18" x14ac:dyDescent="0.25">
      <c r="A7" t="s">
        <v>210</v>
      </c>
      <c r="B7" t="s">
        <v>30</v>
      </c>
      <c r="C7" t="s">
        <v>221</v>
      </c>
      <c r="D7" t="s">
        <v>120</v>
      </c>
      <c r="E7" t="s">
        <v>33</v>
      </c>
      <c r="F7" t="s">
        <v>61</v>
      </c>
      <c r="G7" t="s">
        <v>83</v>
      </c>
      <c r="H7" t="s">
        <v>124</v>
      </c>
      <c r="I7">
        <v>358.21</v>
      </c>
      <c r="J7">
        <f t="shared" si="0"/>
        <v>15</v>
      </c>
      <c r="K7">
        <v>10.039999999999999</v>
      </c>
      <c r="L7">
        <v>1.1299999999999999</v>
      </c>
      <c r="M7" t="s">
        <v>72</v>
      </c>
      <c r="N7" t="s">
        <v>206</v>
      </c>
      <c r="P7">
        <v>0</v>
      </c>
      <c r="Q7">
        <v>6</v>
      </c>
      <c r="R7">
        <v>9</v>
      </c>
    </row>
    <row r="8" spans="1:18" x14ac:dyDescent="0.25">
      <c r="A8" t="s">
        <v>210</v>
      </c>
      <c r="B8" t="s">
        <v>30</v>
      </c>
      <c r="C8" t="s">
        <v>223</v>
      </c>
      <c r="D8" t="s">
        <v>120</v>
      </c>
      <c r="E8" t="s">
        <v>33</v>
      </c>
      <c r="F8" t="s">
        <v>61</v>
      </c>
      <c r="G8" t="s">
        <v>83</v>
      </c>
      <c r="H8" t="s">
        <v>124</v>
      </c>
      <c r="I8">
        <v>358.21</v>
      </c>
      <c r="J8">
        <f t="shared" si="0"/>
        <v>16</v>
      </c>
      <c r="K8">
        <v>6.06</v>
      </c>
      <c r="L8">
        <v>0.87</v>
      </c>
      <c r="M8" t="s">
        <v>72</v>
      </c>
      <c r="N8" t="s">
        <v>206</v>
      </c>
      <c r="P8">
        <v>0</v>
      </c>
      <c r="Q8">
        <v>7</v>
      </c>
      <c r="R8">
        <v>9</v>
      </c>
    </row>
    <row r="9" spans="1:18" x14ac:dyDescent="0.25">
      <c r="A9" t="s">
        <v>210</v>
      </c>
      <c r="B9" t="s">
        <v>30</v>
      </c>
      <c r="C9" t="s">
        <v>224</v>
      </c>
      <c r="D9" t="s">
        <v>120</v>
      </c>
      <c r="E9" t="s">
        <v>33</v>
      </c>
      <c r="F9" t="s">
        <v>61</v>
      </c>
      <c r="G9" t="s">
        <v>83</v>
      </c>
      <c r="H9" t="s">
        <v>124</v>
      </c>
      <c r="I9">
        <v>358.21</v>
      </c>
      <c r="J9">
        <f t="shared" si="0"/>
        <v>17</v>
      </c>
      <c r="K9" t="s">
        <v>212</v>
      </c>
      <c r="L9">
        <v>0</v>
      </c>
      <c r="M9" t="s">
        <v>72</v>
      </c>
      <c r="N9" t="s">
        <v>206</v>
      </c>
      <c r="P9">
        <v>0</v>
      </c>
      <c r="Q9">
        <v>8</v>
      </c>
      <c r="R9">
        <v>9</v>
      </c>
    </row>
    <row r="10" spans="1:18" x14ac:dyDescent="0.25">
      <c r="A10" t="s">
        <v>210</v>
      </c>
      <c r="B10" t="s">
        <v>30</v>
      </c>
      <c r="C10" t="s">
        <v>215</v>
      </c>
      <c r="D10" t="s">
        <v>120</v>
      </c>
      <c r="E10" t="s">
        <v>33</v>
      </c>
      <c r="F10" t="s">
        <v>61</v>
      </c>
      <c r="G10" t="s">
        <v>83</v>
      </c>
      <c r="H10" t="s">
        <v>124</v>
      </c>
      <c r="I10">
        <v>358.21</v>
      </c>
      <c r="J10">
        <f t="shared" si="0"/>
        <v>18</v>
      </c>
      <c r="K10" t="s">
        <v>212</v>
      </c>
      <c r="L10">
        <v>0</v>
      </c>
      <c r="M10" t="s">
        <v>72</v>
      </c>
      <c r="N10" t="s">
        <v>206</v>
      </c>
      <c r="P10">
        <v>0</v>
      </c>
      <c r="Q10">
        <v>9</v>
      </c>
      <c r="R10">
        <v>9</v>
      </c>
    </row>
    <row r="11" spans="1:18" x14ac:dyDescent="0.25">
      <c r="A11" t="s">
        <v>210</v>
      </c>
      <c r="B11" t="s">
        <v>30</v>
      </c>
      <c r="C11" t="s">
        <v>216</v>
      </c>
      <c r="D11" t="s">
        <v>120</v>
      </c>
      <c r="E11" t="s">
        <v>33</v>
      </c>
      <c r="F11" t="s">
        <v>61</v>
      </c>
      <c r="G11" t="s">
        <v>83</v>
      </c>
      <c r="H11" t="s">
        <v>124</v>
      </c>
      <c r="I11">
        <v>358.21</v>
      </c>
      <c r="J11">
        <f t="shared" si="0"/>
        <v>19</v>
      </c>
      <c r="K11" t="s">
        <v>212</v>
      </c>
      <c r="L11">
        <v>0</v>
      </c>
      <c r="M11" t="s">
        <v>72</v>
      </c>
      <c r="N11" t="s">
        <v>206</v>
      </c>
      <c r="P11">
        <v>0</v>
      </c>
      <c r="Q11">
        <v>10</v>
      </c>
      <c r="R11">
        <v>9</v>
      </c>
    </row>
    <row r="12" spans="1:18" x14ac:dyDescent="0.25">
      <c r="A12" t="s">
        <v>210</v>
      </c>
      <c r="B12" t="s">
        <v>30</v>
      </c>
      <c r="C12" t="s">
        <v>218</v>
      </c>
      <c r="D12" t="s">
        <v>120</v>
      </c>
      <c r="E12" t="s">
        <v>33</v>
      </c>
      <c r="F12" t="s">
        <v>61</v>
      </c>
      <c r="G12" t="s">
        <v>83</v>
      </c>
      <c r="H12" t="s">
        <v>124</v>
      </c>
      <c r="I12">
        <v>358.21</v>
      </c>
      <c r="J12">
        <f t="shared" si="0"/>
        <v>12</v>
      </c>
      <c r="K12">
        <v>297.89</v>
      </c>
      <c r="L12">
        <v>24.45</v>
      </c>
      <c r="M12" t="s">
        <v>72</v>
      </c>
      <c r="N12" t="s">
        <v>207</v>
      </c>
      <c r="P12">
        <v>2</v>
      </c>
      <c r="Q12">
        <v>1</v>
      </c>
      <c r="R12">
        <v>9</v>
      </c>
    </row>
    <row r="13" spans="1:18" x14ac:dyDescent="0.25">
      <c r="A13" t="s">
        <v>210</v>
      </c>
      <c r="B13" t="s">
        <v>30</v>
      </c>
      <c r="C13" t="s">
        <v>219</v>
      </c>
      <c r="D13" t="s">
        <v>120</v>
      </c>
      <c r="E13" t="s">
        <v>33</v>
      </c>
      <c r="F13" t="s">
        <v>61</v>
      </c>
      <c r="G13" t="s">
        <v>83</v>
      </c>
      <c r="H13" t="s">
        <v>124</v>
      </c>
      <c r="I13">
        <v>358.21</v>
      </c>
      <c r="J13">
        <f t="shared" si="0"/>
        <v>13</v>
      </c>
      <c r="K13">
        <v>269.81</v>
      </c>
      <c r="L13">
        <v>21.31</v>
      </c>
      <c r="M13" t="s">
        <v>72</v>
      </c>
      <c r="N13" t="s">
        <v>207</v>
      </c>
      <c r="P13">
        <v>2</v>
      </c>
      <c r="Q13">
        <v>2</v>
      </c>
      <c r="R13">
        <v>9</v>
      </c>
    </row>
    <row r="14" spans="1:18" x14ac:dyDescent="0.25">
      <c r="A14" t="s">
        <v>210</v>
      </c>
      <c r="B14" t="s">
        <v>30</v>
      </c>
      <c r="C14" t="s">
        <v>220</v>
      </c>
      <c r="D14" t="s">
        <v>120</v>
      </c>
      <c r="E14" t="s">
        <v>33</v>
      </c>
      <c r="F14" t="s">
        <v>61</v>
      </c>
      <c r="G14" t="s">
        <v>83</v>
      </c>
      <c r="H14" t="s">
        <v>124</v>
      </c>
      <c r="I14">
        <v>358.21</v>
      </c>
      <c r="J14">
        <f t="shared" si="0"/>
        <v>14</v>
      </c>
      <c r="K14">
        <v>164.58</v>
      </c>
      <c r="L14">
        <v>14.67</v>
      </c>
      <c r="M14" t="s">
        <v>72</v>
      </c>
      <c r="N14" t="s">
        <v>207</v>
      </c>
      <c r="P14">
        <v>2</v>
      </c>
      <c r="Q14">
        <v>3</v>
      </c>
      <c r="R14">
        <v>9</v>
      </c>
    </row>
    <row r="15" spans="1:18" x14ac:dyDescent="0.25">
      <c r="A15" t="s">
        <v>210</v>
      </c>
      <c r="B15" t="s">
        <v>30</v>
      </c>
      <c r="C15" t="s">
        <v>221</v>
      </c>
      <c r="D15" t="s">
        <v>120</v>
      </c>
      <c r="E15" t="s">
        <v>33</v>
      </c>
      <c r="F15" t="s">
        <v>61</v>
      </c>
      <c r="G15" t="s">
        <v>83</v>
      </c>
      <c r="H15" t="s">
        <v>124</v>
      </c>
      <c r="I15">
        <v>358.21</v>
      </c>
      <c r="J15">
        <f t="shared" si="0"/>
        <v>15</v>
      </c>
      <c r="K15">
        <v>100.06</v>
      </c>
      <c r="L15">
        <v>12.33</v>
      </c>
      <c r="M15" t="s">
        <v>72</v>
      </c>
      <c r="N15" t="s">
        <v>207</v>
      </c>
      <c r="P15">
        <v>2</v>
      </c>
      <c r="Q15">
        <v>4</v>
      </c>
      <c r="R15">
        <v>9</v>
      </c>
    </row>
    <row r="16" spans="1:18" x14ac:dyDescent="0.25">
      <c r="A16" t="s">
        <v>210</v>
      </c>
      <c r="B16" t="s">
        <v>30</v>
      </c>
      <c r="C16" t="s">
        <v>223</v>
      </c>
      <c r="D16" t="s">
        <v>120</v>
      </c>
      <c r="E16" t="s">
        <v>33</v>
      </c>
      <c r="F16" t="s">
        <v>61</v>
      </c>
      <c r="G16" t="s">
        <v>83</v>
      </c>
      <c r="H16" t="s">
        <v>124</v>
      </c>
      <c r="I16">
        <v>358.21</v>
      </c>
      <c r="J16">
        <f t="shared" si="0"/>
        <v>16</v>
      </c>
      <c r="K16">
        <v>43.31</v>
      </c>
      <c r="L16">
        <v>3.05</v>
      </c>
      <c r="M16" t="s">
        <v>72</v>
      </c>
      <c r="N16" t="s">
        <v>207</v>
      </c>
      <c r="P16">
        <v>2</v>
      </c>
      <c r="Q16">
        <v>5</v>
      </c>
      <c r="R16">
        <v>9</v>
      </c>
    </row>
    <row r="17" spans="1:18" x14ac:dyDescent="0.25">
      <c r="A17" t="s">
        <v>210</v>
      </c>
      <c r="B17" t="s">
        <v>30</v>
      </c>
      <c r="C17" t="s">
        <v>224</v>
      </c>
      <c r="D17" t="s">
        <v>120</v>
      </c>
      <c r="E17" t="s">
        <v>33</v>
      </c>
      <c r="F17" t="s">
        <v>61</v>
      </c>
      <c r="G17" t="s">
        <v>83</v>
      </c>
      <c r="H17" t="s">
        <v>124</v>
      </c>
      <c r="I17">
        <v>358.21</v>
      </c>
      <c r="J17">
        <f t="shared" si="0"/>
        <v>17</v>
      </c>
      <c r="K17">
        <v>12.34</v>
      </c>
      <c r="L17">
        <v>1.0900000000000001</v>
      </c>
      <c r="M17" t="s">
        <v>72</v>
      </c>
      <c r="N17" t="s">
        <v>207</v>
      </c>
      <c r="P17">
        <v>2</v>
      </c>
      <c r="Q17">
        <v>6</v>
      </c>
      <c r="R17">
        <v>9</v>
      </c>
    </row>
    <row r="18" spans="1:18" x14ac:dyDescent="0.25">
      <c r="A18" t="s">
        <v>210</v>
      </c>
      <c r="B18" t="s">
        <v>30</v>
      </c>
      <c r="C18" t="s">
        <v>215</v>
      </c>
      <c r="D18" t="s">
        <v>120</v>
      </c>
      <c r="E18" t="s">
        <v>33</v>
      </c>
      <c r="F18" t="s">
        <v>61</v>
      </c>
      <c r="G18" t="s">
        <v>83</v>
      </c>
      <c r="H18" t="s">
        <v>124</v>
      </c>
      <c r="I18">
        <v>358.21</v>
      </c>
      <c r="J18">
        <f t="shared" si="0"/>
        <v>18</v>
      </c>
      <c r="K18">
        <v>7.71</v>
      </c>
      <c r="L18">
        <v>0.94</v>
      </c>
      <c r="M18" t="s">
        <v>72</v>
      </c>
      <c r="N18" t="s">
        <v>207</v>
      </c>
      <c r="P18">
        <v>2</v>
      </c>
      <c r="Q18">
        <v>7</v>
      </c>
      <c r="R18">
        <v>9</v>
      </c>
    </row>
    <row r="19" spans="1:18" x14ac:dyDescent="0.25">
      <c r="A19" t="s">
        <v>210</v>
      </c>
      <c r="B19" t="s">
        <v>30</v>
      </c>
      <c r="C19" t="s">
        <v>216</v>
      </c>
      <c r="D19" t="s">
        <v>120</v>
      </c>
      <c r="E19" t="s">
        <v>33</v>
      </c>
      <c r="F19" t="s">
        <v>61</v>
      </c>
      <c r="G19" t="s">
        <v>83</v>
      </c>
      <c r="H19" t="s">
        <v>124</v>
      </c>
      <c r="I19">
        <v>358.21</v>
      </c>
      <c r="J19">
        <f t="shared" si="0"/>
        <v>19</v>
      </c>
      <c r="K19">
        <v>2.65</v>
      </c>
      <c r="L19">
        <v>0.06</v>
      </c>
      <c r="M19" t="s">
        <v>72</v>
      </c>
      <c r="N19" t="s">
        <v>207</v>
      </c>
      <c r="P19">
        <v>2</v>
      </c>
      <c r="Q19">
        <v>8</v>
      </c>
      <c r="R19">
        <v>9</v>
      </c>
    </row>
    <row r="20" spans="1:18" x14ac:dyDescent="0.25">
      <c r="A20" t="s">
        <v>210</v>
      </c>
      <c r="B20" t="s">
        <v>30</v>
      </c>
      <c r="C20" t="s">
        <v>217</v>
      </c>
      <c r="D20" t="s">
        <v>120</v>
      </c>
      <c r="E20" t="s">
        <v>33</v>
      </c>
      <c r="F20" t="s">
        <v>61</v>
      </c>
      <c r="G20" t="s">
        <v>83</v>
      </c>
      <c r="H20" t="s">
        <v>124</v>
      </c>
      <c r="I20">
        <v>358.21</v>
      </c>
      <c r="J20">
        <f t="shared" si="0"/>
        <v>20</v>
      </c>
      <c r="K20" t="s">
        <v>212</v>
      </c>
      <c r="L20">
        <v>0</v>
      </c>
      <c r="M20" t="s">
        <v>72</v>
      </c>
      <c r="N20" t="s">
        <v>207</v>
      </c>
      <c r="P20">
        <v>2</v>
      </c>
      <c r="Q20">
        <v>9</v>
      </c>
      <c r="R20">
        <v>9</v>
      </c>
    </row>
    <row r="21" spans="1:18" x14ac:dyDescent="0.25">
      <c r="A21" t="s">
        <v>210</v>
      </c>
      <c r="B21" t="s">
        <v>30</v>
      </c>
      <c r="C21" t="s">
        <v>218</v>
      </c>
      <c r="D21" t="s">
        <v>120</v>
      </c>
      <c r="E21" t="s">
        <v>33</v>
      </c>
      <c r="F21" t="s">
        <v>61</v>
      </c>
      <c r="G21" t="s">
        <v>83</v>
      </c>
      <c r="H21" t="s">
        <v>124</v>
      </c>
      <c r="I21">
        <v>358.21</v>
      </c>
      <c r="J21">
        <f t="shared" si="0"/>
        <v>21</v>
      </c>
      <c r="K21" t="s">
        <v>212</v>
      </c>
      <c r="L21">
        <v>0</v>
      </c>
      <c r="M21" t="s">
        <v>72</v>
      </c>
      <c r="N21" t="s">
        <v>207</v>
      </c>
      <c r="P21">
        <v>2</v>
      </c>
      <c r="Q21">
        <v>10</v>
      </c>
      <c r="R21">
        <v>9</v>
      </c>
    </row>
    <row r="22" spans="1:18" x14ac:dyDescent="0.25">
      <c r="A22" t="s">
        <v>210</v>
      </c>
      <c r="B22" t="s">
        <v>30</v>
      </c>
      <c r="C22" t="s">
        <v>220</v>
      </c>
      <c r="D22" t="s">
        <v>120</v>
      </c>
      <c r="E22" t="s">
        <v>33</v>
      </c>
      <c r="F22" t="s">
        <v>61</v>
      </c>
      <c r="G22" t="s">
        <v>83</v>
      </c>
      <c r="H22" t="s">
        <v>124</v>
      </c>
      <c r="I22">
        <v>358.21</v>
      </c>
      <c r="J22">
        <f t="shared" si="0"/>
        <v>14</v>
      </c>
      <c r="K22">
        <v>322.02999999999997</v>
      </c>
      <c r="L22">
        <v>30.17</v>
      </c>
      <c r="M22" t="s">
        <v>72</v>
      </c>
      <c r="N22" t="s">
        <v>208</v>
      </c>
      <c r="P22">
        <v>4</v>
      </c>
      <c r="Q22">
        <v>1</v>
      </c>
      <c r="R22">
        <v>9</v>
      </c>
    </row>
    <row r="23" spans="1:18" x14ac:dyDescent="0.25">
      <c r="A23" t="s">
        <v>210</v>
      </c>
      <c r="B23" t="s">
        <v>30</v>
      </c>
      <c r="C23" t="s">
        <v>221</v>
      </c>
      <c r="D23" t="s">
        <v>120</v>
      </c>
      <c r="E23" t="s">
        <v>33</v>
      </c>
      <c r="F23" t="s">
        <v>61</v>
      </c>
      <c r="G23" t="s">
        <v>83</v>
      </c>
      <c r="H23" t="s">
        <v>124</v>
      </c>
      <c r="I23">
        <v>358.21</v>
      </c>
      <c r="J23">
        <f t="shared" si="0"/>
        <v>15</v>
      </c>
      <c r="K23">
        <v>297.89</v>
      </c>
      <c r="L23">
        <v>24.45</v>
      </c>
      <c r="M23" t="s">
        <v>72</v>
      </c>
      <c r="N23" t="s">
        <v>208</v>
      </c>
      <c r="P23">
        <v>4</v>
      </c>
      <c r="Q23">
        <v>2</v>
      </c>
      <c r="R23">
        <v>9</v>
      </c>
    </row>
    <row r="24" spans="1:18" x14ac:dyDescent="0.25">
      <c r="A24" t="s">
        <v>210</v>
      </c>
      <c r="B24" t="s">
        <v>30</v>
      </c>
      <c r="C24" t="s">
        <v>223</v>
      </c>
      <c r="D24" t="s">
        <v>120</v>
      </c>
      <c r="E24" t="s">
        <v>33</v>
      </c>
      <c r="F24" t="s">
        <v>61</v>
      </c>
      <c r="G24" t="s">
        <v>83</v>
      </c>
      <c r="H24" t="s">
        <v>124</v>
      </c>
      <c r="I24">
        <v>358.21</v>
      </c>
      <c r="J24">
        <f t="shared" si="0"/>
        <v>16</v>
      </c>
      <c r="K24">
        <v>248.55</v>
      </c>
      <c r="L24">
        <v>21.36</v>
      </c>
      <c r="M24" t="s">
        <v>72</v>
      </c>
      <c r="N24" t="s">
        <v>208</v>
      </c>
      <c r="P24">
        <v>4</v>
      </c>
      <c r="Q24">
        <v>3</v>
      </c>
      <c r="R24">
        <v>9</v>
      </c>
    </row>
    <row r="25" spans="1:18" x14ac:dyDescent="0.25">
      <c r="A25" t="s">
        <v>210</v>
      </c>
      <c r="B25" t="s">
        <v>30</v>
      </c>
      <c r="C25" t="s">
        <v>224</v>
      </c>
      <c r="D25" t="s">
        <v>120</v>
      </c>
      <c r="E25" t="s">
        <v>33</v>
      </c>
      <c r="F25" t="s">
        <v>61</v>
      </c>
      <c r="G25" t="s">
        <v>83</v>
      </c>
      <c r="H25" t="s">
        <v>124</v>
      </c>
      <c r="I25">
        <v>358.21</v>
      </c>
      <c r="J25">
        <f t="shared" si="0"/>
        <v>17</v>
      </c>
      <c r="K25">
        <v>173.8</v>
      </c>
      <c r="L25">
        <v>14.07</v>
      </c>
      <c r="M25" t="s">
        <v>72</v>
      </c>
      <c r="N25" t="s">
        <v>208</v>
      </c>
      <c r="P25">
        <v>4</v>
      </c>
      <c r="Q25">
        <v>4</v>
      </c>
      <c r="R25">
        <v>9</v>
      </c>
    </row>
    <row r="26" spans="1:18" x14ac:dyDescent="0.25">
      <c r="A26" t="s">
        <v>210</v>
      </c>
      <c r="B26" t="s">
        <v>30</v>
      </c>
      <c r="C26" t="s">
        <v>215</v>
      </c>
      <c r="D26" t="s">
        <v>120</v>
      </c>
      <c r="E26" t="s">
        <v>33</v>
      </c>
      <c r="F26" t="s">
        <v>61</v>
      </c>
      <c r="G26" t="s">
        <v>83</v>
      </c>
      <c r="H26" t="s">
        <v>124</v>
      </c>
      <c r="I26">
        <v>358.21</v>
      </c>
      <c r="J26">
        <f t="shared" si="0"/>
        <v>18</v>
      </c>
      <c r="K26">
        <v>114.58</v>
      </c>
      <c r="L26">
        <v>9.14</v>
      </c>
      <c r="M26" t="s">
        <v>72</v>
      </c>
      <c r="N26" t="s">
        <v>208</v>
      </c>
      <c r="P26">
        <v>4</v>
      </c>
      <c r="Q26">
        <v>5</v>
      </c>
      <c r="R26">
        <v>9</v>
      </c>
    </row>
    <row r="27" spans="1:18" x14ac:dyDescent="0.25">
      <c r="A27" t="s">
        <v>210</v>
      </c>
      <c r="B27" t="s">
        <v>30</v>
      </c>
      <c r="C27" t="s">
        <v>216</v>
      </c>
      <c r="D27" t="s">
        <v>120</v>
      </c>
      <c r="E27" t="s">
        <v>33</v>
      </c>
      <c r="F27" t="s">
        <v>61</v>
      </c>
      <c r="G27" t="s">
        <v>83</v>
      </c>
      <c r="H27" t="s">
        <v>124</v>
      </c>
      <c r="I27">
        <v>358.21</v>
      </c>
      <c r="J27">
        <f t="shared" si="0"/>
        <v>19</v>
      </c>
      <c r="K27">
        <v>64.02</v>
      </c>
      <c r="L27">
        <v>6.53</v>
      </c>
      <c r="M27" t="s">
        <v>72</v>
      </c>
      <c r="N27" t="s">
        <v>208</v>
      </c>
      <c r="P27">
        <v>4</v>
      </c>
      <c r="Q27">
        <v>6</v>
      </c>
      <c r="R27">
        <v>9</v>
      </c>
    </row>
    <row r="28" spans="1:18" x14ac:dyDescent="0.25">
      <c r="A28" t="s">
        <v>210</v>
      </c>
      <c r="B28" t="s">
        <v>30</v>
      </c>
      <c r="C28" t="s">
        <v>217</v>
      </c>
      <c r="D28" t="s">
        <v>120</v>
      </c>
      <c r="E28" t="s">
        <v>33</v>
      </c>
      <c r="F28" t="s">
        <v>61</v>
      </c>
      <c r="G28" t="s">
        <v>83</v>
      </c>
      <c r="H28" t="s">
        <v>124</v>
      </c>
      <c r="I28">
        <v>358.21</v>
      </c>
      <c r="J28">
        <f t="shared" si="0"/>
        <v>20</v>
      </c>
      <c r="K28">
        <v>27.01</v>
      </c>
      <c r="L28">
        <v>1.91</v>
      </c>
      <c r="M28" t="s">
        <v>72</v>
      </c>
      <c r="N28" t="s">
        <v>208</v>
      </c>
      <c r="P28">
        <v>4</v>
      </c>
      <c r="Q28">
        <v>7</v>
      </c>
      <c r="R28">
        <v>9</v>
      </c>
    </row>
    <row r="29" spans="1:18" x14ac:dyDescent="0.25">
      <c r="A29" t="s">
        <v>210</v>
      </c>
      <c r="B29" t="s">
        <v>30</v>
      </c>
      <c r="C29" t="s">
        <v>218</v>
      </c>
      <c r="D29" t="s">
        <v>120</v>
      </c>
      <c r="E29" t="s">
        <v>33</v>
      </c>
      <c r="F29" t="s">
        <v>61</v>
      </c>
      <c r="G29" t="s">
        <v>83</v>
      </c>
      <c r="H29" t="s">
        <v>124</v>
      </c>
      <c r="I29">
        <v>358.21</v>
      </c>
      <c r="J29">
        <f t="shared" si="0"/>
        <v>21</v>
      </c>
      <c r="K29">
        <v>13.46</v>
      </c>
      <c r="L29">
        <v>0.94</v>
      </c>
      <c r="M29" t="s">
        <v>72</v>
      </c>
      <c r="N29" t="s">
        <v>208</v>
      </c>
      <c r="P29">
        <v>4</v>
      </c>
      <c r="Q29">
        <v>8</v>
      </c>
      <c r="R29">
        <v>9</v>
      </c>
    </row>
    <row r="30" spans="1:18" x14ac:dyDescent="0.25">
      <c r="A30" t="s">
        <v>210</v>
      </c>
      <c r="B30" t="s">
        <v>30</v>
      </c>
      <c r="C30" t="s">
        <v>219</v>
      </c>
      <c r="D30" t="s">
        <v>120</v>
      </c>
      <c r="E30" t="s">
        <v>33</v>
      </c>
      <c r="F30" t="s">
        <v>61</v>
      </c>
      <c r="G30" t="s">
        <v>83</v>
      </c>
      <c r="H30" t="s">
        <v>124</v>
      </c>
      <c r="I30">
        <v>358.21</v>
      </c>
      <c r="J30">
        <f t="shared" si="0"/>
        <v>22</v>
      </c>
      <c r="K30">
        <v>6.88</v>
      </c>
      <c r="L30">
        <v>0.71</v>
      </c>
      <c r="M30" t="s">
        <v>72</v>
      </c>
      <c r="N30" t="s">
        <v>208</v>
      </c>
      <c r="P30">
        <v>4</v>
      </c>
      <c r="Q30">
        <v>9</v>
      </c>
      <c r="R30">
        <v>9</v>
      </c>
    </row>
    <row r="31" spans="1:18" x14ac:dyDescent="0.25">
      <c r="A31" t="s">
        <v>210</v>
      </c>
      <c r="B31" t="s">
        <v>30</v>
      </c>
      <c r="C31" t="s">
        <v>220</v>
      </c>
      <c r="D31" t="s">
        <v>120</v>
      </c>
      <c r="E31" t="s">
        <v>33</v>
      </c>
      <c r="F31" t="s">
        <v>61</v>
      </c>
      <c r="G31" t="s">
        <v>83</v>
      </c>
      <c r="H31" t="s">
        <v>124</v>
      </c>
      <c r="I31">
        <v>358.21</v>
      </c>
      <c r="J31">
        <f t="shared" si="0"/>
        <v>23</v>
      </c>
      <c r="K31" t="s">
        <v>212</v>
      </c>
      <c r="L31">
        <v>0</v>
      </c>
      <c r="M31" t="s">
        <v>72</v>
      </c>
      <c r="N31" t="s">
        <v>208</v>
      </c>
      <c r="P31">
        <v>4</v>
      </c>
      <c r="Q31">
        <v>10</v>
      </c>
      <c r="R31">
        <v>9</v>
      </c>
    </row>
    <row r="32" spans="1:18" x14ac:dyDescent="0.25">
      <c r="A32" t="s">
        <v>210</v>
      </c>
      <c r="B32" t="s">
        <v>30</v>
      </c>
      <c r="C32" t="s">
        <v>216</v>
      </c>
      <c r="D32" t="s">
        <v>120</v>
      </c>
      <c r="E32" t="s">
        <v>33</v>
      </c>
      <c r="F32" t="s">
        <v>61</v>
      </c>
      <c r="G32" t="s">
        <v>83</v>
      </c>
      <c r="H32" t="s">
        <v>124</v>
      </c>
      <c r="I32">
        <v>358.21</v>
      </c>
      <c r="J32">
        <f t="shared" si="0"/>
        <v>10</v>
      </c>
      <c r="K32">
        <v>312.17</v>
      </c>
      <c r="L32">
        <v>34.590000000000003</v>
      </c>
      <c r="M32" t="s">
        <v>209</v>
      </c>
      <c r="N32" t="s">
        <v>209</v>
      </c>
      <c r="P32">
        <v>0</v>
      </c>
      <c r="Q32">
        <v>1</v>
      </c>
      <c r="R32">
        <v>9</v>
      </c>
    </row>
    <row r="33" spans="1:18" x14ac:dyDescent="0.25">
      <c r="A33" t="s">
        <v>210</v>
      </c>
      <c r="B33" t="s">
        <v>30</v>
      </c>
      <c r="C33" t="s">
        <v>217</v>
      </c>
      <c r="D33" t="s">
        <v>120</v>
      </c>
      <c r="E33" t="s">
        <v>33</v>
      </c>
      <c r="F33" t="s">
        <v>61</v>
      </c>
      <c r="G33" t="s">
        <v>83</v>
      </c>
      <c r="H33" t="s">
        <v>124</v>
      </c>
      <c r="I33">
        <v>358.21</v>
      </c>
      <c r="J33">
        <f t="shared" si="0"/>
        <v>11</v>
      </c>
      <c r="K33">
        <v>245.44</v>
      </c>
      <c r="L33">
        <v>21.67</v>
      </c>
      <c r="M33" t="s">
        <v>209</v>
      </c>
      <c r="N33" t="s">
        <v>209</v>
      </c>
      <c r="P33">
        <v>0</v>
      </c>
      <c r="Q33">
        <v>2</v>
      </c>
      <c r="R33">
        <v>9</v>
      </c>
    </row>
    <row r="34" spans="1:18" x14ac:dyDescent="0.25">
      <c r="A34" t="s">
        <v>210</v>
      </c>
      <c r="B34" t="s">
        <v>30</v>
      </c>
      <c r="C34" t="s">
        <v>218</v>
      </c>
      <c r="D34" t="s">
        <v>120</v>
      </c>
      <c r="E34" t="s">
        <v>33</v>
      </c>
      <c r="F34" t="s">
        <v>61</v>
      </c>
      <c r="G34" t="s">
        <v>83</v>
      </c>
      <c r="H34" t="s">
        <v>124</v>
      </c>
      <c r="I34">
        <v>358.21</v>
      </c>
      <c r="J34">
        <f t="shared" si="0"/>
        <v>12</v>
      </c>
      <c r="K34">
        <v>187.75</v>
      </c>
      <c r="L34">
        <v>11.12</v>
      </c>
      <c r="M34" t="s">
        <v>209</v>
      </c>
      <c r="N34" t="s">
        <v>209</v>
      </c>
      <c r="P34">
        <v>0</v>
      </c>
      <c r="Q34">
        <v>3</v>
      </c>
      <c r="R34">
        <v>9</v>
      </c>
    </row>
    <row r="35" spans="1:18" x14ac:dyDescent="0.25">
      <c r="A35" t="s">
        <v>210</v>
      </c>
      <c r="B35" t="s">
        <v>30</v>
      </c>
      <c r="C35" t="s">
        <v>219</v>
      </c>
      <c r="D35" t="s">
        <v>120</v>
      </c>
      <c r="E35" t="s">
        <v>33</v>
      </c>
      <c r="F35" t="s">
        <v>61</v>
      </c>
      <c r="G35" t="s">
        <v>83</v>
      </c>
      <c r="H35" t="s">
        <v>124</v>
      </c>
      <c r="I35">
        <v>358.21</v>
      </c>
      <c r="J35">
        <f t="shared" si="0"/>
        <v>13</v>
      </c>
      <c r="K35">
        <v>80.09</v>
      </c>
      <c r="L35">
        <v>7.09</v>
      </c>
      <c r="M35" t="s">
        <v>209</v>
      </c>
      <c r="N35" t="s">
        <v>209</v>
      </c>
      <c r="P35">
        <v>0</v>
      </c>
      <c r="Q35">
        <v>4</v>
      </c>
      <c r="R35">
        <v>9</v>
      </c>
    </row>
    <row r="36" spans="1:18" x14ac:dyDescent="0.25">
      <c r="A36" t="s">
        <v>210</v>
      </c>
      <c r="B36" t="s">
        <v>30</v>
      </c>
      <c r="C36" t="s">
        <v>220</v>
      </c>
      <c r="D36" t="s">
        <v>120</v>
      </c>
      <c r="E36" t="s">
        <v>33</v>
      </c>
      <c r="F36" t="s">
        <v>61</v>
      </c>
      <c r="G36" t="s">
        <v>83</v>
      </c>
      <c r="H36" t="s">
        <v>124</v>
      </c>
      <c r="I36">
        <v>358.21</v>
      </c>
      <c r="J36">
        <f t="shared" si="0"/>
        <v>14</v>
      </c>
      <c r="K36">
        <v>32.06</v>
      </c>
      <c r="L36">
        <v>4.66</v>
      </c>
      <c r="M36" t="s">
        <v>209</v>
      </c>
      <c r="N36" t="s">
        <v>209</v>
      </c>
      <c r="P36">
        <v>0</v>
      </c>
      <c r="Q36">
        <v>5</v>
      </c>
      <c r="R36">
        <v>9</v>
      </c>
    </row>
    <row r="37" spans="1:18" x14ac:dyDescent="0.25">
      <c r="A37" t="s">
        <v>210</v>
      </c>
      <c r="B37" t="s">
        <v>30</v>
      </c>
      <c r="C37" t="s">
        <v>221</v>
      </c>
      <c r="D37" t="s">
        <v>120</v>
      </c>
      <c r="E37" t="s">
        <v>33</v>
      </c>
      <c r="F37" t="s">
        <v>61</v>
      </c>
      <c r="G37" t="s">
        <v>83</v>
      </c>
      <c r="H37" t="s">
        <v>124</v>
      </c>
      <c r="I37">
        <v>358.21</v>
      </c>
      <c r="J37">
        <f t="shared" si="0"/>
        <v>15</v>
      </c>
      <c r="K37">
        <v>11.99</v>
      </c>
      <c r="L37">
        <v>2.4500000000000002</v>
      </c>
      <c r="M37" t="s">
        <v>209</v>
      </c>
      <c r="N37" t="s">
        <v>209</v>
      </c>
      <c r="P37">
        <v>0</v>
      </c>
      <c r="Q37">
        <v>6</v>
      </c>
      <c r="R37">
        <v>9</v>
      </c>
    </row>
    <row r="38" spans="1:18" x14ac:dyDescent="0.25">
      <c r="A38" t="s">
        <v>210</v>
      </c>
      <c r="B38" t="s">
        <v>30</v>
      </c>
      <c r="C38" t="s">
        <v>223</v>
      </c>
      <c r="D38" t="s">
        <v>120</v>
      </c>
      <c r="E38" t="s">
        <v>33</v>
      </c>
      <c r="F38" t="s">
        <v>61</v>
      </c>
      <c r="G38" t="s">
        <v>83</v>
      </c>
      <c r="H38" t="s">
        <v>124</v>
      </c>
      <c r="I38">
        <v>358.21</v>
      </c>
      <c r="J38">
        <f t="shared" si="0"/>
        <v>16</v>
      </c>
      <c r="K38">
        <v>5.0199999999999996</v>
      </c>
      <c r="L38">
        <v>1.1100000000000001</v>
      </c>
      <c r="M38" t="s">
        <v>209</v>
      </c>
      <c r="N38" t="s">
        <v>209</v>
      </c>
      <c r="P38">
        <v>0</v>
      </c>
      <c r="Q38">
        <v>7</v>
      </c>
      <c r="R38">
        <v>9</v>
      </c>
    </row>
    <row r="39" spans="1:18" x14ac:dyDescent="0.25">
      <c r="A39" t="s">
        <v>210</v>
      </c>
      <c r="B39" t="s">
        <v>30</v>
      </c>
      <c r="C39" t="s">
        <v>224</v>
      </c>
      <c r="D39" t="s">
        <v>120</v>
      </c>
      <c r="E39" t="s">
        <v>33</v>
      </c>
      <c r="F39" t="s">
        <v>61</v>
      </c>
      <c r="G39" t="s">
        <v>83</v>
      </c>
      <c r="H39" t="s">
        <v>124</v>
      </c>
      <c r="I39">
        <v>358.21</v>
      </c>
      <c r="J39">
        <f t="shared" si="0"/>
        <v>17</v>
      </c>
      <c r="K39" t="s">
        <v>212</v>
      </c>
      <c r="L39">
        <v>0</v>
      </c>
      <c r="M39" t="s">
        <v>209</v>
      </c>
      <c r="N39" t="s">
        <v>209</v>
      </c>
      <c r="P39">
        <v>0</v>
      </c>
      <c r="Q39">
        <v>8</v>
      </c>
      <c r="R39">
        <v>9</v>
      </c>
    </row>
    <row r="40" spans="1:18" x14ac:dyDescent="0.25">
      <c r="A40" t="s">
        <v>210</v>
      </c>
      <c r="B40" t="s">
        <v>30</v>
      </c>
      <c r="C40" t="s">
        <v>215</v>
      </c>
      <c r="D40" t="s">
        <v>120</v>
      </c>
      <c r="E40" t="s">
        <v>33</v>
      </c>
      <c r="F40" t="s">
        <v>61</v>
      </c>
      <c r="G40" t="s">
        <v>83</v>
      </c>
      <c r="H40" t="s">
        <v>124</v>
      </c>
      <c r="I40">
        <v>358.21</v>
      </c>
      <c r="J40">
        <f t="shared" si="0"/>
        <v>18</v>
      </c>
      <c r="K40" t="s">
        <v>212</v>
      </c>
      <c r="L40">
        <v>0</v>
      </c>
      <c r="M40" t="s">
        <v>209</v>
      </c>
      <c r="N40" t="s">
        <v>209</v>
      </c>
      <c r="P40">
        <v>0</v>
      </c>
      <c r="Q40">
        <v>9</v>
      </c>
      <c r="R40">
        <v>9</v>
      </c>
    </row>
    <row r="41" spans="1:18" x14ac:dyDescent="0.25">
      <c r="A41" t="s">
        <v>210</v>
      </c>
      <c r="B41" t="s">
        <v>30</v>
      </c>
      <c r="C41" t="s">
        <v>216</v>
      </c>
      <c r="D41" t="s">
        <v>120</v>
      </c>
      <c r="E41" t="s">
        <v>33</v>
      </c>
      <c r="F41" t="s">
        <v>61</v>
      </c>
      <c r="G41" t="s">
        <v>83</v>
      </c>
      <c r="H41" t="s">
        <v>124</v>
      </c>
      <c r="I41">
        <v>358.21</v>
      </c>
      <c r="J41">
        <f t="shared" si="0"/>
        <v>19</v>
      </c>
      <c r="K41" t="s">
        <v>212</v>
      </c>
      <c r="L41">
        <v>0</v>
      </c>
      <c r="M41" t="s">
        <v>209</v>
      </c>
      <c r="N41" t="s">
        <v>209</v>
      </c>
      <c r="P41">
        <v>0</v>
      </c>
      <c r="Q41">
        <v>10</v>
      </c>
      <c r="R41">
        <v>9</v>
      </c>
    </row>
    <row r="42" spans="1:18" x14ac:dyDescent="0.25">
      <c r="A42" t="s">
        <v>210</v>
      </c>
      <c r="B42" t="s">
        <v>30</v>
      </c>
      <c r="C42" t="s">
        <v>216</v>
      </c>
      <c r="D42" t="s">
        <v>120</v>
      </c>
      <c r="E42" t="s">
        <v>33</v>
      </c>
      <c r="F42" t="s">
        <v>61</v>
      </c>
      <c r="G42" t="s">
        <v>83</v>
      </c>
      <c r="H42" t="s">
        <v>124</v>
      </c>
      <c r="I42">
        <v>358.21</v>
      </c>
      <c r="J42">
        <f t="shared" si="0"/>
        <v>10</v>
      </c>
      <c r="K42">
        <v>328.66</v>
      </c>
      <c r="L42">
        <v>24.55</v>
      </c>
      <c r="M42" t="s">
        <v>179</v>
      </c>
      <c r="N42" t="s">
        <v>179</v>
      </c>
      <c r="P42">
        <v>0</v>
      </c>
      <c r="Q42">
        <v>1</v>
      </c>
      <c r="R42">
        <v>9</v>
      </c>
    </row>
    <row r="43" spans="1:18" x14ac:dyDescent="0.25">
      <c r="A43" t="s">
        <v>210</v>
      </c>
      <c r="B43" t="s">
        <v>30</v>
      </c>
      <c r="C43" t="s">
        <v>217</v>
      </c>
      <c r="D43" t="s">
        <v>120</v>
      </c>
      <c r="E43" t="s">
        <v>33</v>
      </c>
      <c r="F43" t="s">
        <v>61</v>
      </c>
      <c r="G43" t="s">
        <v>83</v>
      </c>
      <c r="H43" t="s">
        <v>124</v>
      </c>
      <c r="I43">
        <v>358.21</v>
      </c>
      <c r="J43">
        <f t="shared" si="0"/>
        <v>11</v>
      </c>
      <c r="K43">
        <v>226.74</v>
      </c>
      <c r="L43">
        <v>21.45</v>
      </c>
      <c r="M43" t="s">
        <v>179</v>
      </c>
      <c r="N43" t="s">
        <v>179</v>
      </c>
      <c r="P43">
        <v>0</v>
      </c>
      <c r="Q43">
        <v>2</v>
      </c>
      <c r="R43">
        <v>9</v>
      </c>
    </row>
    <row r="44" spans="1:18" x14ac:dyDescent="0.25">
      <c r="A44" t="s">
        <v>210</v>
      </c>
      <c r="B44" t="s">
        <v>30</v>
      </c>
      <c r="C44" t="s">
        <v>218</v>
      </c>
      <c r="D44" t="s">
        <v>120</v>
      </c>
      <c r="E44" t="s">
        <v>33</v>
      </c>
      <c r="F44" t="s">
        <v>61</v>
      </c>
      <c r="G44" t="s">
        <v>83</v>
      </c>
      <c r="H44" t="s">
        <v>124</v>
      </c>
      <c r="I44">
        <v>358.21</v>
      </c>
      <c r="J44">
        <f t="shared" si="0"/>
        <v>12</v>
      </c>
      <c r="K44">
        <v>185.75</v>
      </c>
      <c r="L44">
        <v>12.99</v>
      </c>
      <c r="M44" t="s">
        <v>179</v>
      </c>
      <c r="N44" t="s">
        <v>179</v>
      </c>
      <c r="P44">
        <v>0</v>
      </c>
      <c r="Q44">
        <v>3</v>
      </c>
      <c r="R44">
        <v>9</v>
      </c>
    </row>
    <row r="45" spans="1:18" x14ac:dyDescent="0.25">
      <c r="A45" t="s">
        <v>210</v>
      </c>
      <c r="B45" t="s">
        <v>30</v>
      </c>
      <c r="C45" t="s">
        <v>219</v>
      </c>
      <c r="D45" t="s">
        <v>120</v>
      </c>
      <c r="E45" t="s">
        <v>33</v>
      </c>
      <c r="F45" t="s">
        <v>61</v>
      </c>
      <c r="G45" t="s">
        <v>83</v>
      </c>
      <c r="H45" t="s">
        <v>124</v>
      </c>
      <c r="I45">
        <v>358.21</v>
      </c>
      <c r="J45">
        <f t="shared" si="0"/>
        <v>13</v>
      </c>
      <c r="K45">
        <v>88.45</v>
      </c>
      <c r="L45">
        <v>11.01</v>
      </c>
      <c r="M45" t="s">
        <v>179</v>
      </c>
      <c r="N45" t="s">
        <v>179</v>
      </c>
      <c r="P45">
        <v>0</v>
      </c>
      <c r="Q45">
        <v>4</v>
      </c>
      <c r="R45">
        <v>9</v>
      </c>
    </row>
    <row r="46" spans="1:18" x14ac:dyDescent="0.25">
      <c r="A46" t="s">
        <v>210</v>
      </c>
      <c r="B46" t="s">
        <v>30</v>
      </c>
      <c r="C46" t="s">
        <v>220</v>
      </c>
      <c r="D46" t="s">
        <v>120</v>
      </c>
      <c r="E46" t="s">
        <v>33</v>
      </c>
      <c r="F46" t="s">
        <v>61</v>
      </c>
      <c r="G46" t="s">
        <v>83</v>
      </c>
      <c r="H46" t="s">
        <v>124</v>
      </c>
      <c r="I46">
        <v>358.21</v>
      </c>
      <c r="J46">
        <f t="shared" si="0"/>
        <v>14</v>
      </c>
      <c r="K46">
        <v>42.23</v>
      </c>
      <c r="L46">
        <v>5.81</v>
      </c>
      <c r="M46" t="s">
        <v>179</v>
      </c>
      <c r="N46" t="s">
        <v>179</v>
      </c>
      <c r="P46">
        <v>0</v>
      </c>
      <c r="Q46">
        <v>5</v>
      </c>
      <c r="R46">
        <v>9</v>
      </c>
    </row>
    <row r="47" spans="1:18" x14ac:dyDescent="0.25">
      <c r="A47" t="s">
        <v>210</v>
      </c>
      <c r="B47" t="s">
        <v>30</v>
      </c>
      <c r="C47" t="s">
        <v>221</v>
      </c>
      <c r="D47" t="s">
        <v>120</v>
      </c>
      <c r="E47" t="s">
        <v>33</v>
      </c>
      <c r="F47" t="s">
        <v>61</v>
      </c>
      <c r="G47" t="s">
        <v>83</v>
      </c>
      <c r="H47" t="s">
        <v>124</v>
      </c>
      <c r="I47">
        <v>358.21</v>
      </c>
      <c r="J47">
        <f t="shared" si="0"/>
        <v>15</v>
      </c>
      <c r="K47">
        <v>16.97</v>
      </c>
      <c r="L47">
        <v>3.4</v>
      </c>
      <c r="M47" t="s">
        <v>179</v>
      </c>
      <c r="N47" t="s">
        <v>179</v>
      </c>
      <c r="P47">
        <v>0</v>
      </c>
      <c r="Q47">
        <v>6</v>
      </c>
      <c r="R47">
        <v>9</v>
      </c>
    </row>
    <row r="48" spans="1:18" x14ac:dyDescent="0.25">
      <c r="A48" t="s">
        <v>210</v>
      </c>
      <c r="B48" t="s">
        <v>30</v>
      </c>
      <c r="C48" t="s">
        <v>223</v>
      </c>
      <c r="D48" t="s">
        <v>120</v>
      </c>
      <c r="E48" t="s">
        <v>33</v>
      </c>
      <c r="F48" t="s">
        <v>61</v>
      </c>
      <c r="G48" t="s">
        <v>83</v>
      </c>
      <c r="H48" t="s">
        <v>124</v>
      </c>
      <c r="I48">
        <v>358.21</v>
      </c>
      <c r="J48">
        <f t="shared" si="0"/>
        <v>16</v>
      </c>
      <c r="K48">
        <v>6.78</v>
      </c>
      <c r="L48">
        <v>1.02</v>
      </c>
      <c r="M48" t="s">
        <v>179</v>
      </c>
      <c r="N48" t="s">
        <v>179</v>
      </c>
      <c r="P48">
        <v>0</v>
      </c>
      <c r="Q48">
        <v>7</v>
      </c>
      <c r="R48">
        <v>9</v>
      </c>
    </row>
    <row r="49" spans="1:18" x14ac:dyDescent="0.25">
      <c r="A49" t="s">
        <v>210</v>
      </c>
      <c r="B49" t="s">
        <v>30</v>
      </c>
      <c r="C49" t="s">
        <v>224</v>
      </c>
      <c r="D49" t="s">
        <v>120</v>
      </c>
      <c r="E49" t="s">
        <v>33</v>
      </c>
      <c r="F49" t="s">
        <v>61</v>
      </c>
      <c r="G49" t="s">
        <v>83</v>
      </c>
      <c r="H49" t="s">
        <v>124</v>
      </c>
      <c r="I49">
        <v>358.21</v>
      </c>
      <c r="J49">
        <f t="shared" si="0"/>
        <v>17</v>
      </c>
      <c r="K49" t="s">
        <v>212</v>
      </c>
      <c r="L49">
        <v>0</v>
      </c>
      <c r="M49" t="s">
        <v>179</v>
      </c>
      <c r="N49" t="s">
        <v>179</v>
      </c>
      <c r="P49">
        <v>0</v>
      </c>
      <c r="Q49">
        <v>8</v>
      </c>
      <c r="R49">
        <v>9</v>
      </c>
    </row>
    <row r="50" spans="1:18" x14ac:dyDescent="0.25">
      <c r="A50" t="s">
        <v>210</v>
      </c>
      <c r="B50" t="s">
        <v>30</v>
      </c>
      <c r="C50" t="s">
        <v>215</v>
      </c>
      <c r="D50" t="s">
        <v>120</v>
      </c>
      <c r="E50" t="s">
        <v>33</v>
      </c>
      <c r="F50" t="s">
        <v>61</v>
      </c>
      <c r="G50" t="s">
        <v>83</v>
      </c>
      <c r="H50" t="s">
        <v>124</v>
      </c>
      <c r="I50">
        <v>358.21</v>
      </c>
      <c r="J50">
        <f t="shared" si="0"/>
        <v>18</v>
      </c>
      <c r="K50" t="s">
        <v>212</v>
      </c>
      <c r="L50">
        <v>0</v>
      </c>
      <c r="M50" t="s">
        <v>179</v>
      </c>
      <c r="N50" t="s">
        <v>179</v>
      </c>
      <c r="P50">
        <v>0</v>
      </c>
      <c r="Q50">
        <v>9</v>
      </c>
      <c r="R50">
        <v>9</v>
      </c>
    </row>
    <row r="51" spans="1:18" x14ac:dyDescent="0.25">
      <c r="A51" t="s">
        <v>210</v>
      </c>
      <c r="B51" t="s">
        <v>30</v>
      </c>
      <c r="C51" t="s">
        <v>216</v>
      </c>
      <c r="D51" t="s">
        <v>120</v>
      </c>
      <c r="E51" t="s">
        <v>33</v>
      </c>
      <c r="F51" t="s">
        <v>61</v>
      </c>
      <c r="G51" t="s">
        <v>83</v>
      </c>
      <c r="H51" t="s">
        <v>124</v>
      </c>
      <c r="I51">
        <v>358.21</v>
      </c>
      <c r="J51">
        <f t="shared" si="0"/>
        <v>19</v>
      </c>
      <c r="K51" t="s">
        <v>212</v>
      </c>
      <c r="L51">
        <v>0</v>
      </c>
      <c r="M51" t="s">
        <v>179</v>
      </c>
      <c r="N51" t="s">
        <v>179</v>
      </c>
      <c r="P51">
        <v>0</v>
      </c>
      <c r="Q51">
        <v>10</v>
      </c>
      <c r="R51">
        <v>9</v>
      </c>
    </row>
  </sheetData>
  <phoneticPr fontId="6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CD3F0-1A30-42BA-A302-F321A1869C5D}">
  <dimension ref="A1:N19"/>
  <sheetViews>
    <sheetView workbookViewId="0">
      <selection activeCell="N2" sqref="N2:N19"/>
    </sheetView>
  </sheetViews>
  <sheetFormatPr defaultRowHeight="15" x14ac:dyDescent="0.25"/>
  <cols>
    <col min="1" max="1" width="9.7109375" bestFit="1" customWidth="1"/>
    <col min="3" max="3" width="11.85546875" bestFit="1" customWidth="1"/>
    <col min="4" max="4" width="12.42578125" bestFit="1" customWidth="1"/>
    <col min="5" max="5" width="6.85546875" bestFit="1" customWidth="1"/>
    <col min="6" max="6" width="7" bestFit="1" customWidth="1"/>
    <col min="7" max="7" width="7.140625" bestFit="1" customWidth="1"/>
    <col min="8" max="8" width="9.5703125" bestFit="1" customWidth="1"/>
    <col min="9" max="9" width="6.85546875" bestFit="1" customWidth="1"/>
    <col min="10" max="10" width="11.85546875" bestFit="1" customWidth="1"/>
    <col min="11" max="11" width="25.5703125" bestFit="1" customWidth="1"/>
    <col min="12" max="12" width="9.5703125" bestFit="1" customWidth="1"/>
    <col min="13" max="13" width="5.7109375" bestFit="1" customWidth="1"/>
    <col min="14" max="14" width="8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t="s">
        <v>275</v>
      </c>
      <c r="J1" s="1" t="s">
        <v>8</v>
      </c>
      <c r="K1" s="2" t="s">
        <v>137</v>
      </c>
      <c r="L1" s="2" t="s">
        <v>125</v>
      </c>
      <c r="M1" s="1" t="s">
        <v>9</v>
      </c>
      <c r="N1" s="1" t="s">
        <v>7</v>
      </c>
    </row>
    <row r="2" spans="1:14" x14ac:dyDescent="0.25">
      <c r="A2" t="s">
        <v>291</v>
      </c>
      <c r="B2" t="s">
        <v>30</v>
      </c>
      <c r="C2" t="s">
        <v>31</v>
      </c>
      <c r="D2" t="s">
        <v>32</v>
      </c>
      <c r="E2" t="s">
        <v>290</v>
      </c>
      <c r="G2" t="s">
        <v>91</v>
      </c>
      <c r="H2" t="s">
        <v>124</v>
      </c>
      <c r="I2" s="13">
        <v>358.21</v>
      </c>
      <c r="J2">
        <v>2.4504179792168498E-2</v>
      </c>
      <c r="K2">
        <v>8.6257237816953296</v>
      </c>
      <c r="L2">
        <v>0</v>
      </c>
      <c r="M2" t="s">
        <v>37</v>
      </c>
      <c r="N2" t="s">
        <v>290</v>
      </c>
    </row>
    <row r="3" spans="1:14" x14ac:dyDescent="0.25">
      <c r="A3" t="s">
        <v>291</v>
      </c>
      <c r="B3" t="s">
        <v>30</v>
      </c>
      <c r="C3" t="s">
        <v>31</v>
      </c>
      <c r="D3" t="s">
        <v>32</v>
      </c>
      <c r="E3" t="s">
        <v>290</v>
      </c>
      <c r="G3" t="s">
        <v>91</v>
      </c>
      <c r="H3" t="s">
        <v>124</v>
      </c>
      <c r="I3" s="13">
        <v>358.21</v>
      </c>
      <c r="J3">
        <v>0.189869088507988</v>
      </c>
      <c r="K3">
        <v>4.7746668810744097</v>
      </c>
      <c r="L3">
        <v>0</v>
      </c>
      <c r="M3" t="s">
        <v>37</v>
      </c>
      <c r="N3" t="s">
        <v>290</v>
      </c>
    </row>
    <row r="4" spans="1:14" x14ac:dyDescent="0.25">
      <c r="A4" t="s">
        <v>291</v>
      </c>
      <c r="B4" t="s">
        <v>30</v>
      </c>
      <c r="C4" t="s">
        <v>31</v>
      </c>
      <c r="D4" t="s">
        <v>32</v>
      </c>
      <c r="E4" t="s">
        <v>290</v>
      </c>
      <c r="G4" t="s">
        <v>91</v>
      </c>
      <c r="H4" t="s">
        <v>124</v>
      </c>
      <c r="I4" s="13">
        <v>358.21</v>
      </c>
      <c r="J4">
        <v>0.43664555034082198</v>
      </c>
      <c r="K4">
        <v>2.7190860714577201</v>
      </c>
      <c r="L4">
        <v>0</v>
      </c>
      <c r="M4" t="s">
        <v>37</v>
      </c>
      <c r="N4" t="s">
        <v>290</v>
      </c>
    </row>
    <row r="5" spans="1:14" x14ac:dyDescent="0.25">
      <c r="A5" t="s">
        <v>291</v>
      </c>
      <c r="B5" t="s">
        <v>30</v>
      </c>
      <c r="C5" t="s">
        <v>31</v>
      </c>
      <c r="D5" t="s">
        <v>32</v>
      </c>
      <c r="E5" t="s">
        <v>290</v>
      </c>
      <c r="G5" t="s">
        <v>91</v>
      </c>
      <c r="H5" t="s">
        <v>124</v>
      </c>
      <c r="I5" s="13">
        <v>358.21</v>
      </c>
      <c r="J5">
        <v>0.93759131610099999</v>
      </c>
      <c r="K5">
        <v>1.0841584108996301</v>
      </c>
      <c r="L5">
        <v>0</v>
      </c>
      <c r="M5" t="s">
        <v>37</v>
      </c>
      <c r="N5" t="s">
        <v>290</v>
      </c>
    </row>
    <row r="6" spans="1:14" x14ac:dyDescent="0.25">
      <c r="A6" t="s">
        <v>291</v>
      </c>
      <c r="B6" t="s">
        <v>30</v>
      </c>
      <c r="C6" t="s">
        <v>31</v>
      </c>
      <c r="D6" t="s">
        <v>32</v>
      </c>
      <c r="E6" t="s">
        <v>290</v>
      </c>
      <c r="G6" t="s">
        <v>91</v>
      </c>
      <c r="H6" t="s">
        <v>124</v>
      </c>
      <c r="I6" s="13">
        <v>358.21</v>
      </c>
      <c r="J6">
        <v>1.94476071305448</v>
      </c>
      <c r="K6">
        <v>0.53494477372940596</v>
      </c>
      <c r="L6">
        <v>0</v>
      </c>
      <c r="M6" t="s">
        <v>37</v>
      </c>
      <c r="N6" t="s">
        <v>290</v>
      </c>
    </row>
    <row r="7" spans="1:14" x14ac:dyDescent="0.25">
      <c r="A7" t="s">
        <v>291</v>
      </c>
      <c r="B7" t="s">
        <v>30</v>
      </c>
      <c r="C7" t="s">
        <v>31</v>
      </c>
      <c r="D7" t="s">
        <v>32</v>
      </c>
      <c r="E7" t="s">
        <v>290</v>
      </c>
      <c r="G7" t="s">
        <v>91</v>
      </c>
      <c r="H7" t="s">
        <v>124</v>
      </c>
      <c r="I7" s="13">
        <v>358.21</v>
      </c>
      <c r="J7">
        <v>3.9306335080157502</v>
      </c>
      <c r="K7">
        <v>0.117044854110813</v>
      </c>
      <c r="L7">
        <v>0</v>
      </c>
      <c r="M7" t="s">
        <v>37</v>
      </c>
      <c r="N7" t="s">
        <v>290</v>
      </c>
    </row>
    <row r="8" spans="1:14" x14ac:dyDescent="0.25">
      <c r="A8" t="s">
        <v>291</v>
      </c>
      <c r="B8" t="s">
        <v>30</v>
      </c>
      <c r="C8" t="s">
        <v>31</v>
      </c>
      <c r="D8" t="s">
        <v>32</v>
      </c>
      <c r="E8" t="s">
        <v>290</v>
      </c>
      <c r="G8" t="s">
        <v>91</v>
      </c>
      <c r="H8" t="s">
        <v>124</v>
      </c>
      <c r="I8" s="13">
        <v>358.21</v>
      </c>
      <c r="J8">
        <v>5.9425508862107801</v>
      </c>
      <c r="K8">
        <v>5.8929292602650403E-2</v>
      </c>
      <c r="L8">
        <v>0</v>
      </c>
      <c r="M8" t="s">
        <v>37</v>
      </c>
      <c r="N8" t="s">
        <v>290</v>
      </c>
    </row>
    <row r="9" spans="1:14" x14ac:dyDescent="0.25">
      <c r="A9" t="s">
        <v>291</v>
      </c>
      <c r="B9" t="s">
        <v>30</v>
      </c>
      <c r="C9" t="s">
        <v>31</v>
      </c>
      <c r="D9" t="s">
        <v>32</v>
      </c>
      <c r="E9" t="s">
        <v>290</v>
      </c>
      <c r="G9" t="s">
        <v>91</v>
      </c>
      <c r="H9" t="s">
        <v>124</v>
      </c>
      <c r="I9" s="13">
        <v>358.21</v>
      </c>
      <c r="J9">
        <v>7.9429467033177401</v>
      </c>
      <c r="K9">
        <v>1.6426644687709002E-2</v>
      </c>
      <c r="L9">
        <v>0</v>
      </c>
      <c r="M9" t="s">
        <v>37</v>
      </c>
      <c r="N9" t="s">
        <v>290</v>
      </c>
    </row>
    <row r="10" spans="1:14" x14ac:dyDescent="0.25">
      <c r="A10" t="s">
        <v>291</v>
      </c>
      <c r="B10" t="s">
        <v>30</v>
      </c>
      <c r="C10" t="s">
        <v>31</v>
      </c>
      <c r="D10" t="s">
        <v>32</v>
      </c>
      <c r="E10" t="s">
        <v>33</v>
      </c>
      <c r="G10" t="s">
        <v>91</v>
      </c>
      <c r="H10" t="s">
        <v>124</v>
      </c>
      <c r="I10" s="13">
        <v>358.21</v>
      </c>
      <c r="J10">
        <v>1.4861421618701499E-2</v>
      </c>
      <c r="K10">
        <v>20.0955753120151</v>
      </c>
      <c r="L10">
        <v>0</v>
      </c>
      <c r="M10" t="s">
        <v>37</v>
      </c>
      <c r="N10" t="s">
        <v>33</v>
      </c>
    </row>
    <row r="11" spans="1:14" x14ac:dyDescent="0.25">
      <c r="A11" t="s">
        <v>291</v>
      </c>
      <c r="B11" t="s">
        <v>30</v>
      </c>
      <c r="C11" t="s">
        <v>31</v>
      </c>
      <c r="D11" t="s">
        <v>32</v>
      </c>
      <c r="E11" t="s">
        <v>33</v>
      </c>
      <c r="G11" t="s">
        <v>91</v>
      </c>
      <c r="H11" t="s">
        <v>124</v>
      </c>
      <c r="I11" s="13">
        <v>358.21</v>
      </c>
      <c r="J11">
        <v>0.17687862746968699</v>
      </c>
      <c r="K11">
        <v>10.4387350709065</v>
      </c>
      <c r="L11">
        <v>0</v>
      </c>
      <c r="M11" t="s">
        <v>37</v>
      </c>
      <c r="N11" t="s">
        <v>33</v>
      </c>
    </row>
    <row r="12" spans="1:14" x14ac:dyDescent="0.25">
      <c r="A12" t="s">
        <v>291</v>
      </c>
      <c r="B12" t="s">
        <v>30</v>
      </c>
      <c r="C12" t="s">
        <v>31</v>
      </c>
      <c r="D12" t="s">
        <v>32</v>
      </c>
      <c r="E12" t="s">
        <v>33</v>
      </c>
      <c r="G12" t="s">
        <v>91</v>
      </c>
      <c r="H12" t="s">
        <v>124</v>
      </c>
      <c r="I12" s="13">
        <v>358.21</v>
      </c>
      <c r="J12">
        <v>0.43117082309645699</v>
      </c>
      <c r="K12">
        <v>7.4186579181845502</v>
      </c>
      <c r="L12">
        <v>0</v>
      </c>
      <c r="M12" t="s">
        <v>37</v>
      </c>
      <c r="N12" t="s">
        <v>33</v>
      </c>
    </row>
    <row r="13" spans="1:14" x14ac:dyDescent="0.25">
      <c r="A13" t="s">
        <v>291</v>
      </c>
      <c r="B13" t="s">
        <v>30</v>
      </c>
      <c r="C13" t="s">
        <v>31</v>
      </c>
      <c r="D13" t="s">
        <v>32</v>
      </c>
      <c r="E13" t="s">
        <v>33</v>
      </c>
      <c r="G13" t="s">
        <v>91</v>
      </c>
      <c r="H13" t="s">
        <v>124</v>
      </c>
      <c r="I13" s="13">
        <v>358.21</v>
      </c>
      <c r="J13">
        <v>0.92536049095680994</v>
      </c>
      <c r="K13">
        <v>2.9411571296105401</v>
      </c>
      <c r="L13">
        <v>0</v>
      </c>
      <c r="M13" t="s">
        <v>37</v>
      </c>
      <c r="N13" t="s">
        <v>33</v>
      </c>
    </row>
    <row r="14" spans="1:14" x14ac:dyDescent="0.25">
      <c r="A14" t="s">
        <v>291</v>
      </c>
      <c r="B14" t="s">
        <v>30</v>
      </c>
      <c r="C14" t="s">
        <v>31</v>
      </c>
      <c r="D14" t="s">
        <v>32</v>
      </c>
      <c r="E14" t="s">
        <v>33</v>
      </c>
      <c r="G14" t="s">
        <v>91</v>
      </c>
      <c r="H14" t="s">
        <v>124</v>
      </c>
      <c r="I14" s="13">
        <v>358.21</v>
      </c>
      <c r="J14">
        <v>1.9365788710885901</v>
      </c>
      <c r="K14">
        <v>2.2465376451607701</v>
      </c>
      <c r="L14">
        <v>0</v>
      </c>
      <c r="M14" t="s">
        <v>37</v>
      </c>
      <c r="N14" t="s">
        <v>33</v>
      </c>
    </row>
    <row r="15" spans="1:14" x14ac:dyDescent="0.25">
      <c r="A15" t="s">
        <v>291</v>
      </c>
      <c r="B15" t="s">
        <v>30</v>
      </c>
      <c r="C15" t="s">
        <v>31</v>
      </c>
      <c r="D15" t="s">
        <v>32</v>
      </c>
      <c r="E15" t="s">
        <v>33</v>
      </c>
      <c r="G15" t="s">
        <v>91</v>
      </c>
      <c r="H15" t="s">
        <v>124</v>
      </c>
      <c r="I15" s="13">
        <v>358.21</v>
      </c>
      <c r="J15">
        <v>3.93086789462585</v>
      </c>
      <c r="K15">
        <v>1.51128303853721</v>
      </c>
      <c r="L15">
        <v>0</v>
      </c>
      <c r="M15" t="s">
        <v>37</v>
      </c>
      <c r="N15" t="s">
        <v>33</v>
      </c>
    </row>
    <row r="16" spans="1:14" x14ac:dyDescent="0.25">
      <c r="A16" t="s">
        <v>291</v>
      </c>
      <c r="B16" t="s">
        <v>30</v>
      </c>
      <c r="C16" t="s">
        <v>31</v>
      </c>
      <c r="D16" t="s">
        <v>32</v>
      </c>
      <c r="E16" t="s">
        <v>33</v>
      </c>
      <c r="G16" t="s">
        <v>91</v>
      </c>
      <c r="H16" t="s">
        <v>124</v>
      </c>
      <c r="I16" s="13">
        <v>358.21</v>
      </c>
      <c r="J16">
        <v>5.9254048515954301</v>
      </c>
      <c r="K16">
        <v>1.2951876150338599</v>
      </c>
      <c r="L16">
        <v>0</v>
      </c>
      <c r="M16" t="s">
        <v>37</v>
      </c>
      <c r="N16" t="s">
        <v>33</v>
      </c>
    </row>
    <row r="17" spans="1:14" x14ac:dyDescent="0.25">
      <c r="A17" t="s">
        <v>291</v>
      </c>
      <c r="B17" t="s">
        <v>30</v>
      </c>
      <c r="C17" t="s">
        <v>31</v>
      </c>
      <c r="D17" t="s">
        <v>32</v>
      </c>
      <c r="E17" t="s">
        <v>33</v>
      </c>
      <c r="G17" t="s">
        <v>91</v>
      </c>
      <c r="H17" t="s">
        <v>124</v>
      </c>
      <c r="I17" s="13">
        <v>358.21</v>
      </c>
      <c r="J17">
        <v>7.9334614727853499</v>
      </c>
      <c r="K17">
        <v>0.60165446645768705</v>
      </c>
      <c r="L17">
        <v>0</v>
      </c>
      <c r="M17" t="s">
        <v>37</v>
      </c>
      <c r="N17" t="s">
        <v>33</v>
      </c>
    </row>
    <row r="18" spans="1:14" x14ac:dyDescent="0.25">
      <c r="A18" t="s">
        <v>291</v>
      </c>
      <c r="B18" t="s">
        <v>30</v>
      </c>
      <c r="C18" t="s">
        <v>31</v>
      </c>
      <c r="D18" t="s">
        <v>32</v>
      </c>
      <c r="E18" t="s">
        <v>33</v>
      </c>
      <c r="G18" t="s">
        <v>91</v>
      </c>
      <c r="H18" t="s">
        <v>124</v>
      </c>
      <c r="I18" s="13">
        <v>358.21</v>
      </c>
      <c r="J18">
        <v>9.9352760052090296</v>
      </c>
      <c r="K18">
        <v>0.62941300090040597</v>
      </c>
      <c r="L18">
        <v>0</v>
      </c>
      <c r="M18" t="s">
        <v>37</v>
      </c>
      <c r="N18" t="s">
        <v>33</v>
      </c>
    </row>
    <row r="19" spans="1:14" x14ac:dyDescent="0.25">
      <c r="A19" t="s">
        <v>291</v>
      </c>
      <c r="B19" t="s">
        <v>30</v>
      </c>
      <c r="C19" t="s">
        <v>31</v>
      </c>
      <c r="D19" t="s">
        <v>32</v>
      </c>
      <c r="E19" t="s">
        <v>33</v>
      </c>
      <c r="G19" t="s">
        <v>91</v>
      </c>
      <c r="H19" t="s">
        <v>124</v>
      </c>
      <c r="I19" s="13">
        <v>358.21</v>
      </c>
      <c r="J19">
        <v>11.9360112979862</v>
      </c>
      <c r="K19">
        <v>0.22950479225256801</v>
      </c>
      <c r="L19">
        <v>0</v>
      </c>
      <c r="M19" t="s">
        <v>37</v>
      </c>
      <c r="N19" t="s">
        <v>33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D50BD-BE00-47C6-854F-8A9DF14521D4}">
  <dimension ref="A1:P21"/>
  <sheetViews>
    <sheetView workbookViewId="0">
      <selection activeCell="M56" sqref="M56"/>
    </sheetView>
  </sheetViews>
  <sheetFormatPr defaultRowHeight="15" x14ac:dyDescent="0.25"/>
  <cols>
    <col min="11" max="11" width="27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t="s">
        <v>275</v>
      </c>
      <c r="J1" s="1" t="s">
        <v>8</v>
      </c>
      <c r="K1" s="2" t="s">
        <v>137</v>
      </c>
      <c r="L1" s="1" t="s">
        <v>125</v>
      </c>
      <c r="M1" s="1" t="s">
        <v>9</v>
      </c>
      <c r="N1" s="1" t="s">
        <v>7</v>
      </c>
      <c r="P1" s="1" t="s">
        <v>81</v>
      </c>
    </row>
    <row r="2" spans="1:16" x14ac:dyDescent="0.25">
      <c r="A2" t="s">
        <v>324</v>
      </c>
      <c r="B2" t="s">
        <v>30</v>
      </c>
      <c r="C2" t="s">
        <v>31</v>
      </c>
      <c r="D2" t="s">
        <v>32</v>
      </c>
      <c r="E2" t="s">
        <v>325</v>
      </c>
      <c r="F2" t="s">
        <v>50</v>
      </c>
      <c r="G2" t="s">
        <v>91</v>
      </c>
      <c r="H2" t="s">
        <v>124</v>
      </c>
      <c r="I2" s="8">
        <v>358.21</v>
      </c>
      <c r="J2">
        <v>3.33120306758267E-2</v>
      </c>
      <c r="K2">
        <v>5.02730416664002</v>
      </c>
      <c r="M2" t="s">
        <v>37</v>
      </c>
    </row>
    <row r="3" spans="1:16" x14ac:dyDescent="0.25">
      <c r="A3" t="s">
        <v>324</v>
      </c>
      <c r="B3" t="s">
        <v>30</v>
      </c>
      <c r="C3" t="s">
        <v>31</v>
      </c>
      <c r="D3" t="s">
        <v>32</v>
      </c>
      <c r="E3" t="s">
        <v>325</v>
      </c>
      <c r="F3" t="s">
        <v>50</v>
      </c>
      <c r="G3" t="s">
        <v>91</v>
      </c>
      <c r="H3" t="s">
        <v>124</v>
      </c>
      <c r="I3" s="8">
        <v>358.21</v>
      </c>
      <c r="J3">
        <v>0.187731023258709</v>
      </c>
      <c r="K3">
        <v>3.4798009228623199</v>
      </c>
      <c r="M3" t="s">
        <v>37</v>
      </c>
    </row>
    <row r="4" spans="1:16" x14ac:dyDescent="0.25">
      <c r="A4" t="s">
        <v>324</v>
      </c>
      <c r="B4" t="s">
        <v>30</v>
      </c>
      <c r="C4" t="s">
        <v>31</v>
      </c>
      <c r="D4" t="s">
        <v>32</v>
      </c>
      <c r="E4" t="s">
        <v>325</v>
      </c>
      <c r="F4" t="s">
        <v>50</v>
      </c>
      <c r="G4" t="s">
        <v>91</v>
      </c>
      <c r="H4" t="s">
        <v>124</v>
      </c>
      <c r="I4" s="8">
        <v>358.21</v>
      </c>
      <c r="J4">
        <v>0.419432627186342</v>
      </c>
      <c r="K4">
        <v>1.9264695367153</v>
      </c>
      <c r="M4" t="s">
        <v>37</v>
      </c>
    </row>
    <row r="5" spans="1:16" x14ac:dyDescent="0.25">
      <c r="A5" t="s">
        <v>324</v>
      </c>
      <c r="B5" t="s">
        <v>30</v>
      </c>
      <c r="C5" t="s">
        <v>31</v>
      </c>
      <c r="D5" t="s">
        <v>32</v>
      </c>
      <c r="E5" t="s">
        <v>325</v>
      </c>
      <c r="F5" t="s">
        <v>50</v>
      </c>
      <c r="G5" t="s">
        <v>91</v>
      </c>
      <c r="H5" t="s">
        <v>124</v>
      </c>
      <c r="I5" s="8">
        <v>358.21</v>
      </c>
      <c r="J5">
        <v>0.67605834039660895</v>
      </c>
      <c r="K5">
        <v>1.55444121398067</v>
      </c>
      <c r="M5" t="s">
        <v>37</v>
      </c>
    </row>
    <row r="6" spans="1:16" x14ac:dyDescent="0.25">
      <c r="A6" t="s">
        <v>324</v>
      </c>
      <c r="B6" t="s">
        <v>30</v>
      </c>
      <c r="C6" t="s">
        <v>31</v>
      </c>
      <c r="D6" t="s">
        <v>32</v>
      </c>
      <c r="E6" t="s">
        <v>325</v>
      </c>
      <c r="F6" t="s">
        <v>50</v>
      </c>
      <c r="G6" t="s">
        <v>91</v>
      </c>
      <c r="H6" t="s">
        <v>124</v>
      </c>
      <c r="I6" s="8">
        <v>358.21</v>
      </c>
      <c r="J6">
        <v>0.92616462802039601</v>
      </c>
      <c r="K6">
        <v>1.3335785985492199</v>
      </c>
      <c r="M6" t="s">
        <v>37</v>
      </c>
    </row>
    <row r="7" spans="1:16" x14ac:dyDescent="0.25">
      <c r="A7" t="s">
        <v>324</v>
      </c>
      <c r="B7" t="s">
        <v>30</v>
      </c>
      <c r="C7" t="s">
        <v>31</v>
      </c>
      <c r="D7" t="s">
        <v>32</v>
      </c>
      <c r="E7" t="s">
        <v>325</v>
      </c>
      <c r="F7" t="s">
        <v>50</v>
      </c>
      <c r="G7" t="s">
        <v>91</v>
      </c>
      <c r="H7" t="s">
        <v>124</v>
      </c>
      <c r="I7" s="8">
        <v>358.21</v>
      </c>
      <c r="J7">
        <v>1.9259398669306</v>
      </c>
      <c r="K7">
        <v>1.0256129734157999</v>
      </c>
      <c r="M7" t="s">
        <v>37</v>
      </c>
    </row>
    <row r="8" spans="1:16" x14ac:dyDescent="0.25">
      <c r="A8" t="s">
        <v>324</v>
      </c>
      <c r="B8" t="s">
        <v>30</v>
      </c>
      <c r="C8" t="s">
        <v>31</v>
      </c>
      <c r="D8" t="s">
        <v>32</v>
      </c>
      <c r="E8" t="s">
        <v>325</v>
      </c>
      <c r="F8" t="s">
        <v>50</v>
      </c>
      <c r="G8" t="s">
        <v>91</v>
      </c>
      <c r="H8" t="s">
        <v>124</v>
      </c>
      <c r="I8" s="8">
        <v>358.21</v>
      </c>
      <c r="J8">
        <v>3.9504144540336399</v>
      </c>
      <c r="K8">
        <v>0.88413318669239804</v>
      </c>
      <c r="M8" t="s">
        <v>37</v>
      </c>
    </row>
    <row r="9" spans="1:16" x14ac:dyDescent="0.25">
      <c r="A9" t="s">
        <v>324</v>
      </c>
      <c r="B9" t="s">
        <v>30</v>
      </c>
      <c r="C9" t="s">
        <v>31</v>
      </c>
      <c r="D9" t="s">
        <v>32</v>
      </c>
      <c r="E9" t="s">
        <v>325</v>
      </c>
      <c r="F9" t="s">
        <v>50</v>
      </c>
      <c r="G9" t="s">
        <v>91</v>
      </c>
      <c r="H9" t="s">
        <v>124</v>
      </c>
      <c r="I9" s="8">
        <v>358.21</v>
      </c>
      <c r="J9">
        <v>5.9494125070068504</v>
      </c>
      <c r="K9">
        <v>0.704379900059805</v>
      </c>
      <c r="M9" t="s">
        <v>37</v>
      </c>
    </row>
    <row r="10" spans="1:16" x14ac:dyDescent="0.25">
      <c r="A10" t="s">
        <v>324</v>
      </c>
      <c r="B10" t="s">
        <v>30</v>
      </c>
      <c r="C10" t="s">
        <v>31</v>
      </c>
      <c r="D10" t="s">
        <v>32</v>
      </c>
      <c r="E10" t="s">
        <v>325</v>
      </c>
      <c r="F10" t="s">
        <v>50</v>
      </c>
      <c r="G10" t="s">
        <v>91</v>
      </c>
      <c r="H10" t="s">
        <v>124</v>
      </c>
      <c r="I10" s="8">
        <v>358.21</v>
      </c>
      <c r="J10">
        <v>7.95473501209106</v>
      </c>
      <c r="K10">
        <v>0.58630061181335003</v>
      </c>
      <c r="M10" t="s">
        <v>37</v>
      </c>
    </row>
    <row r="11" spans="1:16" x14ac:dyDescent="0.25">
      <c r="A11" t="s">
        <v>324</v>
      </c>
      <c r="B11" t="s">
        <v>30</v>
      </c>
      <c r="C11" t="s">
        <v>31</v>
      </c>
      <c r="D11" t="s">
        <v>32</v>
      </c>
      <c r="E11" t="s">
        <v>325</v>
      </c>
      <c r="F11" t="s">
        <v>50</v>
      </c>
      <c r="G11" t="s">
        <v>91</v>
      </c>
      <c r="H11" t="s">
        <v>124</v>
      </c>
      <c r="I11" s="8">
        <v>358.21</v>
      </c>
      <c r="J11">
        <v>11.966078677213201</v>
      </c>
      <c r="K11">
        <v>0.27870543072498599</v>
      </c>
      <c r="M11" t="s">
        <v>37</v>
      </c>
    </row>
    <row r="12" spans="1:16" x14ac:dyDescent="0.25">
      <c r="A12" t="s">
        <v>324</v>
      </c>
      <c r="B12" t="s">
        <v>30</v>
      </c>
      <c r="C12" t="s">
        <v>31</v>
      </c>
      <c r="D12" t="s">
        <v>32</v>
      </c>
      <c r="E12" t="s">
        <v>325</v>
      </c>
      <c r="F12" t="s">
        <v>50</v>
      </c>
      <c r="G12" t="s">
        <v>91</v>
      </c>
      <c r="H12" t="s">
        <v>124</v>
      </c>
      <c r="I12" s="8">
        <v>358.21</v>
      </c>
      <c r="J12">
        <v>17.951098215180298</v>
      </c>
      <c r="K12">
        <v>8.9757405527959799E-2</v>
      </c>
      <c r="M12" t="s">
        <v>37</v>
      </c>
    </row>
    <row r="13" spans="1:16" x14ac:dyDescent="0.25">
      <c r="A13" t="s">
        <v>324</v>
      </c>
      <c r="B13" t="s">
        <v>30</v>
      </c>
      <c r="C13" t="s">
        <v>31</v>
      </c>
      <c r="D13" t="s">
        <v>32</v>
      </c>
      <c r="E13" t="s">
        <v>325</v>
      </c>
      <c r="F13" t="s">
        <v>50</v>
      </c>
      <c r="G13" t="s">
        <v>91</v>
      </c>
      <c r="H13" t="s">
        <v>124</v>
      </c>
      <c r="I13" s="8">
        <v>358.21</v>
      </c>
      <c r="J13">
        <v>0.406665926489584</v>
      </c>
      <c r="K13">
        <v>5.9469993686160398E-2</v>
      </c>
      <c r="M13" t="s">
        <v>209</v>
      </c>
    </row>
    <row r="14" spans="1:16" x14ac:dyDescent="0.25">
      <c r="A14" t="s">
        <v>324</v>
      </c>
      <c r="B14" t="s">
        <v>30</v>
      </c>
      <c r="C14" t="s">
        <v>31</v>
      </c>
      <c r="D14" t="s">
        <v>32</v>
      </c>
      <c r="E14" t="s">
        <v>325</v>
      </c>
      <c r="F14" t="s">
        <v>50</v>
      </c>
      <c r="G14" t="s">
        <v>91</v>
      </c>
      <c r="H14" t="s">
        <v>124</v>
      </c>
      <c r="I14" s="8">
        <v>358.21</v>
      </c>
      <c r="J14">
        <v>0.67278034884004301</v>
      </c>
      <c r="K14">
        <v>0.28785293281299501</v>
      </c>
      <c r="M14" t="s">
        <v>209</v>
      </c>
    </row>
    <row r="15" spans="1:16" x14ac:dyDescent="0.25">
      <c r="A15" t="s">
        <v>324</v>
      </c>
      <c r="B15" t="s">
        <v>30</v>
      </c>
      <c r="C15" t="s">
        <v>31</v>
      </c>
      <c r="D15" t="s">
        <v>32</v>
      </c>
      <c r="E15" t="s">
        <v>325</v>
      </c>
      <c r="F15" t="s">
        <v>50</v>
      </c>
      <c r="G15" t="s">
        <v>91</v>
      </c>
      <c r="H15" t="s">
        <v>124</v>
      </c>
      <c r="I15" s="8">
        <v>358.21</v>
      </c>
      <c r="J15">
        <v>0.90205290821894402</v>
      </c>
      <c r="K15">
        <v>0.59044530113834703</v>
      </c>
      <c r="M15" t="s">
        <v>209</v>
      </c>
    </row>
    <row r="16" spans="1:16" x14ac:dyDescent="0.25">
      <c r="A16" t="s">
        <v>324</v>
      </c>
      <c r="B16" t="s">
        <v>30</v>
      </c>
      <c r="C16" t="s">
        <v>31</v>
      </c>
      <c r="D16" t="s">
        <v>32</v>
      </c>
      <c r="E16" t="s">
        <v>325</v>
      </c>
      <c r="F16" t="s">
        <v>50</v>
      </c>
      <c r="G16" t="s">
        <v>91</v>
      </c>
      <c r="H16" t="s">
        <v>124</v>
      </c>
      <c r="I16" s="8">
        <v>358.21</v>
      </c>
      <c r="J16">
        <v>1.92540368987302</v>
      </c>
      <c r="K16">
        <v>1.3694251516351299</v>
      </c>
      <c r="M16" t="s">
        <v>209</v>
      </c>
    </row>
    <row r="17" spans="1:13" x14ac:dyDescent="0.25">
      <c r="A17" t="s">
        <v>324</v>
      </c>
      <c r="B17" t="s">
        <v>30</v>
      </c>
      <c r="C17" t="s">
        <v>31</v>
      </c>
      <c r="D17" t="s">
        <v>32</v>
      </c>
      <c r="E17" t="s">
        <v>325</v>
      </c>
      <c r="F17" t="s">
        <v>50</v>
      </c>
      <c r="G17" t="s">
        <v>91</v>
      </c>
      <c r="H17" t="s">
        <v>124</v>
      </c>
      <c r="I17" s="8">
        <v>358.21</v>
      </c>
      <c r="J17">
        <v>3.9506744186676199</v>
      </c>
      <c r="K17">
        <v>0.76849782146162604</v>
      </c>
      <c r="M17" t="s">
        <v>209</v>
      </c>
    </row>
    <row r="18" spans="1:13" x14ac:dyDescent="0.25">
      <c r="A18" t="s">
        <v>324</v>
      </c>
      <c r="B18" t="s">
        <v>30</v>
      </c>
      <c r="C18" t="s">
        <v>31</v>
      </c>
      <c r="D18" t="s">
        <v>32</v>
      </c>
      <c r="E18" t="s">
        <v>325</v>
      </c>
      <c r="F18" t="s">
        <v>50</v>
      </c>
      <c r="G18" t="s">
        <v>91</v>
      </c>
      <c r="H18" t="s">
        <v>124</v>
      </c>
      <c r="I18" s="8">
        <v>358.21</v>
      </c>
      <c r="J18">
        <v>5.9498187017474402</v>
      </c>
      <c r="K18">
        <v>0.56583484199290401</v>
      </c>
      <c r="M18" t="s">
        <v>209</v>
      </c>
    </row>
    <row r="19" spans="1:13" x14ac:dyDescent="0.25">
      <c r="A19" t="s">
        <v>324</v>
      </c>
      <c r="B19" t="s">
        <v>30</v>
      </c>
      <c r="C19" t="s">
        <v>31</v>
      </c>
      <c r="D19" t="s">
        <v>32</v>
      </c>
      <c r="E19" t="s">
        <v>325</v>
      </c>
      <c r="F19" t="s">
        <v>50</v>
      </c>
      <c r="G19" t="s">
        <v>91</v>
      </c>
      <c r="H19" t="s">
        <v>124</v>
      </c>
      <c r="I19" s="8">
        <v>358.21</v>
      </c>
      <c r="J19">
        <v>7.9491904538820002</v>
      </c>
      <c r="K19">
        <v>0.36852848460163901</v>
      </c>
      <c r="M19" t="s">
        <v>209</v>
      </c>
    </row>
    <row r="20" spans="1:13" x14ac:dyDescent="0.25">
      <c r="A20" t="s">
        <v>324</v>
      </c>
      <c r="B20" t="s">
        <v>30</v>
      </c>
      <c r="C20" t="s">
        <v>31</v>
      </c>
      <c r="D20" t="s">
        <v>32</v>
      </c>
      <c r="E20" t="s">
        <v>325</v>
      </c>
      <c r="F20" t="s">
        <v>50</v>
      </c>
      <c r="G20" t="s">
        <v>91</v>
      </c>
      <c r="H20" t="s">
        <v>124</v>
      </c>
      <c r="I20" s="8">
        <v>358.21</v>
      </c>
      <c r="J20">
        <v>11.9606153579523</v>
      </c>
      <c r="K20">
        <v>0.16767668971944999</v>
      </c>
      <c r="M20" t="s">
        <v>209</v>
      </c>
    </row>
    <row r="21" spans="1:13" x14ac:dyDescent="0.25">
      <c r="A21" t="s">
        <v>324</v>
      </c>
      <c r="B21" t="s">
        <v>30</v>
      </c>
      <c r="C21" t="s">
        <v>31</v>
      </c>
      <c r="D21" t="s">
        <v>32</v>
      </c>
      <c r="E21" t="s">
        <v>325</v>
      </c>
      <c r="F21" t="s">
        <v>50</v>
      </c>
      <c r="G21" t="s">
        <v>91</v>
      </c>
      <c r="H21" t="s">
        <v>124</v>
      </c>
      <c r="I21" s="8">
        <v>358.21</v>
      </c>
      <c r="J21">
        <v>17.9450743471773</v>
      </c>
      <c r="K21">
        <v>7.3056587339050599E-2</v>
      </c>
      <c r="M21" t="s">
        <v>209</v>
      </c>
    </row>
  </sheetData>
  <phoneticPr fontId="6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9F2AE-A38C-4C68-8789-3591965A7CE2}">
  <dimension ref="A1:P36"/>
  <sheetViews>
    <sheetView workbookViewId="0">
      <selection sqref="A1:XFD1"/>
    </sheetView>
  </sheetViews>
  <sheetFormatPr defaultRowHeight="15" x14ac:dyDescent="0.25"/>
  <cols>
    <col min="1" max="1" width="8.140625" bestFit="1" customWidth="1"/>
    <col min="3" max="3" width="11.85546875" bestFit="1" customWidth="1"/>
    <col min="4" max="4" width="12.42578125" bestFit="1" customWidth="1"/>
    <col min="5" max="5" width="7.28515625" bestFit="1" customWidth="1"/>
    <col min="6" max="6" width="8.5703125" bestFit="1" customWidth="1"/>
    <col min="7" max="7" width="7.140625" bestFit="1" customWidth="1"/>
    <col min="8" max="8" width="9.5703125" bestFit="1" customWidth="1"/>
    <col min="9" max="9" width="6.85546875" bestFit="1" customWidth="1"/>
    <col min="10" max="10" width="11.85546875" bestFit="1" customWidth="1"/>
    <col min="11" max="11" width="25.5703125" bestFit="1" customWidth="1"/>
    <col min="12" max="12" width="11.85546875" bestFit="1" customWidth="1"/>
    <col min="13" max="13" width="5.7109375" bestFit="1" customWidth="1"/>
    <col min="14" max="14" width="8.140625" bestFit="1" customWidth="1"/>
    <col min="16" max="16" width="11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t="s">
        <v>275</v>
      </c>
      <c r="J1" s="1" t="s">
        <v>8</v>
      </c>
      <c r="K1" s="2" t="s">
        <v>137</v>
      </c>
      <c r="L1" s="1" t="s">
        <v>125</v>
      </c>
      <c r="M1" s="1" t="s">
        <v>9</v>
      </c>
      <c r="N1" s="1" t="s">
        <v>7</v>
      </c>
      <c r="P1" s="1" t="s">
        <v>81</v>
      </c>
    </row>
    <row r="2" spans="1:16" x14ac:dyDescent="0.25">
      <c r="A2" t="s">
        <v>202</v>
      </c>
      <c r="B2" t="s">
        <v>30</v>
      </c>
      <c r="C2" t="s">
        <v>31</v>
      </c>
      <c r="D2" t="s">
        <v>32</v>
      </c>
      <c r="E2" t="s">
        <v>33</v>
      </c>
      <c r="F2" t="s">
        <v>93</v>
      </c>
      <c r="G2" t="s">
        <v>83</v>
      </c>
      <c r="H2" t="s">
        <v>124</v>
      </c>
      <c r="I2" s="3">
        <v>358.21</v>
      </c>
      <c r="J2">
        <v>0.172118529775482</v>
      </c>
      <c r="K2">
        <v>2.53921148667773</v>
      </c>
      <c r="L2">
        <f>P2-K2</f>
        <v>1.30654601981955</v>
      </c>
      <c r="M2" t="s">
        <v>72</v>
      </c>
      <c r="N2" t="s">
        <v>200</v>
      </c>
      <c r="P2">
        <v>3.84575750649728</v>
      </c>
    </row>
    <row r="3" spans="1:16" x14ac:dyDescent="0.25">
      <c r="A3" t="s">
        <v>202</v>
      </c>
      <c r="B3" t="s">
        <v>30</v>
      </c>
      <c r="C3" t="s">
        <v>31</v>
      </c>
      <c r="D3" t="s">
        <v>32</v>
      </c>
      <c r="E3" t="s">
        <v>33</v>
      </c>
      <c r="F3" t="s">
        <v>93</v>
      </c>
      <c r="G3" t="s">
        <v>83</v>
      </c>
      <c r="H3" t="s">
        <v>124</v>
      </c>
      <c r="I3" s="3">
        <v>358.21</v>
      </c>
      <c r="J3">
        <v>0.33519157328796401</v>
      </c>
      <c r="K3">
        <v>3.3648936443955302</v>
      </c>
      <c r="L3">
        <f t="shared" ref="L3:L20" si="0">P3-K3</f>
        <v>1.10020721671175</v>
      </c>
      <c r="M3" t="s">
        <v>72</v>
      </c>
      <c r="N3" t="s">
        <v>200</v>
      </c>
      <c r="P3">
        <v>4.4651008611072802</v>
      </c>
    </row>
    <row r="4" spans="1:16" x14ac:dyDescent="0.25">
      <c r="A4" t="s">
        <v>202</v>
      </c>
      <c r="B4" t="s">
        <v>30</v>
      </c>
      <c r="C4" t="s">
        <v>31</v>
      </c>
      <c r="D4" t="s">
        <v>32</v>
      </c>
      <c r="E4" t="s">
        <v>33</v>
      </c>
      <c r="F4" t="s">
        <v>93</v>
      </c>
      <c r="G4" t="s">
        <v>83</v>
      </c>
      <c r="H4" t="s">
        <v>124</v>
      </c>
      <c r="I4" s="3">
        <v>358.21</v>
      </c>
      <c r="J4">
        <v>0.51182679165260203</v>
      </c>
      <c r="K4">
        <v>3.7722765533306699</v>
      </c>
      <c r="L4">
        <f t="shared" si="0"/>
        <v>1.0142841790267703</v>
      </c>
      <c r="M4" t="s">
        <v>72</v>
      </c>
      <c r="N4" t="s">
        <v>200</v>
      </c>
      <c r="P4">
        <v>4.7865607323574402</v>
      </c>
    </row>
    <row r="5" spans="1:16" x14ac:dyDescent="0.25">
      <c r="A5" t="s">
        <v>202</v>
      </c>
      <c r="B5" t="s">
        <v>30</v>
      </c>
      <c r="C5" t="s">
        <v>31</v>
      </c>
      <c r="D5" t="s">
        <v>32</v>
      </c>
      <c r="E5" t="s">
        <v>33</v>
      </c>
      <c r="F5" t="s">
        <v>93</v>
      </c>
      <c r="G5" t="s">
        <v>83</v>
      </c>
      <c r="H5" t="s">
        <v>124</v>
      </c>
      <c r="I5" s="3">
        <v>358.21</v>
      </c>
      <c r="J5">
        <v>0.75326983127504099</v>
      </c>
      <c r="K5">
        <v>3.5093580520115402</v>
      </c>
      <c r="L5">
        <f t="shared" si="0"/>
        <v>0.71632804115877979</v>
      </c>
      <c r="M5" t="s">
        <v>72</v>
      </c>
      <c r="N5" t="s">
        <v>200</v>
      </c>
      <c r="P5">
        <v>4.22568609317032</v>
      </c>
    </row>
    <row r="6" spans="1:16" x14ac:dyDescent="0.25">
      <c r="A6" t="s">
        <v>202</v>
      </c>
      <c r="B6" t="s">
        <v>30</v>
      </c>
      <c r="C6" t="s">
        <v>31</v>
      </c>
      <c r="D6" t="s">
        <v>32</v>
      </c>
      <c r="E6" t="s">
        <v>33</v>
      </c>
      <c r="F6" t="s">
        <v>93</v>
      </c>
      <c r="G6" t="s">
        <v>83</v>
      </c>
      <c r="H6" t="s">
        <v>124</v>
      </c>
      <c r="I6" s="3">
        <v>358.21</v>
      </c>
      <c r="J6">
        <v>1.00802075497115</v>
      </c>
      <c r="K6">
        <v>2.9484834128244199</v>
      </c>
      <c r="L6">
        <f t="shared" si="0"/>
        <v>0.60171555457338011</v>
      </c>
      <c r="M6" t="s">
        <v>72</v>
      </c>
      <c r="N6" t="s">
        <v>200</v>
      </c>
      <c r="P6">
        <v>3.5501989673978001</v>
      </c>
    </row>
    <row r="7" spans="1:16" x14ac:dyDescent="0.25">
      <c r="A7" t="s">
        <v>202</v>
      </c>
      <c r="B7" t="s">
        <v>30</v>
      </c>
      <c r="C7" t="s">
        <v>31</v>
      </c>
      <c r="D7" t="s">
        <v>32</v>
      </c>
      <c r="E7" t="s">
        <v>33</v>
      </c>
      <c r="F7" t="s">
        <v>93</v>
      </c>
      <c r="G7" t="s">
        <v>83</v>
      </c>
      <c r="H7" t="s">
        <v>124</v>
      </c>
      <c r="I7" s="3">
        <v>358.21</v>
      </c>
      <c r="J7">
        <v>2.0066630238503498</v>
      </c>
      <c r="K7">
        <v>1.3410296657438501</v>
      </c>
      <c r="L7">
        <f t="shared" si="0"/>
        <v>0.29801062874908002</v>
      </c>
      <c r="M7" t="s">
        <v>72</v>
      </c>
      <c r="N7" t="s">
        <v>200</v>
      </c>
      <c r="P7">
        <v>1.6390402944929301</v>
      </c>
    </row>
    <row r="8" spans="1:16" x14ac:dyDescent="0.25">
      <c r="A8" t="s">
        <v>202</v>
      </c>
      <c r="B8" t="s">
        <v>30</v>
      </c>
      <c r="C8" t="s">
        <v>31</v>
      </c>
      <c r="D8" t="s">
        <v>32</v>
      </c>
      <c r="E8" t="s">
        <v>33</v>
      </c>
      <c r="F8" t="s">
        <v>93</v>
      </c>
      <c r="G8" t="s">
        <v>83</v>
      </c>
      <c r="H8" t="s">
        <v>124</v>
      </c>
      <c r="I8" s="3">
        <v>358.21</v>
      </c>
      <c r="J8">
        <v>4.01164893947122</v>
      </c>
      <c r="K8">
        <v>0.48144509816683501</v>
      </c>
      <c r="L8">
        <f t="shared" si="0"/>
        <v>0.21205126381003303</v>
      </c>
      <c r="M8" t="s">
        <v>72</v>
      </c>
      <c r="N8" t="s">
        <v>200</v>
      </c>
      <c r="P8">
        <v>0.69349636197686804</v>
      </c>
    </row>
    <row r="9" spans="1:16" x14ac:dyDescent="0.25">
      <c r="A9" t="s">
        <v>202</v>
      </c>
      <c r="B9" t="s">
        <v>30</v>
      </c>
      <c r="C9" t="s">
        <v>31</v>
      </c>
      <c r="D9" t="s">
        <v>32</v>
      </c>
      <c r="E9" t="s">
        <v>33</v>
      </c>
      <c r="F9" t="s">
        <v>93</v>
      </c>
      <c r="G9" t="s">
        <v>83</v>
      </c>
      <c r="H9" t="s">
        <v>124</v>
      </c>
      <c r="I9" s="3">
        <v>358.21</v>
      </c>
      <c r="J9">
        <v>6.0091574952963702</v>
      </c>
      <c r="K9">
        <v>0.160521053914186</v>
      </c>
      <c r="L9">
        <f t="shared" si="0"/>
        <v>4.5844994634161002E-2</v>
      </c>
      <c r="M9" t="s">
        <v>72</v>
      </c>
      <c r="N9" t="s">
        <v>200</v>
      </c>
      <c r="P9">
        <v>0.206366048548347</v>
      </c>
    </row>
    <row r="10" spans="1:16" x14ac:dyDescent="0.25">
      <c r="A10" t="s">
        <v>202</v>
      </c>
      <c r="B10" t="s">
        <v>30</v>
      </c>
      <c r="C10" t="s">
        <v>31</v>
      </c>
      <c r="D10" t="s">
        <v>32</v>
      </c>
      <c r="E10" t="s">
        <v>33</v>
      </c>
      <c r="F10" t="s">
        <v>93</v>
      </c>
      <c r="G10" t="s">
        <v>83</v>
      </c>
      <c r="H10" t="s">
        <v>124</v>
      </c>
      <c r="I10" s="3">
        <v>358.21</v>
      </c>
      <c r="J10">
        <v>8.0060727059717394</v>
      </c>
      <c r="K10">
        <v>0.12039760179577599</v>
      </c>
      <c r="L10">
        <f t="shared" si="0"/>
        <v>4.5826831007129004E-2</v>
      </c>
      <c r="M10" t="s">
        <v>72</v>
      </c>
      <c r="N10" t="s">
        <v>200</v>
      </c>
      <c r="P10">
        <v>0.166224432802905</v>
      </c>
    </row>
    <row r="11" spans="1:16" x14ac:dyDescent="0.25">
      <c r="A11" t="s">
        <v>202</v>
      </c>
      <c r="B11" t="s">
        <v>30</v>
      </c>
      <c r="C11" t="s">
        <v>31</v>
      </c>
      <c r="D11" t="s">
        <v>32</v>
      </c>
      <c r="E11" t="s">
        <v>33</v>
      </c>
      <c r="F11" t="s">
        <v>93</v>
      </c>
      <c r="G11" t="s">
        <v>83</v>
      </c>
      <c r="H11" t="s">
        <v>124</v>
      </c>
      <c r="I11" s="3">
        <v>358.21</v>
      </c>
      <c r="J11">
        <v>0.10075969370070199</v>
      </c>
      <c r="K11">
        <v>0.30978065906720598</v>
      </c>
      <c r="L11">
        <f t="shared" si="0"/>
        <v>0.30372308945132198</v>
      </c>
      <c r="M11" t="s">
        <v>72</v>
      </c>
      <c r="N11" t="s">
        <v>201</v>
      </c>
      <c r="P11">
        <v>0.61350374851852796</v>
      </c>
    </row>
    <row r="12" spans="1:16" x14ac:dyDescent="0.25">
      <c r="A12" t="s">
        <v>202</v>
      </c>
      <c r="B12" t="s">
        <v>30</v>
      </c>
      <c r="C12" t="s">
        <v>31</v>
      </c>
      <c r="D12" t="s">
        <v>32</v>
      </c>
      <c r="E12" t="s">
        <v>33</v>
      </c>
      <c r="F12" t="s">
        <v>93</v>
      </c>
      <c r="G12" t="s">
        <v>83</v>
      </c>
      <c r="H12" t="s">
        <v>124</v>
      </c>
      <c r="I12" s="3">
        <v>358.21</v>
      </c>
      <c r="J12">
        <v>0.16921840399236501</v>
      </c>
      <c r="K12">
        <v>0.91169601353795604</v>
      </c>
      <c r="L12">
        <f t="shared" si="0"/>
        <v>0.59596676661706394</v>
      </c>
      <c r="M12" t="s">
        <v>72</v>
      </c>
      <c r="N12" t="s">
        <v>201</v>
      </c>
      <c r="P12">
        <v>1.50766278015502</v>
      </c>
    </row>
    <row r="13" spans="1:16" x14ac:dyDescent="0.25">
      <c r="A13" t="s">
        <v>202</v>
      </c>
      <c r="B13" t="s">
        <v>30</v>
      </c>
      <c r="C13" t="s">
        <v>31</v>
      </c>
      <c r="D13" t="s">
        <v>32</v>
      </c>
      <c r="E13" t="s">
        <v>33</v>
      </c>
      <c r="F13" t="s">
        <v>93</v>
      </c>
      <c r="G13" t="s">
        <v>83</v>
      </c>
      <c r="H13" t="s">
        <v>124</v>
      </c>
      <c r="I13" s="3">
        <v>358.21</v>
      </c>
      <c r="J13">
        <v>0.339453971098642</v>
      </c>
      <c r="K13">
        <v>1.34771388049241</v>
      </c>
      <c r="L13">
        <f t="shared" si="0"/>
        <v>0.63029602171159005</v>
      </c>
      <c r="M13" t="s">
        <v>72</v>
      </c>
      <c r="N13" t="s">
        <v>201</v>
      </c>
      <c r="P13">
        <v>1.9780099022040001</v>
      </c>
    </row>
    <row r="14" spans="1:16" x14ac:dyDescent="0.25">
      <c r="A14" t="s">
        <v>202</v>
      </c>
      <c r="B14" t="s">
        <v>30</v>
      </c>
      <c r="C14" t="s">
        <v>31</v>
      </c>
      <c r="D14" t="s">
        <v>32</v>
      </c>
      <c r="E14" t="s">
        <v>33</v>
      </c>
      <c r="F14" t="s">
        <v>93</v>
      </c>
      <c r="G14" t="s">
        <v>83</v>
      </c>
      <c r="H14" t="s">
        <v>124</v>
      </c>
      <c r="I14" s="3">
        <v>358.21</v>
      </c>
      <c r="J14">
        <v>0.50792161184026297</v>
      </c>
      <c r="K14">
        <v>2.6204028995203199</v>
      </c>
      <c r="L14">
        <f t="shared" si="0"/>
        <v>1.4097517486275102</v>
      </c>
      <c r="M14" t="s">
        <v>72</v>
      </c>
      <c r="N14" t="s">
        <v>201</v>
      </c>
      <c r="P14">
        <v>4.0301546481478301</v>
      </c>
    </row>
    <row r="15" spans="1:16" x14ac:dyDescent="0.25">
      <c r="A15" t="s">
        <v>202</v>
      </c>
      <c r="B15" t="s">
        <v>30</v>
      </c>
      <c r="C15" t="s">
        <v>31</v>
      </c>
      <c r="D15" t="s">
        <v>32</v>
      </c>
      <c r="E15" t="s">
        <v>33</v>
      </c>
      <c r="F15" t="s">
        <v>93</v>
      </c>
      <c r="G15" t="s">
        <v>83</v>
      </c>
      <c r="H15" t="s">
        <v>124</v>
      </c>
      <c r="I15" s="3">
        <v>358.21</v>
      </c>
      <c r="J15">
        <v>0.74240798230862703</v>
      </c>
      <c r="K15">
        <v>2.6497280753669399</v>
      </c>
      <c r="L15">
        <f t="shared" si="0"/>
        <v>1.1748506420085301</v>
      </c>
      <c r="M15" t="s">
        <v>72</v>
      </c>
      <c r="N15" t="s">
        <v>201</v>
      </c>
      <c r="P15">
        <v>3.8245787173754699</v>
      </c>
    </row>
    <row r="16" spans="1:16" x14ac:dyDescent="0.25">
      <c r="A16" t="s">
        <v>202</v>
      </c>
      <c r="B16" t="s">
        <v>30</v>
      </c>
      <c r="C16" t="s">
        <v>31</v>
      </c>
      <c r="D16" t="s">
        <v>32</v>
      </c>
      <c r="E16" t="s">
        <v>33</v>
      </c>
      <c r="F16" t="s">
        <v>93</v>
      </c>
      <c r="G16" t="s">
        <v>83</v>
      </c>
      <c r="H16" t="s">
        <v>124</v>
      </c>
      <c r="I16" s="3">
        <v>358.21</v>
      </c>
      <c r="J16">
        <v>1.0222973658199801</v>
      </c>
      <c r="K16">
        <v>2.1920773286148201</v>
      </c>
      <c r="L16">
        <f t="shared" si="0"/>
        <v>0.96843918439259991</v>
      </c>
      <c r="M16" t="s">
        <v>72</v>
      </c>
      <c r="N16" t="s">
        <v>201</v>
      </c>
      <c r="P16">
        <v>3.16051651300742</v>
      </c>
    </row>
    <row r="17" spans="1:16" x14ac:dyDescent="0.25">
      <c r="A17" t="s">
        <v>202</v>
      </c>
      <c r="B17" t="s">
        <v>30</v>
      </c>
      <c r="C17" t="s">
        <v>31</v>
      </c>
      <c r="D17" t="s">
        <v>32</v>
      </c>
      <c r="E17" t="s">
        <v>33</v>
      </c>
      <c r="F17" t="s">
        <v>93</v>
      </c>
      <c r="G17" t="s">
        <v>83</v>
      </c>
      <c r="H17" t="s">
        <v>124</v>
      </c>
      <c r="I17" s="3">
        <v>358.21</v>
      </c>
      <c r="J17">
        <v>2.00707473272979</v>
      </c>
      <c r="K17">
        <v>1.14618843854866</v>
      </c>
      <c r="L17">
        <f t="shared" si="0"/>
        <v>0.50431310460281997</v>
      </c>
      <c r="M17" t="s">
        <v>72</v>
      </c>
      <c r="N17" t="s">
        <v>201</v>
      </c>
      <c r="P17">
        <v>1.65050154315148</v>
      </c>
    </row>
    <row r="18" spans="1:16" x14ac:dyDescent="0.25">
      <c r="A18" t="s">
        <v>202</v>
      </c>
      <c r="B18" t="s">
        <v>30</v>
      </c>
      <c r="C18" t="s">
        <v>31</v>
      </c>
      <c r="D18" t="s">
        <v>32</v>
      </c>
      <c r="E18" t="s">
        <v>33</v>
      </c>
      <c r="F18" t="s">
        <v>93</v>
      </c>
      <c r="G18" t="s">
        <v>83</v>
      </c>
      <c r="H18" t="s">
        <v>124</v>
      </c>
      <c r="I18" s="3">
        <v>358.21</v>
      </c>
      <c r="J18">
        <v>4.0116610485559097</v>
      </c>
      <c r="K18">
        <v>0.47571447383756499</v>
      </c>
      <c r="L18">
        <f t="shared" si="0"/>
        <v>0.19489571807628997</v>
      </c>
      <c r="M18" t="s">
        <v>72</v>
      </c>
      <c r="N18" t="s">
        <v>201</v>
      </c>
      <c r="P18">
        <v>0.67061019191385496</v>
      </c>
    </row>
    <row r="19" spans="1:16" x14ac:dyDescent="0.25">
      <c r="A19" t="s">
        <v>202</v>
      </c>
      <c r="B19" t="s">
        <v>30</v>
      </c>
      <c r="C19" t="s">
        <v>31</v>
      </c>
      <c r="D19" t="s">
        <v>32</v>
      </c>
      <c r="E19" t="s">
        <v>33</v>
      </c>
      <c r="F19" t="s">
        <v>93</v>
      </c>
      <c r="G19" t="s">
        <v>83</v>
      </c>
      <c r="H19" t="s">
        <v>124</v>
      </c>
      <c r="I19" s="3">
        <v>358.21</v>
      </c>
      <c r="J19">
        <v>6.0092664770585804</v>
      </c>
      <c r="K19">
        <v>0.108945434950753</v>
      </c>
      <c r="L19">
        <f t="shared" si="0"/>
        <v>7.4498116280512991E-2</v>
      </c>
      <c r="M19" t="s">
        <v>72</v>
      </c>
      <c r="N19" t="s">
        <v>201</v>
      </c>
      <c r="P19">
        <v>0.18344355123126599</v>
      </c>
    </row>
    <row r="20" spans="1:16" x14ac:dyDescent="0.25">
      <c r="A20" t="s">
        <v>202</v>
      </c>
      <c r="B20" t="s">
        <v>30</v>
      </c>
      <c r="C20" t="s">
        <v>31</v>
      </c>
      <c r="D20" t="s">
        <v>32</v>
      </c>
      <c r="E20" t="s">
        <v>33</v>
      </c>
      <c r="F20" t="s">
        <v>93</v>
      </c>
      <c r="G20" t="s">
        <v>83</v>
      </c>
      <c r="H20" t="s">
        <v>124</v>
      </c>
      <c r="I20" s="3">
        <v>358.21</v>
      </c>
      <c r="J20">
        <v>8.0060727059717394</v>
      </c>
      <c r="K20">
        <v>0.12039760179577599</v>
      </c>
      <c r="L20">
        <f t="shared" si="0"/>
        <v>5.7288079665668012E-2</v>
      </c>
      <c r="M20" t="s">
        <v>72</v>
      </c>
      <c r="N20" t="s">
        <v>201</v>
      </c>
      <c r="P20">
        <v>0.17768568146144401</v>
      </c>
    </row>
    <row r="21" spans="1:16" x14ac:dyDescent="0.25">
      <c r="A21" t="s">
        <v>202</v>
      </c>
      <c r="B21" t="s">
        <v>30</v>
      </c>
      <c r="C21" t="s">
        <v>31</v>
      </c>
      <c r="D21" t="s">
        <v>32</v>
      </c>
      <c r="E21" t="s">
        <v>33</v>
      </c>
      <c r="F21" t="s">
        <v>93</v>
      </c>
      <c r="G21" t="s">
        <v>203</v>
      </c>
      <c r="H21" t="s">
        <v>124</v>
      </c>
      <c r="I21" s="3">
        <v>358.21</v>
      </c>
      <c r="J21">
        <v>7.8776802388869499E-2</v>
      </c>
      <c r="K21">
        <v>7.3799322887017897</v>
      </c>
      <c r="L21">
        <f t="shared" ref="L21:L36" si="1">P21-K21</f>
        <v>1.50095193478362</v>
      </c>
      <c r="M21" t="s">
        <v>37</v>
      </c>
      <c r="N21" t="s">
        <v>200</v>
      </c>
      <c r="P21">
        <v>8.8808842234854097</v>
      </c>
    </row>
    <row r="22" spans="1:16" x14ac:dyDescent="0.25">
      <c r="A22" t="s">
        <v>202</v>
      </c>
      <c r="B22" t="s">
        <v>30</v>
      </c>
      <c r="C22" t="s">
        <v>31</v>
      </c>
      <c r="D22" t="s">
        <v>32</v>
      </c>
      <c r="E22" t="s">
        <v>33</v>
      </c>
      <c r="F22" t="s">
        <v>93</v>
      </c>
      <c r="G22" t="s">
        <v>203</v>
      </c>
      <c r="H22" t="s">
        <v>124</v>
      </c>
      <c r="I22" s="3">
        <v>358.21</v>
      </c>
      <c r="J22">
        <v>0.16945074679442401</v>
      </c>
      <c r="K22">
        <v>6.0790909363279502</v>
      </c>
      <c r="L22">
        <f t="shared" si="1"/>
        <v>1.28101278234604</v>
      </c>
      <c r="M22" t="s">
        <v>37</v>
      </c>
      <c r="N22" t="s">
        <v>200</v>
      </c>
      <c r="P22">
        <v>7.3601037186739902</v>
      </c>
    </row>
    <row r="23" spans="1:16" x14ac:dyDescent="0.25">
      <c r="A23" t="s">
        <v>202</v>
      </c>
      <c r="B23" t="s">
        <v>30</v>
      </c>
      <c r="C23" t="s">
        <v>31</v>
      </c>
      <c r="D23" t="s">
        <v>32</v>
      </c>
      <c r="E23" t="s">
        <v>33</v>
      </c>
      <c r="F23" t="s">
        <v>93</v>
      </c>
      <c r="G23" t="s">
        <v>203</v>
      </c>
      <c r="H23" t="s">
        <v>124</v>
      </c>
      <c r="I23" s="3">
        <v>358.21</v>
      </c>
      <c r="J23">
        <v>0.328529626189691</v>
      </c>
      <c r="K23">
        <v>4.8542409443628802</v>
      </c>
      <c r="L23">
        <f t="shared" si="1"/>
        <v>0.23905955925010947</v>
      </c>
      <c r="M23" t="s">
        <v>37</v>
      </c>
      <c r="N23" t="s">
        <v>200</v>
      </c>
      <c r="P23">
        <v>5.0933005036129897</v>
      </c>
    </row>
    <row r="24" spans="1:16" x14ac:dyDescent="0.25">
      <c r="A24" t="s">
        <v>202</v>
      </c>
      <c r="B24" t="s">
        <v>30</v>
      </c>
      <c r="C24" t="s">
        <v>31</v>
      </c>
      <c r="D24" t="s">
        <v>32</v>
      </c>
      <c r="E24" t="s">
        <v>33</v>
      </c>
      <c r="F24" t="s">
        <v>93</v>
      </c>
      <c r="G24" t="s">
        <v>203</v>
      </c>
      <c r="H24" t="s">
        <v>124</v>
      </c>
      <c r="I24" s="3">
        <v>358.21</v>
      </c>
      <c r="J24">
        <v>0.50273051393583401</v>
      </c>
      <c r="K24">
        <v>3.43807793608554</v>
      </c>
      <c r="L24">
        <f t="shared" si="1"/>
        <v>0.24856528856289017</v>
      </c>
      <c r="M24" t="s">
        <v>37</v>
      </c>
      <c r="N24" t="s">
        <v>200</v>
      </c>
      <c r="P24">
        <v>3.6866432246484302</v>
      </c>
    </row>
    <row r="25" spans="1:16" x14ac:dyDescent="0.25">
      <c r="A25" t="s">
        <v>202</v>
      </c>
      <c r="B25" t="s">
        <v>30</v>
      </c>
      <c r="C25" t="s">
        <v>31</v>
      </c>
      <c r="D25" t="s">
        <v>32</v>
      </c>
      <c r="E25" t="s">
        <v>33</v>
      </c>
      <c r="F25" t="s">
        <v>93</v>
      </c>
      <c r="G25" t="s">
        <v>203</v>
      </c>
      <c r="H25" t="s">
        <v>124</v>
      </c>
      <c r="I25" s="3">
        <v>358.21</v>
      </c>
      <c r="J25">
        <v>0.74514022993514895</v>
      </c>
      <c r="K25">
        <v>1.5816553042786601</v>
      </c>
      <c r="L25">
        <f t="shared" si="1"/>
        <v>0.21032447493782991</v>
      </c>
      <c r="M25" t="s">
        <v>37</v>
      </c>
      <c r="N25" t="s">
        <v>200</v>
      </c>
      <c r="P25">
        <v>1.79197977921649</v>
      </c>
    </row>
    <row r="26" spans="1:16" x14ac:dyDescent="0.25">
      <c r="A26" t="s">
        <v>202</v>
      </c>
      <c r="B26" t="s">
        <v>30</v>
      </c>
      <c r="C26" t="s">
        <v>31</v>
      </c>
      <c r="D26" t="s">
        <v>32</v>
      </c>
      <c r="E26" t="s">
        <v>33</v>
      </c>
      <c r="F26" t="s">
        <v>93</v>
      </c>
      <c r="G26" t="s">
        <v>203</v>
      </c>
      <c r="H26" t="s">
        <v>124</v>
      </c>
      <c r="I26" s="3">
        <v>358.21</v>
      </c>
      <c r="J26">
        <v>0.99543779467079896</v>
      </c>
      <c r="K26">
        <v>0.48999447087951198</v>
      </c>
      <c r="L26">
        <f t="shared" si="1"/>
        <v>1.9120406812530022E-2</v>
      </c>
      <c r="M26" t="s">
        <v>37</v>
      </c>
      <c r="N26" t="s">
        <v>200</v>
      </c>
      <c r="P26">
        <v>0.509114877692042</v>
      </c>
    </row>
    <row r="27" spans="1:16" x14ac:dyDescent="0.25">
      <c r="A27" t="s">
        <v>202</v>
      </c>
      <c r="B27" t="s">
        <v>30</v>
      </c>
      <c r="C27" t="s">
        <v>31</v>
      </c>
      <c r="D27" t="s">
        <v>32</v>
      </c>
      <c r="E27" t="s">
        <v>33</v>
      </c>
      <c r="F27" t="s">
        <v>93</v>
      </c>
      <c r="G27" t="s">
        <v>203</v>
      </c>
      <c r="H27" t="s">
        <v>124</v>
      </c>
      <c r="I27" s="3">
        <v>358.21</v>
      </c>
      <c r="J27">
        <v>1.99816059144339</v>
      </c>
      <c r="K27">
        <v>0.15775697472674199</v>
      </c>
      <c r="L27">
        <f t="shared" si="1"/>
        <v>5.4474093483997121E-5</v>
      </c>
      <c r="M27" t="s">
        <v>37</v>
      </c>
      <c r="N27" t="s">
        <v>200</v>
      </c>
      <c r="P27">
        <v>0.15781144882022599</v>
      </c>
    </row>
    <row r="28" spans="1:16" x14ac:dyDescent="0.25">
      <c r="A28" t="s">
        <v>202</v>
      </c>
      <c r="B28" t="s">
        <v>30</v>
      </c>
      <c r="C28" t="s">
        <v>31</v>
      </c>
      <c r="D28" t="s">
        <v>32</v>
      </c>
      <c r="E28" t="s">
        <v>33</v>
      </c>
      <c r="F28" t="s">
        <v>93</v>
      </c>
      <c r="G28" t="s">
        <v>203</v>
      </c>
      <c r="H28" t="s">
        <v>124</v>
      </c>
      <c r="I28" s="3">
        <v>358.21</v>
      </c>
      <c r="J28">
        <v>3.99621949791227</v>
      </c>
      <c r="K28">
        <v>4.7828254078066103E-2</v>
      </c>
      <c r="L28">
        <f t="shared" si="1"/>
        <v>3.8240813625060703E-2</v>
      </c>
      <c r="M28" t="s">
        <v>37</v>
      </c>
      <c r="N28" t="s">
        <v>200</v>
      </c>
      <c r="P28">
        <v>8.6069067703126806E-2</v>
      </c>
    </row>
    <row r="29" spans="1:16" x14ac:dyDescent="0.25">
      <c r="A29" t="s">
        <v>202</v>
      </c>
      <c r="B29" t="s">
        <v>30</v>
      </c>
      <c r="C29" t="s">
        <v>31</v>
      </c>
      <c r="D29" t="s">
        <v>32</v>
      </c>
      <c r="E29" t="s">
        <v>33</v>
      </c>
      <c r="F29" t="s">
        <v>93</v>
      </c>
      <c r="G29" t="s">
        <v>203</v>
      </c>
      <c r="H29" t="s">
        <v>124</v>
      </c>
      <c r="I29" s="3">
        <v>358.21</v>
      </c>
      <c r="J29">
        <v>7.1034217901821906E-2</v>
      </c>
      <c r="K29">
        <v>6.99757862654468</v>
      </c>
      <c r="L29">
        <f t="shared" si="1"/>
        <v>1.8929202744404794</v>
      </c>
      <c r="M29" t="s">
        <v>37</v>
      </c>
      <c r="N29" t="s">
        <v>201</v>
      </c>
      <c r="P29">
        <v>8.8904989009851594</v>
      </c>
    </row>
    <row r="30" spans="1:16" x14ac:dyDescent="0.25">
      <c r="A30" t="s">
        <v>202</v>
      </c>
      <c r="B30" t="s">
        <v>30</v>
      </c>
      <c r="C30" t="s">
        <v>31</v>
      </c>
      <c r="D30" t="s">
        <v>32</v>
      </c>
      <c r="E30" t="s">
        <v>33</v>
      </c>
      <c r="F30" t="s">
        <v>93</v>
      </c>
      <c r="G30" t="s">
        <v>203</v>
      </c>
      <c r="H30" t="s">
        <v>124</v>
      </c>
      <c r="I30" s="3">
        <v>358.21</v>
      </c>
      <c r="J30">
        <v>0.16905127010888399</v>
      </c>
      <c r="K30">
        <v>5.0274685616387904</v>
      </c>
      <c r="L30">
        <f t="shared" si="1"/>
        <v>2.3135692243161499</v>
      </c>
      <c r="M30" t="s">
        <v>37</v>
      </c>
      <c r="N30" t="s">
        <v>201</v>
      </c>
      <c r="P30">
        <v>7.3410377859549403</v>
      </c>
    </row>
    <row r="31" spans="1:16" x14ac:dyDescent="0.25">
      <c r="A31" t="s">
        <v>202</v>
      </c>
      <c r="B31" t="s">
        <v>30</v>
      </c>
      <c r="C31" t="s">
        <v>31</v>
      </c>
      <c r="D31" t="s">
        <v>32</v>
      </c>
      <c r="E31" t="s">
        <v>33</v>
      </c>
      <c r="F31" t="s">
        <v>93</v>
      </c>
      <c r="G31" t="s">
        <v>203</v>
      </c>
      <c r="H31" t="s">
        <v>124</v>
      </c>
      <c r="I31" s="3">
        <v>358.21</v>
      </c>
      <c r="J31">
        <v>0.33562578476740801</v>
      </c>
      <c r="K31">
        <v>3.5348784002048199</v>
      </c>
      <c r="L31">
        <f t="shared" si="1"/>
        <v>1.4723257986583005</v>
      </c>
      <c r="M31" t="s">
        <v>37</v>
      </c>
      <c r="N31" t="s">
        <v>201</v>
      </c>
      <c r="P31">
        <v>5.0072041988631204</v>
      </c>
    </row>
    <row r="32" spans="1:16" x14ac:dyDescent="0.25">
      <c r="A32" t="s">
        <v>202</v>
      </c>
      <c r="B32" t="s">
        <v>30</v>
      </c>
      <c r="C32" t="s">
        <v>31</v>
      </c>
      <c r="D32" t="s">
        <v>32</v>
      </c>
      <c r="E32" t="s">
        <v>33</v>
      </c>
      <c r="F32" t="s">
        <v>93</v>
      </c>
      <c r="G32" t="s">
        <v>203</v>
      </c>
      <c r="H32" t="s">
        <v>124</v>
      </c>
      <c r="I32" s="3">
        <v>358.21</v>
      </c>
      <c r="J32">
        <v>0.49471192737513903</v>
      </c>
      <c r="K32">
        <v>2.3291488150522799</v>
      </c>
      <c r="L32">
        <f t="shared" si="1"/>
        <v>1.33837400278362</v>
      </c>
      <c r="M32" t="s">
        <v>37</v>
      </c>
      <c r="N32" t="s">
        <v>201</v>
      </c>
      <c r="P32">
        <v>3.6675228178358998</v>
      </c>
    </row>
    <row r="33" spans="1:16" x14ac:dyDescent="0.25">
      <c r="A33" t="s">
        <v>202</v>
      </c>
      <c r="B33" t="s">
        <v>30</v>
      </c>
      <c r="C33" t="s">
        <v>31</v>
      </c>
      <c r="D33" t="s">
        <v>32</v>
      </c>
      <c r="E33" t="s">
        <v>33</v>
      </c>
      <c r="F33" t="s">
        <v>93</v>
      </c>
      <c r="G33" t="s">
        <v>203</v>
      </c>
      <c r="H33" t="s">
        <v>124</v>
      </c>
      <c r="I33" s="3">
        <v>358.21</v>
      </c>
      <c r="J33">
        <v>0.74537265273400799</v>
      </c>
      <c r="K33">
        <v>2.1935083222796301</v>
      </c>
      <c r="L33">
        <f t="shared" si="1"/>
        <v>0.99426115425155981</v>
      </c>
      <c r="M33" t="s">
        <v>37</v>
      </c>
      <c r="N33" t="s">
        <v>201</v>
      </c>
      <c r="P33">
        <v>3.1877694765311899</v>
      </c>
    </row>
    <row r="34" spans="1:16" x14ac:dyDescent="0.25">
      <c r="A34" t="s">
        <v>202</v>
      </c>
      <c r="B34" t="s">
        <v>30</v>
      </c>
      <c r="C34" t="s">
        <v>31</v>
      </c>
      <c r="D34" t="s">
        <v>32</v>
      </c>
      <c r="E34" t="s">
        <v>33</v>
      </c>
      <c r="F34" t="s">
        <v>93</v>
      </c>
      <c r="G34" t="s">
        <v>203</v>
      </c>
      <c r="H34" t="s">
        <v>124</v>
      </c>
      <c r="I34" s="3">
        <v>358.21</v>
      </c>
      <c r="J34">
        <v>1.00342732838163</v>
      </c>
      <c r="K34">
        <v>1.5224419646626499</v>
      </c>
      <c r="L34">
        <f t="shared" si="1"/>
        <v>0.51630545803180006</v>
      </c>
      <c r="M34" t="s">
        <v>37</v>
      </c>
      <c r="N34" t="s">
        <v>201</v>
      </c>
      <c r="P34">
        <v>2.03874742269445</v>
      </c>
    </row>
    <row r="35" spans="1:16" x14ac:dyDescent="0.25">
      <c r="A35" t="s">
        <v>202</v>
      </c>
      <c r="B35" t="s">
        <v>30</v>
      </c>
      <c r="C35" t="s">
        <v>31</v>
      </c>
      <c r="D35" t="s">
        <v>32</v>
      </c>
      <c r="E35" t="s">
        <v>33</v>
      </c>
      <c r="F35" t="s">
        <v>93</v>
      </c>
      <c r="G35" t="s">
        <v>203</v>
      </c>
      <c r="H35" t="s">
        <v>124</v>
      </c>
      <c r="I35" s="3">
        <v>358.21</v>
      </c>
      <c r="J35">
        <v>1.9983022240864401</v>
      </c>
      <c r="K35">
        <v>0.53060490757107903</v>
      </c>
      <c r="L35">
        <f t="shared" si="1"/>
        <v>0.33466159331276202</v>
      </c>
      <c r="M35" t="s">
        <v>37</v>
      </c>
      <c r="N35" t="s">
        <v>201</v>
      </c>
      <c r="P35">
        <v>0.86526650088384105</v>
      </c>
    </row>
    <row r="36" spans="1:16" x14ac:dyDescent="0.25">
      <c r="A36" t="s">
        <v>202</v>
      </c>
      <c r="B36" t="s">
        <v>30</v>
      </c>
      <c r="C36" t="s">
        <v>31</v>
      </c>
      <c r="D36" t="s">
        <v>32</v>
      </c>
      <c r="E36" t="s">
        <v>33</v>
      </c>
      <c r="F36" t="s">
        <v>93</v>
      </c>
      <c r="G36" t="s">
        <v>203</v>
      </c>
      <c r="H36" t="s">
        <v>124</v>
      </c>
      <c r="I36" s="3">
        <v>358.21</v>
      </c>
      <c r="J36">
        <v>4.0038603974248197</v>
      </c>
      <c r="K36">
        <v>0.16249622085976501</v>
      </c>
      <c r="L36">
        <f t="shared" si="1"/>
        <v>3.8349761812024985E-2</v>
      </c>
      <c r="M36" t="s">
        <v>37</v>
      </c>
      <c r="N36" t="s">
        <v>201</v>
      </c>
      <c r="P36">
        <v>0.20084598267178999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222B-440B-4DEA-AB0D-D09731F35650}">
  <dimension ref="A1:P43"/>
  <sheetViews>
    <sheetView workbookViewId="0">
      <selection activeCell="H2" sqref="H2:H43"/>
    </sheetView>
  </sheetViews>
  <sheetFormatPr defaultRowHeight="15" x14ac:dyDescent="0.25"/>
  <cols>
    <col min="1" max="1" width="8.85546875" bestFit="1" customWidth="1"/>
    <col min="3" max="3" width="11.85546875" bestFit="1" customWidth="1"/>
    <col min="4" max="4" width="12.42578125" bestFit="1" customWidth="1"/>
    <col min="5" max="5" width="7.28515625" bestFit="1" customWidth="1"/>
    <col min="6" max="6" width="7" bestFit="1" customWidth="1"/>
    <col min="7" max="7" width="7.140625" bestFit="1" customWidth="1"/>
    <col min="8" max="8" width="8.42578125" bestFit="1" customWidth="1"/>
    <col min="9" max="9" width="8.42578125" customWidth="1"/>
    <col min="10" max="10" width="11.85546875" bestFit="1" customWidth="1"/>
    <col min="11" max="11" width="25.5703125" bestFit="1" customWidth="1"/>
    <col min="12" max="12" width="12.140625" bestFit="1" customWidth="1"/>
    <col min="13" max="13" width="5.7109375" bestFit="1" customWidth="1"/>
    <col min="14" max="14" width="8.140625" bestFit="1" customWidth="1"/>
    <col min="16" max="16" width="11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t="s">
        <v>275</v>
      </c>
      <c r="J1" s="1" t="s">
        <v>88</v>
      </c>
      <c r="K1" s="2" t="s">
        <v>137</v>
      </c>
      <c r="L1" s="1" t="s">
        <v>204</v>
      </c>
      <c r="M1" s="1" t="s">
        <v>9</v>
      </c>
      <c r="N1" s="1" t="s">
        <v>7</v>
      </c>
      <c r="P1" s="1" t="s">
        <v>81</v>
      </c>
    </row>
    <row r="2" spans="1:16" x14ac:dyDescent="0.25">
      <c r="A2" t="s">
        <v>90</v>
      </c>
      <c r="B2" t="s">
        <v>30</v>
      </c>
      <c r="C2" t="s">
        <v>31</v>
      </c>
      <c r="D2" t="s">
        <v>32</v>
      </c>
      <c r="E2" t="s">
        <v>33</v>
      </c>
      <c r="F2" t="s">
        <v>84</v>
      </c>
      <c r="G2" t="s">
        <v>89</v>
      </c>
      <c r="H2" t="s">
        <v>124</v>
      </c>
      <c r="I2" s="3">
        <v>358.21</v>
      </c>
      <c r="J2">
        <v>1.0917394492966199</v>
      </c>
      <c r="K2">
        <v>16.4266008058651</v>
      </c>
      <c r="L2">
        <f>ABS(K2-P2)</f>
        <v>0.82269754097550063</v>
      </c>
      <c r="M2" t="s">
        <v>37</v>
      </c>
      <c r="P2">
        <v>17.2492983468406</v>
      </c>
    </row>
    <row r="3" spans="1:16" x14ac:dyDescent="0.25">
      <c r="A3" t="s">
        <v>90</v>
      </c>
      <c r="B3" t="s">
        <v>30</v>
      </c>
      <c r="C3" t="s">
        <v>31</v>
      </c>
      <c r="D3" t="s">
        <v>32</v>
      </c>
      <c r="E3" t="s">
        <v>33</v>
      </c>
      <c r="F3" t="s">
        <v>84</v>
      </c>
      <c r="G3" t="s">
        <v>89</v>
      </c>
      <c r="H3" t="s">
        <v>124</v>
      </c>
      <c r="I3" s="3">
        <v>358.21</v>
      </c>
      <c r="J3">
        <v>8.2172144809654206</v>
      </c>
      <c r="K3">
        <v>12.2557310709572</v>
      </c>
      <c r="L3">
        <f t="shared" ref="L3:L43" si="0">ABS(K3-P3)</f>
        <v>0.81732614666629999</v>
      </c>
      <c r="M3" t="s">
        <v>37</v>
      </c>
      <c r="P3">
        <v>13.0730572176235</v>
      </c>
    </row>
    <row r="4" spans="1:16" x14ac:dyDescent="0.25">
      <c r="A4" t="s">
        <v>90</v>
      </c>
      <c r="B4" t="s">
        <v>30</v>
      </c>
      <c r="C4" t="s">
        <v>31</v>
      </c>
      <c r="D4" t="s">
        <v>32</v>
      </c>
      <c r="E4" t="s">
        <v>33</v>
      </c>
      <c r="F4" t="s">
        <v>84</v>
      </c>
      <c r="G4" t="s">
        <v>89</v>
      </c>
      <c r="H4" t="s">
        <v>124</v>
      </c>
      <c r="I4" s="3">
        <v>358.21</v>
      </c>
      <c r="J4">
        <v>12.9758650576705</v>
      </c>
      <c r="K4">
        <v>9.6013467737846891</v>
      </c>
      <c r="L4">
        <f t="shared" si="0"/>
        <v>0.80939962090411122</v>
      </c>
      <c r="M4" t="s">
        <v>37</v>
      </c>
      <c r="P4">
        <v>10.4107463946888</v>
      </c>
    </row>
    <row r="5" spans="1:16" x14ac:dyDescent="0.25">
      <c r="A5" t="s">
        <v>90</v>
      </c>
      <c r="B5" t="s">
        <v>30</v>
      </c>
      <c r="C5" t="s">
        <v>31</v>
      </c>
      <c r="D5" t="s">
        <v>32</v>
      </c>
      <c r="E5" t="s">
        <v>33</v>
      </c>
      <c r="F5" t="s">
        <v>84</v>
      </c>
      <c r="G5" t="s">
        <v>89</v>
      </c>
      <c r="H5" t="s">
        <v>124</v>
      </c>
      <c r="I5" s="3">
        <v>358.21</v>
      </c>
      <c r="J5">
        <v>20.076338422561498</v>
      </c>
      <c r="K5">
        <v>8.2933103014610996</v>
      </c>
      <c r="L5">
        <f t="shared" si="0"/>
        <v>0.86013365179340084</v>
      </c>
      <c r="M5" t="s">
        <v>37</v>
      </c>
      <c r="P5">
        <v>9.1534439532545004</v>
      </c>
    </row>
    <row r="6" spans="1:16" x14ac:dyDescent="0.25">
      <c r="A6" t="s">
        <v>90</v>
      </c>
      <c r="B6" t="s">
        <v>30</v>
      </c>
      <c r="C6" t="s">
        <v>31</v>
      </c>
      <c r="D6" t="s">
        <v>32</v>
      </c>
      <c r="E6" t="s">
        <v>33</v>
      </c>
      <c r="F6" t="s">
        <v>84</v>
      </c>
      <c r="G6" t="s">
        <v>89</v>
      </c>
      <c r="H6" t="s">
        <v>124</v>
      </c>
      <c r="I6" s="3">
        <v>358.21</v>
      </c>
      <c r="J6">
        <v>27.1768117874525</v>
      </c>
      <c r="K6">
        <v>7.1634737685043799</v>
      </c>
      <c r="L6">
        <f t="shared" si="0"/>
        <v>1.2929388051454502</v>
      </c>
      <c r="M6" t="s">
        <v>37</v>
      </c>
      <c r="P6">
        <v>8.4564125736498301</v>
      </c>
    </row>
    <row r="7" spans="1:16" x14ac:dyDescent="0.25">
      <c r="A7" t="s">
        <v>90</v>
      </c>
      <c r="B7" t="s">
        <v>30</v>
      </c>
      <c r="C7" t="s">
        <v>31</v>
      </c>
      <c r="D7" t="s">
        <v>32</v>
      </c>
      <c r="E7" t="s">
        <v>33</v>
      </c>
      <c r="F7" t="s">
        <v>84</v>
      </c>
      <c r="G7" t="s">
        <v>89</v>
      </c>
      <c r="H7" t="s">
        <v>124</v>
      </c>
      <c r="I7" s="3">
        <v>358.21</v>
      </c>
      <c r="J7">
        <v>57.891359423961603</v>
      </c>
      <c r="K7">
        <v>5.21572262877255</v>
      </c>
      <c r="L7">
        <f t="shared" si="0"/>
        <v>1.3214730090956301</v>
      </c>
      <c r="M7" t="s">
        <v>37</v>
      </c>
      <c r="P7">
        <v>6.5371956378681801</v>
      </c>
    </row>
    <row r="8" spans="1:16" x14ac:dyDescent="0.25">
      <c r="A8" t="s">
        <v>90</v>
      </c>
      <c r="B8" t="s">
        <v>30</v>
      </c>
      <c r="C8" t="s">
        <v>31</v>
      </c>
      <c r="D8" t="s">
        <v>32</v>
      </c>
      <c r="E8" t="s">
        <v>33</v>
      </c>
      <c r="F8" t="s">
        <v>84</v>
      </c>
      <c r="G8" t="s">
        <v>89</v>
      </c>
      <c r="H8" t="s">
        <v>124</v>
      </c>
      <c r="I8" s="3">
        <v>358.21</v>
      </c>
      <c r="J8">
        <v>116.949463297553</v>
      </c>
      <c r="K8">
        <v>2.9750771557320301</v>
      </c>
      <c r="L8">
        <f t="shared" si="0"/>
        <v>0.85495596223083004</v>
      </c>
      <c r="M8" t="s">
        <v>37</v>
      </c>
      <c r="P8">
        <v>3.8300331179628602</v>
      </c>
    </row>
    <row r="9" spans="1:16" x14ac:dyDescent="0.25">
      <c r="A9" t="s">
        <v>90</v>
      </c>
      <c r="B9" t="s">
        <v>30</v>
      </c>
      <c r="C9" t="s">
        <v>31</v>
      </c>
      <c r="D9" t="s">
        <v>32</v>
      </c>
      <c r="E9" t="s">
        <v>33</v>
      </c>
      <c r="F9" t="s">
        <v>84</v>
      </c>
      <c r="G9" t="s">
        <v>89</v>
      </c>
      <c r="H9" t="s">
        <v>124</v>
      </c>
      <c r="I9" s="3">
        <v>358.21</v>
      </c>
      <c r="J9">
        <v>237.49499966664399</v>
      </c>
      <c r="K9">
        <v>0.63922493878942399</v>
      </c>
      <c r="L9">
        <f t="shared" si="0"/>
        <v>0.61197192253059596</v>
      </c>
      <c r="M9" t="s">
        <v>37</v>
      </c>
      <c r="P9">
        <v>1.2511968613200199</v>
      </c>
    </row>
    <row r="10" spans="1:16" x14ac:dyDescent="0.25">
      <c r="A10" t="s">
        <v>90</v>
      </c>
      <c r="B10" t="s">
        <v>30</v>
      </c>
      <c r="C10" t="s">
        <v>31</v>
      </c>
      <c r="D10" t="s">
        <v>32</v>
      </c>
      <c r="E10" t="s">
        <v>33</v>
      </c>
      <c r="F10" t="s">
        <v>84</v>
      </c>
      <c r="G10" t="s">
        <v>89</v>
      </c>
      <c r="H10" t="s">
        <v>124</v>
      </c>
      <c r="I10" s="3">
        <v>358.21</v>
      </c>
      <c r="J10">
        <v>357.94052936862403</v>
      </c>
      <c r="K10">
        <v>0.24673238023274</v>
      </c>
      <c r="L10">
        <f t="shared" si="0"/>
        <v>0.21357327262531198</v>
      </c>
      <c r="M10" t="s">
        <v>37</v>
      </c>
      <c r="P10">
        <v>0.46030565285805197</v>
      </c>
    </row>
    <row r="11" spans="1:16" x14ac:dyDescent="0.25">
      <c r="A11" t="s">
        <v>90</v>
      </c>
      <c r="B11" t="s">
        <v>30</v>
      </c>
      <c r="C11" t="s">
        <v>31</v>
      </c>
      <c r="D11" t="s">
        <v>32</v>
      </c>
      <c r="E11" t="s">
        <v>33</v>
      </c>
      <c r="F11" t="s">
        <v>84</v>
      </c>
      <c r="G11" t="s">
        <v>89</v>
      </c>
      <c r="H11" t="s">
        <v>124</v>
      </c>
      <c r="I11" s="3">
        <v>358.21</v>
      </c>
      <c r="J11">
        <v>478.37772518167799</v>
      </c>
      <c r="K11">
        <v>0.1</v>
      </c>
      <c r="L11">
        <f t="shared" si="0"/>
        <v>6.2767535855273004E-2</v>
      </c>
      <c r="M11" t="s">
        <v>37</v>
      </c>
      <c r="P11">
        <v>0.16276753585527301</v>
      </c>
    </row>
    <row r="12" spans="1:16" x14ac:dyDescent="0.25">
      <c r="A12" t="s">
        <v>90</v>
      </c>
      <c r="B12" t="s">
        <v>30</v>
      </c>
      <c r="C12" t="s">
        <v>31</v>
      </c>
      <c r="D12" t="s">
        <v>32</v>
      </c>
      <c r="E12" t="s">
        <v>33</v>
      </c>
      <c r="F12" t="s">
        <v>84</v>
      </c>
      <c r="G12" t="s">
        <v>89</v>
      </c>
      <c r="H12" t="s">
        <v>124</v>
      </c>
      <c r="I12" s="3">
        <v>358.21</v>
      </c>
      <c r="J12">
        <v>598.85659043936198</v>
      </c>
      <c r="K12">
        <v>3.17516855155466E-2</v>
      </c>
      <c r="L12">
        <f t="shared" si="0"/>
        <v>4.0331552227430983E-3</v>
      </c>
      <c r="M12" t="s">
        <v>37</v>
      </c>
      <c r="P12">
        <v>3.5784840738289699E-2</v>
      </c>
    </row>
    <row r="13" spans="1:16" x14ac:dyDescent="0.25">
      <c r="A13" t="s">
        <v>90</v>
      </c>
      <c r="B13" t="s">
        <v>30</v>
      </c>
      <c r="C13" t="s">
        <v>31</v>
      </c>
      <c r="D13" t="s">
        <v>32</v>
      </c>
      <c r="E13" t="s">
        <v>33</v>
      </c>
      <c r="F13" t="s">
        <v>84</v>
      </c>
      <c r="G13" t="s">
        <v>91</v>
      </c>
      <c r="H13" t="s">
        <v>124</v>
      </c>
      <c r="I13" s="3">
        <v>358.21</v>
      </c>
      <c r="J13">
        <v>0.97089805987067701</v>
      </c>
      <c r="K13">
        <v>33.340199781197398</v>
      </c>
      <c r="L13">
        <f t="shared" si="0"/>
        <v>6.2834293037231035</v>
      </c>
      <c r="M13" t="s">
        <v>37</v>
      </c>
      <c r="P13">
        <v>39.623629084920502</v>
      </c>
    </row>
    <row r="14" spans="1:16" x14ac:dyDescent="0.25">
      <c r="A14" t="s">
        <v>90</v>
      </c>
      <c r="B14" t="s">
        <v>30</v>
      </c>
      <c r="C14" t="s">
        <v>31</v>
      </c>
      <c r="D14" t="s">
        <v>32</v>
      </c>
      <c r="E14" t="s">
        <v>33</v>
      </c>
      <c r="F14" t="s">
        <v>84</v>
      </c>
      <c r="G14" t="s">
        <v>91</v>
      </c>
      <c r="H14" t="s">
        <v>124</v>
      </c>
      <c r="I14" s="3">
        <v>358.21</v>
      </c>
      <c r="J14">
        <v>8.0922061470764906</v>
      </c>
      <c r="K14">
        <v>25.489447621276099</v>
      </c>
      <c r="L14">
        <f t="shared" si="0"/>
        <v>3.6620312329034022</v>
      </c>
      <c r="M14" t="s">
        <v>37</v>
      </c>
      <c r="P14">
        <v>29.151478854179501</v>
      </c>
    </row>
    <row r="15" spans="1:16" x14ac:dyDescent="0.25">
      <c r="A15" t="s">
        <v>90</v>
      </c>
      <c r="B15" t="s">
        <v>30</v>
      </c>
      <c r="C15" t="s">
        <v>31</v>
      </c>
      <c r="D15" t="s">
        <v>32</v>
      </c>
      <c r="E15" t="s">
        <v>33</v>
      </c>
      <c r="F15" t="s">
        <v>84</v>
      </c>
      <c r="G15" t="s">
        <v>91</v>
      </c>
      <c r="H15" t="s">
        <v>124</v>
      </c>
      <c r="I15" s="3">
        <v>358.21</v>
      </c>
      <c r="J15">
        <v>14.525474212900701</v>
      </c>
      <c r="K15">
        <v>19.813836266336999</v>
      </c>
      <c r="L15">
        <f t="shared" si="0"/>
        <v>3.4009824504257011</v>
      </c>
      <c r="M15" t="s">
        <v>37</v>
      </c>
      <c r="P15">
        <v>23.2148187167627</v>
      </c>
    </row>
    <row r="16" spans="1:16" x14ac:dyDescent="0.25">
      <c r="A16" t="s">
        <v>90</v>
      </c>
      <c r="B16" t="s">
        <v>30</v>
      </c>
      <c r="C16" t="s">
        <v>31</v>
      </c>
      <c r="D16" t="s">
        <v>32</v>
      </c>
      <c r="E16" t="s">
        <v>33</v>
      </c>
      <c r="F16" t="s">
        <v>84</v>
      </c>
      <c r="G16" t="s">
        <v>91</v>
      </c>
      <c r="H16" t="s">
        <v>124</v>
      </c>
      <c r="I16" s="3">
        <v>358.21</v>
      </c>
      <c r="J16">
        <v>19.7395908265229</v>
      </c>
      <c r="K16">
        <v>17.832132119447401</v>
      </c>
      <c r="L16">
        <f t="shared" si="0"/>
        <v>3.1943850617454004</v>
      </c>
      <c r="M16" t="s">
        <v>37</v>
      </c>
      <c r="P16">
        <v>21.026517181192801</v>
      </c>
    </row>
    <row r="17" spans="1:16" x14ac:dyDescent="0.25">
      <c r="A17" t="s">
        <v>90</v>
      </c>
      <c r="B17" t="s">
        <v>30</v>
      </c>
      <c r="C17" t="s">
        <v>31</v>
      </c>
      <c r="D17" t="s">
        <v>32</v>
      </c>
      <c r="E17" t="s">
        <v>33</v>
      </c>
      <c r="F17" t="s">
        <v>84</v>
      </c>
      <c r="G17" t="s">
        <v>91</v>
      </c>
      <c r="H17" t="s">
        <v>124</v>
      </c>
      <c r="I17" s="3">
        <v>358.21</v>
      </c>
      <c r="J17">
        <v>29.410294019601299</v>
      </c>
      <c r="K17">
        <v>14.8985799665084</v>
      </c>
      <c r="L17">
        <f t="shared" si="0"/>
        <v>2.1807818323548993</v>
      </c>
      <c r="M17" t="s">
        <v>37</v>
      </c>
      <c r="P17">
        <v>17.0793617988633</v>
      </c>
    </row>
    <row r="18" spans="1:16" x14ac:dyDescent="0.25">
      <c r="A18" t="s">
        <v>90</v>
      </c>
      <c r="B18" t="s">
        <v>30</v>
      </c>
      <c r="C18" t="s">
        <v>31</v>
      </c>
      <c r="D18" t="s">
        <v>32</v>
      </c>
      <c r="E18" t="s">
        <v>33</v>
      </c>
      <c r="F18" t="s">
        <v>84</v>
      </c>
      <c r="G18" t="s">
        <v>91</v>
      </c>
      <c r="H18" t="s">
        <v>124</v>
      </c>
      <c r="I18" s="3">
        <v>358.21</v>
      </c>
      <c r="J18">
        <v>58.9664310954063</v>
      </c>
      <c r="K18">
        <v>9.6013467737846891</v>
      </c>
      <c r="L18">
        <f t="shared" si="0"/>
        <v>1.5565010806727102</v>
      </c>
      <c r="M18" t="s">
        <v>37</v>
      </c>
      <c r="P18">
        <v>11.157847854457399</v>
      </c>
    </row>
    <row r="19" spans="1:16" x14ac:dyDescent="0.25">
      <c r="A19" t="s">
        <v>90</v>
      </c>
      <c r="B19" t="s">
        <v>30</v>
      </c>
      <c r="C19" t="s">
        <v>31</v>
      </c>
      <c r="D19" t="s">
        <v>32</v>
      </c>
      <c r="E19" t="s">
        <v>33</v>
      </c>
      <c r="F19" t="s">
        <v>84</v>
      </c>
      <c r="G19" t="s">
        <v>91</v>
      </c>
      <c r="H19" t="s">
        <v>124</v>
      </c>
      <c r="I19" s="3">
        <v>358.21</v>
      </c>
      <c r="J19">
        <v>119.25378358557199</v>
      </c>
      <c r="K19">
        <v>4.0860852237034102</v>
      </c>
      <c r="L19">
        <f t="shared" si="0"/>
        <v>1.2239301481703597</v>
      </c>
      <c r="M19" t="s">
        <v>37</v>
      </c>
      <c r="P19">
        <v>5.3100153718737699</v>
      </c>
    </row>
    <row r="20" spans="1:16" x14ac:dyDescent="0.25">
      <c r="A20" t="s">
        <v>90</v>
      </c>
      <c r="B20" t="s">
        <v>30</v>
      </c>
      <c r="C20" t="s">
        <v>31</v>
      </c>
      <c r="D20" t="s">
        <v>32</v>
      </c>
      <c r="E20" t="s">
        <v>33</v>
      </c>
      <c r="F20" t="s">
        <v>84</v>
      </c>
      <c r="G20" t="s">
        <v>91</v>
      </c>
      <c r="H20" t="s">
        <v>124</v>
      </c>
      <c r="I20" s="3">
        <v>358.21</v>
      </c>
      <c r="J20">
        <v>238.58257217147801</v>
      </c>
      <c r="K20">
        <v>1.0936270860789199</v>
      </c>
      <c r="L20">
        <f t="shared" si="0"/>
        <v>0.18259200539657017</v>
      </c>
      <c r="M20" t="s">
        <v>37</v>
      </c>
      <c r="P20">
        <v>1.2762190914754901</v>
      </c>
    </row>
    <row r="21" spans="1:16" x14ac:dyDescent="0.25">
      <c r="A21" t="s">
        <v>90</v>
      </c>
      <c r="B21" t="s">
        <v>30</v>
      </c>
      <c r="C21" t="s">
        <v>31</v>
      </c>
      <c r="D21" t="s">
        <v>32</v>
      </c>
      <c r="E21" t="s">
        <v>33</v>
      </c>
      <c r="F21" t="s">
        <v>84</v>
      </c>
      <c r="G21" t="s">
        <v>91</v>
      </c>
      <c r="H21" t="s">
        <v>124</v>
      </c>
      <c r="I21" s="3">
        <v>358.21</v>
      </c>
      <c r="J21">
        <v>360.25735049003202</v>
      </c>
      <c r="K21">
        <v>0.31494391046118397</v>
      </c>
      <c r="L21">
        <f t="shared" si="0"/>
        <v>0.145361742396868</v>
      </c>
      <c r="M21" t="s">
        <v>37</v>
      </c>
      <c r="P21">
        <v>0.46030565285805197</v>
      </c>
    </row>
    <row r="22" spans="1:16" x14ac:dyDescent="0.25">
      <c r="A22" t="s">
        <v>90</v>
      </c>
      <c r="B22" t="s">
        <v>30</v>
      </c>
      <c r="C22" t="s">
        <v>31</v>
      </c>
      <c r="D22" t="s">
        <v>32</v>
      </c>
      <c r="E22" t="s">
        <v>33</v>
      </c>
      <c r="F22" t="s">
        <v>84</v>
      </c>
      <c r="G22" t="s">
        <v>91</v>
      </c>
      <c r="H22" t="s">
        <v>124</v>
      </c>
      <c r="I22" s="3">
        <v>358.21</v>
      </c>
      <c r="J22">
        <v>480.636209080605</v>
      </c>
      <c r="K22">
        <v>0.179645755735</v>
      </c>
      <c r="L22">
        <f t="shared" si="0"/>
        <v>5.0530556955897005E-2</v>
      </c>
      <c r="M22" t="s">
        <v>37</v>
      </c>
      <c r="P22">
        <v>0.230176312690897</v>
      </c>
    </row>
    <row r="23" spans="1:16" x14ac:dyDescent="0.25">
      <c r="A23" t="s">
        <v>90</v>
      </c>
      <c r="B23" t="s">
        <v>30</v>
      </c>
      <c r="C23" t="s">
        <v>31</v>
      </c>
      <c r="D23" t="s">
        <v>32</v>
      </c>
      <c r="E23" t="s">
        <v>33</v>
      </c>
      <c r="F23" t="s">
        <v>84</v>
      </c>
      <c r="G23" t="s">
        <v>91</v>
      </c>
      <c r="H23" t="s">
        <v>124</v>
      </c>
      <c r="I23" s="3">
        <v>358.21</v>
      </c>
      <c r="J23">
        <v>600.00250016667701</v>
      </c>
      <c r="K23">
        <v>3.8598678690478998E-2</v>
      </c>
      <c r="L23">
        <f t="shared" si="0"/>
        <v>2.1282239470484E-2</v>
      </c>
      <c r="M23" t="s">
        <v>37</v>
      </c>
      <c r="P23">
        <v>5.9880918160962998E-2</v>
      </c>
    </row>
    <row r="24" spans="1:16" x14ac:dyDescent="0.25">
      <c r="A24" t="s">
        <v>90</v>
      </c>
      <c r="B24" t="s">
        <v>30</v>
      </c>
      <c r="C24" t="s">
        <v>31</v>
      </c>
      <c r="D24" t="s">
        <v>32</v>
      </c>
      <c r="E24" t="s">
        <v>33</v>
      </c>
      <c r="F24" t="s">
        <v>84</v>
      </c>
      <c r="G24" t="s">
        <v>89</v>
      </c>
      <c r="H24" t="s">
        <v>124</v>
      </c>
      <c r="I24" s="3">
        <v>358.21</v>
      </c>
      <c r="J24">
        <v>10.3004291845493</v>
      </c>
      <c r="K24">
        <v>0.75842076166246197</v>
      </c>
      <c r="L24">
        <f t="shared" si="0"/>
        <v>0.91399617366010799</v>
      </c>
      <c r="M24" t="s">
        <v>72</v>
      </c>
      <c r="P24">
        <v>1.67241693532257</v>
      </c>
    </row>
    <row r="25" spans="1:16" x14ac:dyDescent="0.25">
      <c r="A25" t="s">
        <v>90</v>
      </c>
      <c r="B25" t="s">
        <v>30</v>
      </c>
      <c r="C25" t="s">
        <v>31</v>
      </c>
      <c r="D25" t="s">
        <v>32</v>
      </c>
      <c r="E25" t="s">
        <v>33</v>
      </c>
      <c r="F25" t="s">
        <v>84</v>
      </c>
      <c r="G25" t="s">
        <v>89</v>
      </c>
      <c r="H25" t="s">
        <v>124</v>
      </c>
      <c r="I25" s="3">
        <v>358.21</v>
      </c>
      <c r="J25">
        <v>14.0460397971127</v>
      </c>
      <c r="K25">
        <v>2.0459105611926498</v>
      </c>
      <c r="L25">
        <f t="shared" si="0"/>
        <v>1.5109449038956204</v>
      </c>
      <c r="M25" t="s">
        <v>72</v>
      </c>
      <c r="P25">
        <v>3.5568554650882702</v>
      </c>
    </row>
    <row r="26" spans="1:16" x14ac:dyDescent="0.25">
      <c r="A26" t="s">
        <v>90</v>
      </c>
      <c r="B26" t="s">
        <v>30</v>
      </c>
      <c r="C26" t="s">
        <v>31</v>
      </c>
      <c r="D26" t="s">
        <v>32</v>
      </c>
      <c r="E26" t="s">
        <v>33</v>
      </c>
      <c r="F26" t="s">
        <v>84</v>
      </c>
      <c r="G26" t="s">
        <v>89</v>
      </c>
      <c r="H26" t="s">
        <v>124</v>
      </c>
      <c r="I26" s="3">
        <v>358.21</v>
      </c>
      <c r="J26">
        <v>20.132657042528201</v>
      </c>
      <c r="K26">
        <v>2.9377407535531899</v>
      </c>
      <c r="L26">
        <f t="shared" si="0"/>
        <v>2.1170560676380501</v>
      </c>
      <c r="M26" t="s">
        <v>72</v>
      </c>
      <c r="P26">
        <v>5.05479682119124</v>
      </c>
    </row>
    <row r="27" spans="1:16" x14ac:dyDescent="0.25">
      <c r="A27" t="s">
        <v>90</v>
      </c>
      <c r="B27" t="s">
        <v>30</v>
      </c>
      <c r="C27" t="s">
        <v>31</v>
      </c>
      <c r="D27" t="s">
        <v>32</v>
      </c>
      <c r="E27" t="s">
        <v>33</v>
      </c>
      <c r="F27" t="s">
        <v>84</v>
      </c>
      <c r="G27" t="s">
        <v>89</v>
      </c>
      <c r="H27" t="s">
        <v>124</v>
      </c>
      <c r="I27" s="3">
        <v>358.21</v>
      </c>
      <c r="J27">
        <v>30.433086227077599</v>
      </c>
      <c r="K27">
        <v>3.8435828898398898</v>
      </c>
      <c r="L27">
        <f t="shared" si="0"/>
        <v>2.1512596133495205</v>
      </c>
      <c r="M27" t="s">
        <v>72</v>
      </c>
      <c r="P27">
        <v>5.9948425031894104</v>
      </c>
    </row>
    <row r="28" spans="1:16" x14ac:dyDescent="0.25">
      <c r="A28" t="s">
        <v>90</v>
      </c>
      <c r="B28" t="s">
        <v>30</v>
      </c>
      <c r="C28" t="s">
        <v>31</v>
      </c>
      <c r="D28" t="s">
        <v>32</v>
      </c>
      <c r="E28" t="s">
        <v>33</v>
      </c>
      <c r="F28" t="s">
        <v>84</v>
      </c>
      <c r="G28" t="s">
        <v>89</v>
      </c>
      <c r="H28" t="s">
        <v>124</v>
      </c>
      <c r="I28" s="3">
        <v>358.21</v>
      </c>
      <c r="J28">
        <v>58.525165821303098</v>
      </c>
      <c r="K28">
        <v>4.2183274766695096</v>
      </c>
      <c r="L28">
        <f t="shared" si="0"/>
        <v>1.4451922787917706</v>
      </c>
      <c r="M28" t="s">
        <v>72</v>
      </c>
      <c r="P28">
        <v>5.6635197554612802</v>
      </c>
    </row>
    <row r="29" spans="1:16" x14ac:dyDescent="0.25">
      <c r="A29" t="s">
        <v>90</v>
      </c>
      <c r="B29" t="s">
        <v>30</v>
      </c>
      <c r="C29" t="s">
        <v>31</v>
      </c>
      <c r="D29" t="s">
        <v>32</v>
      </c>
      <c r="E29" t="s">
        <v>33</v>
      </c>
      <c r="F29" t="s">
        <v>84</v>
      </c>
      <c r="G29" t="s">
        <v>89</v>
      </c>
      <c r="H29" t="s">
        <v>124</v>
      </c>
      <c r="I29" s="3">
        <v>358.21</v>
      </c>
      <c r="J29">
        <v>120.795942255169</v>
      </c>
      <c r="K29">
        <v>2.8776289392282699</v>
      </c>
      <c r="L29">
        <f t="shared" si="0"/>
        <v>0.73480758351854991</v>
      </c>
      <c r="M29" t="s">
        <v>72</v>
      </c>
      <c r="P29">
        <v>3.6124365227468198</v>
      </c>
    </row>
    <row r="30" spans="1:16" x14ac:dyDescent="0.25">
      <c r="A30" t="s">
        <v>90</v>
      </c>
      <c r="B30" t="s">
        <v>30</v>
      </c>
      <c r="C30" t="s">
        <v>31</v>
      </c>
      <c r="D30" t="s">
        <v>32</v>
      </c>
      <c r="E30" t="s">
        <v>33</v>
      </c>
      <c r="F30" t="s">
        <v>84</v>
      </c>
      <c r="G30" t="s">
        <v>89</v>
      </c>
      <c r="H30" t="s">
        <v>124</v>
      </c>
      <c r="I30" s="3">
        <v>358.21</v>
      </c>
      <c r="J30">
        <v>239.71907920405701</v>
      </c>
      <c r="K30">
        <v>1.4322027039943099</v>
      </c>
      <c r="L30">
        <f t="shared" si="0"/>
        <v>0.33805264247246014</v>
      </c>
      <c r="M30" t="s">
        <v>72</v>
      </c>
      <c r="P30">
        <v>1.7702553464667701</v>
      </c>
    </row>
    <row r="31" spans="1:16" x14ac:dyDescent="0.25">
      <c r="A31" t="s">
        <v>90</v>
      </c>
      <c r="B31" t="s">
        <v>30</v>
      </c>
      <c r="C31" t="s">
        <v>31</v>
      </c>
      <c r="D31" t="s">
        <v>32</v>
      </c>
      <c r="E31" t="s">
        <v>33</v>
      </c>
      <c r="F31" t="s">
        <v>84</v>
      </c>
      <c r="G31" t="s">
        <v>89</v>
      </c>
      <c r="H31" t="s">
        <v>124</v>
      </c>
      <c r="I31" s="3">
        <v>358.21</v>
      </c>
      <c r="J31">
        <v>360.98322278579701</v>
      </c>
      <c r="K31">
        <v>0.72021725851900498</v>
      </c>
      <c r="L31">
        <f t="shared" si="0"/>
        <v>0.27205990525027002</v>
      </c>
      <c r="M31" t="s">
        <v>72</v>
      </c>
      <c r="P31">
        <v>0.99227716376927499</v>
      </c>
    </row>
    <row r="32" spans="1:16" x14ac:dyDescent="0.25">
      <c r="A32" t="s">
        <v>90</v>
      </c>
      <c r="B32" t="s">
        <v>30</v>
      </c>
      <c r="C32" t="s">
        <v>31</v>
      </c>
      <c r="D32" t="s">
        <v>32</v>
      </c>
      <c r="E32" t="s">
        <v>33</v>
      </c>
      <c r="F32" t="s">
        <v>84</v>
      </c>
      <c r="G32" t="s">
        <v>89</v>
      </c>
      <c r="H32" t="s">
        <v>124</v>
      </c>
      <c r="I32" s="3">
        <v>358.21</v>
      </c>
      <c r="J32">
        <v>479.906359734685</v>
      </c>
      <c r="K32">
        <v>0.27825594022071198</v>
      </c>
      <c r="L32">
        <f t="shared" si="0"/>
        <v>0.11311861997732603</v>
      </c>
      <c r="M32" t="s">
        <v>72</v>
      </c>
      <c r="P32">
        <v>0.39137456019803801</v>
      </c>
    </row>
    <row r="33" spans="1:16" x14ac:dyDescent="0.25">
      <c r="A33" t="s">
        <v>90</v>
      </c>
      <c r="B33" t="s">
        <v>30</v>
      </c>
      <c r="C33" t="s">
        <v>31</v>
      </c>
      <c r="D33" t="s">
        <v>32</v>
      </c>
      <c r="E33" t="s">
        <v>33</v>
      </c>
      <c r="F33" t="s">
        <v>84</v>
      </c>
      <c r="G33" t="s">
        <v>89</v>
      </c>
      <c r="H33" t="s">
        <v>124</v>
      </c>
      <c r="I33" s="3">
        <v>358.21</v>
      </c>
      <c r="J33">
        <v>600.70230198985496</v>
      </c>
      <c r="K33">
        <v>0.117985708597987</v>
      </c>
      <c r="L33">
        <f t="shared" si="0"/>
        <v>6.9880905062744011E-2</v>
      </c>
      <c r="M33" t="s">
        <v>72</v>
      </c>
      <c r="P33">
        <v>0.18786661366073101</v>
      </c>
    </row>
    <row r="34" spans="1:16" x14ac:dyDescent="0.25">
      <c r="A34" t="s">
        <v>90</v>
      </c>
      <c r="B34" t="s">
        <v>30</v>
      </c>
      <c r="C34" t="s">
        <v>31</v>
      </c>
      <c r="D34" t="s">
        <v>32</v>
      </c>
      <c r="E34" t="s">
        <v>33</v>
      </c>
      <c r="F34" t="s">
        <v>84</v>
      </c>
      <c r="G34" t="s">
        <v>91</v>
      </c>
      <c r="H34" t="s">
        <v>124</v>
      </c>
      <c r="I34" s="3">
        <v>358.21</v>
      </c>
      <c r="J34">
        <v>10.3004291845493</v>
      </c>
      <c r="K34">
        <v>0.95701845836395205</v>
      </c>
      <c r="L34">
        <f t="shared" si="0"/>
        <v>0.69819961157091792</v>
      </c>
      <c r="M34" t="s">
        <v>72</v>
      </c>
      <c r="P34">
        <v>1.65521806993487</v>
      </c>
    </row>
    <row r="35" spans="1:16" x14ac:dyDescent="0.25">
      <c r="A35" t="s">
        <v>90</v>
      </c>
      <c r="B35" t="s">
        <v>30</v>
      </c>
      <c r="C35" t="s">
        <v>31</v>
      </c>
      <c r="D35" t="s">
        <v>32</v>
      </c>
      <c r="E35" t="s">
        <v>33</v>
      </c>
      <c r="F35" t="s">
        <v>84</v>
      </c>
      <c r="G35" t="s">
        <v>91</v>
      </c>
      <c r="H35" t="s">
        <v>124</v>
      </c>
      <c r="I35" s="3">
        <v>358.21</v>
      </c>
      <c r="J35">
        <v>14.0460397971127</v>
      </c>
      <c r="K35">
        <v>2.1212864926935402</v>
      </c>
      <c r="L35">
        <f t="shared" si="0"/>
        <v>1.3989908458190397</v>
      </c>
      <c r="M35" t="s">
        <v>72</v>
      </c>
      <c r="P35">
        <v>3.5202773385125798</v>
      </c>
    </row>
    <row r="36" spans="1:16" x14ac:dyDescent="0.25">
      <c r="A36" t="s">
        <v>90</v>
      </c>
      <c r="B36" t="s">
        <v>30</v>
      </c>
      <c r="C36" t="s">
        <v>31</v>
      </c>
      <c r="D36" t="s">
        <v>32</v>
      </c>
      <c r="E36" t="s">
        <v>33</v>
      </c>
      <c r="F36" t="s">
        <v>84</v>
      </c>
      <c r="G36" t="s">
        <v>91</v>
      </c>
      <c r="H36" t="s">
        <v>124</v>
      </c>
      <c r="I36" s="3">
        <v>358.21</v>
      </c>
      <c r="J36">
        <v>20.600858369098699</v>
      </c>
      <c r="K36">
        <v>2.9991082649459901</v>
      </c>
      <c r="L36">
        <f t="shared" si="0"/>
        <v>2.0818821146733297</v>
      </c>
      <c r="M36" t="s">
        <v>72</v>
      </c>
      <c r="P36">
        <v>5.0809903796193199</v>
      </c>
    </row>
    <row r="37" spans="1:16" x14ac:dyDescent="0.25">
      <c r="A37" t="s">
        <v>90</v>
      </c>
      <c r="B37" t="s">
        <v>30</v>
      </c>
      <c r="C37" t="s">
        <v>31</v>
      </c>
      <c r="D37" t="s">
        <v>32</v>
      </c>
      <c r="E37" t="s">
        <v>33</v>
      </c>
      <c r="F37" t="s">
        <v>84</v>
      </c>
      <c r="G37" t="s">
        <v>91</v>
      </c>
      <c r="H37" t="s">
        <v>124</v>
      </c>
      <c r="I37" s="3">
        <v>358.21</v>
      </c>
      <c r="J37">
        <v>29.964884900507201</v>
      </c>
      <c r="K37">
        <v>4.0265979825490898</v>
      </c>
      <c r="L37">
        <f t="shared" si="0"/>
        <v>1.9065945295076201</v>
      </c>
      <c r="M37" t="s">
        <v>72</v>
      </c>
      <c r="P37">
        <v>5.9331925120567099</v>
      </c>
    </row>
    <row r="38" spans="1:16" x14ac:dyDescent="0.25">
      <c r="A38" t="s">
        <v>90</v>
      </c>
      <c r="B38" t="s">
        <v>30</v>
      </c>
      <c r="C38" t="s">
        <v>31</v>
      </c>
      <c r="D38" t="s">
        <v>32</v>
      </c>
      <c r="E38" t="s">
        <v>33</v>
      </c>
      <c r="F38" t="s">
        <v>84</v>
      </c>
      <c r="G38" t="s">
        <v>91</v>
      </c>
      <c r="H38" t="s">
        <v>124</v>
      </c>
      <c r="I38" s="3">
        <v>358.21</v>
      </c>
      <c r="J38">
        <v>58.525165821303098</v>
      </c>
      <c r="K38">
        <v>6.8570792604770601</v>
      </c>
      <c r="L38">
        <f t="shared" si="0"/>
        <v>1.9307837279636706</v>
      </c>
      <c r="M38" t="s">
        <v>72</v>
      </c>
      <c r="P38">
        <v>8.7878629884407307</v>
      </c>
    </row>
    <row r="39" spans="1:16" x14ac:dyDescent="0.25">
      <c r="A39" t="s">
        <v>90</v>
      </c>
      <c r="B39" t="s">
        <v>30</v>
      </c>
      <c r="C39" t="s">
        <v>31</v>
      </c>
      <c r="D39" t="s">
        <v>32</v>
      </c>
      <c r="E39" t="s">
        <v>33</v>
      </c>
      <c r="F39" t="s">
        <v>84</v>
      </c>
      <c r="G39" t="s">
        <v>91</v>
      </c>
      <c r="H39" t="s">
        <v>124</v>
      </c>
      <c r="I39" s="3">
        <v>358.21</v>
      </c>
      <c r="J39">
        <v>120.327740928599</v>
      </c>
      <c r="K39">
        <v>7.0730574067213299</v>
      </c>
      <c r="L39">
        <f t="shared" si="0"/>
        <v>2.2771082246860201</v>
      </c>
      <c r="M39" t="s">
        <v>72</v>
      </c>
      <c r="P39">
        <v>9.35016563140735</v>
      </c>
    </row>
    <row r="40" spans="1:16" x14ac:dyDescent="0.25">
      <c r="A40" t="s">
        <v>90</v>
      </c>
      <c r="B40" t="s">
        <v>30</v>
      </c>
      <c r="C40" t="s">
        <v>31</v>
      </c>
      <c r="D40" t="s">
        <v>32</v>
      </c>
      <c r="E40" t="s">
        <v>33</v>
      </c>
      <c r="F40" t="s">
        <v>84</v>
      </c>
      <c r="G40" t="s">
        <v>91</v>
      </c>
      <c r="H40" t="s">
        <v>124</v>
      </c>
      <c r="I40" s="3">
        <v>358.21</v>
      </c>
      <c r="J40">
        <v>239.71907920405701</v>
      </c>
      <c r="K40">
        <v>3.3776879820627999</v>
      </c>
      <c r="L40">
        <f t="shared" si="0"/>
        <v>1.1806899088043599</v>
      </c>
      <c r="M40" t="s">
        <v>72</v>
      </c>
      <c r="P40">
        <v>4.5583778908671597</v>
      </c>
    </row>
    <row r="41" spans="1:16" x14ac:dyDescent="0.25">
      <c r="A41" t="s">
        <v>90</v>
      </c>
      <c r="B41" t="s">
        <v>30</v>
      </c>
      <c r="C41" t="s">
        <v>31</v>
      </c>
      <c r="D41" t="s">
        <v>32</v>
      </c>
      <c r="E41" t="s">
        <v>33</v>
      </c>
      <c r="F41" t="s">
        <v>84</v>
      </c>
      <c r="G41" t="s">
        <v>91</v>
      </c>
      <c r="H41" t="s">
        <v>124</v>
      </c>
      <c r="I41" s="3">
        <v>358.21</v>
      </c>
      <c r="J41">
        <v>360.98322278579701</v>
      </c>
      <c r="K41">
        <v>1.96304065004027</v>
      </c>
      <c r="L41">
        <f t="shared" si="0"/>
        <v>0.85570647795884991</v>
      </c>
      <c r="M41" t="s">
        <v>72</v>
      </c>
      <c r="P41">
        <v>2.8187471279991199</v>
      </c>
    </row>
    <row r="42" spans="1:16" x14ac:dyDescent="0.25">
      <c r="A42" t="s">
        <v>90</v>
      </c>
      <c r="B42" t="s">
        <v>30</v>
      </c>
      <c r="C42" t="s">
        <v>31</v>
      </c>
      <c r="D42" t="s">
        <v>32</v>
      </c>
      <c r="E42" t="s">
        <v>33</v>
      </c>
      <c r="F42" t="s">
        <v>84</v>
      </c>
      <c r="G42" t="s">
        <v>91</v>
      </c>
      <c r="H42" t="s">
        <v>124</v>
      </c>
      <c r="I42" s="3">
        <v>358.21</v>
      </c>
      <c r="J42">
        <v>479.906359734685</v>
      </c>
      <c r="K42">
        <v>0.97197326848674803</v>
      </c>
      <c r="L42">
        <f t="shared" si="0"/>
        <v>0.42369159407365198</v>
      </c>
      <c r="M42" t="s">
        <v>72</v>
      </c>
      <c r="P42">
        <v>1.3956648625604</v>
      </c>
    </row>
    <row r="43" spans="1:16" x14ac:dyDescent="0.25">
      <c r="A43" t="s">
        <v>90</v>
      </c>
      <c r="B43" t="s">
        <v>30</v>
      </c>
      <c r="C43" t="s">
        <v>31</v>
      </c>
      <c r="D43" t="s">
        <v>32</v>
      </c>
      <c r="E43" t="s">
        <v>33</v>
      </c>
      <c r="F43" t="s">
        <v>84</v>
      </c>
      <c r="G43" t="s">
        <v>91</v>
      </c>
      <c r="H43" t="s">
        <v>124</v>
      </c>
      <c r="I43" s="3">
        <v>358.21</v>
      </c>
      <c r="J43">
        <v>601.638704642996</v>
      </c>
      <c r="K43">
        <v>0.50417507230276304</v>
      </c>
      <c r="L43">
        <f t="shared" si="0"/>
        <v>0.27813374781064193</v>
      </c>
      <c r="M43" t="s">
        <v>72</v>
      </c>
      <c r="P43">
        <v>0.78230882011340497</v>
      </c>
    </row>
  </sheetData>
  <phoneticPr fontId="6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8C700-E8CD-47B1-8B8E-FD4301F3B60E}">
  <dimension ref="A1:P18"/>
  <sheetViews>
    <sheetView workbookViewId="0">
      <selection activeCell="I31" sqref="I31:L51"/>
    </sheetView>
  </sheetViews>
  <sheetFormatPr defaultRowHeight="15" x14ac:dyDescent="0.25"/>
  <cols>
    <col min="12" max="12" width="12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t="s">
        <v>275</v>
      </c>
      <c r="J1" s="1" t="s">
        <v>8</v>
      </c>
      <c r="K1" s="2" t="s">
        <v>137</v>
      </c>
      <c r="L1" s="1" t="s">
        <v>125</v>
      </c>
      <c r="M1" s="1" t="s">
        <v>9</v>
      </c>
      <c r="N1" s="1" t="s">
        <v>7</v>
      </c>
      <c r="P1" s="1" t="s">
        <v>81</v>
      </c>
    </row>
    <row r="2" spans="1:16" x14ac:dyDescent="0.25">
      <c r="A2" t="s">
        <v>322</v>
      </c>
      <c r="B2" t="s">
        <v>30</v>
      </c>
      <c r="C2" t="s">
        <v>31</v>
      </c>
      <c r="D2" t="s">
        <v>32</v>
      </c>
      <c r="E2" t="s">
        <v>323</v>
      </c>
      <c r="F2" t="s">
        <v>84</v>
      </c>
      <c r="G2" t="s">
        <v>91</v>
      </c>
      <c r="H2" t="s">
        <v>124</v>
      </c>
      <c r="I2" s="8">
        <v>358.21</v>
      </c>
      <c r="J2">
        <v>1.04737042638549E-2</v>
      </c>
      <c r="K2">
        <v>125.20957793477299</v>
      </c>
      <c r="L2">
        <f>P2-K2</f>
        <v>2.8676166666089955</v>
      </c>
      <c r="M2" t="s">
        <v>37</v>
      </c>
      <c r="P2">
        <v>128.07719460138199</v>
      </c>
    </row>
    <row r="3" spans="1:16" x14ac:dyDescent="0.25">
      <c r="A3" t="s">
        <v>322</v>
      </c>
      <c r="B3" t="s">
        <v>30</v>
      </c>
      <c r="C3" t="s">
        <v>31</v>
      </c>
      <c r="D3" t="s">
        <v>32</v>
      </c>
      <c r="E3" t="s">
        <v>323</v>
      </c>
      <c r="F3" t="s">
        <v>84</v>
      </c>
      <c r="G3" t="s">
        <v>91</v>
      </c>
      <c r="H3" t="s">
        <v>124</v>
      </c>
      <c r="I3" s="8">
        <v>358.21</v>
      </c>
      <c r="J3">
        <v>0.50947624823427895</v>
      </c>
      <c r="K3">
        <v>24.723170259545501</v>
      </c>
      <c r="L3">
        <f t="shared" ref="L3:L18" si="0">P3-K3</f>
        <v>0.36287865235489747</v>
      </c>
      <c r="M3" t="s">
        <v>37</v>
      </c>
      <c r="P3">
        <v>25.086048911900399</v>
      </c>
    </row>
    <row r="4" spans="1:16" x14ac:dyDescent="0.25">
      <c r="A4" t="s">
        <v>322</v>
      </c>
      <c r="B4" t="s">
        <v>30</v>
      </c>
      <c r="C4" t="s">
        <v>31</v>
      </c>
      <c r="D4" t="s">
        <v>32</v>
      </c>
      <c r="E4" t="s">
        <v>323</v>
      </c>
      <c r="F4" t="s">
        <v>84</v>
      </c>
      <c r="G4" t="s">
        <v>91</v>
      </c>
      <c r="H4" t="s">
        <v>124</v>
      </c>
      <c r="I4" s="8">
        <v>358.21</v>
      </c>
      <c r="J4">
        <v>1.0146349011445299</v>
      </c>
      <c r="K4">
        <v>21.5640825004118</v>
      </c>
      <c r="L4">
        <f t="shared" si="0"/>
        <v>0.37186298137940099</v>
      </c>
      <c r="M4" t="s">
        <v>37</v>
      </c>
      <c r="P4">
        <v>21.935945481791201</v>
      </c>
    </row>
    <row r="5" spans="1:16" x14ac:dyDescent="0.25">
      <c r="A5" t="s">
        <v>322</v>
      </c>
      <c r="B5" t="s">
        <v>30</v>
      </c>
      <c r="C5" t="s">
        <v>31</v>
      </c>
      <c r="D5" t="s">
        <v>32</v>
      </c>
      <c r="E5" t="s">
        <v>323</v>
      </c>
      <c r="F5" t="s">
        <v>84</v>
      </c>
      <c r="G5" t="s">
        <v>91</v>
      </c>
      <c r="H5" t="s">
        <v>124</v>
      </c>
      <c r="I5" s="8">
        <v>358.21</v>
      </c>
      <c r="J5">
        <v>2.0245528917905702</v>
      </c>
      <c r="K5">
        <v>14.8982893378434</v>
      </c>
      <c r="L5">
        <f t="shared" si="0"/>
        <v>0.27094108182710031</v>
      </c>
      <c r="M5" t="s">
        <v>37</v>
      </c>
      <c r="P5">
        <v>15.1692304196705</v>
      </c>
    </row>
    <row r="6" spans="1:16" x14ac:dyDescent="0.25">
      <c r="A6" t="s">
        <v>322</v>
      </c>
      <c r="B6" t="s">
        <v>30</v>
      </c>
      <c r="C6" t="s">
        <v>31</v>
      </c>
      <c r="D6" t="s">
        <v>32</v>
      </c>
      <c r="E6" t="s">
        <v>323</v>
      </c>
      <c r="F6" t="s">
        <v>84</v>
      </c>
      <c r="G6" t="s">
        <v>91</v>
      </c>
      <c r="H6" t="s">
        <v>124</v>
      </c>
      <c r="I6" s="8">
        <v>358.21</v>
      </c>
      <c r="J6">
        <v>4.0061211688620597</v>
      </c>
      <c r="K6">
        <v>6.9421156036979497</v>
      </c>
      <c r="L6">
        <f t="shared" si="0"/>
        <v>0.81457650946199056</v>
      </c>
      <c r="M6" t="s">
        <v>37</v>
      </c>
      <c r="P6">
        <v>7.7566921131599402</v>
      </c>
    </row>
    <row r="7" spans="1:16" x14ac:dyDescent="0.25">
      <c r="A7" t="s">
        <v>322</v>
      </c>
      <c r="B7" t="s">
        <v>30</v>
      </c>
      <c r="C7" t="s">
        <v>31</v>
      </c>
      <c r="D7" t="s">
        <v>32</v>
      </c>
      <c r="E7" t="s">
        <v>323</v>
      </c>
      <c r="F7" t="s">
        <v>84</v>
      </c>
      <c r="G7" t="s">
        <v>91</v>
      </c>
      <c r="H7" t="s">
        <v>124</v>
      </c>
      <c r="I7" s="8">
        <v>358.21</v>
      </c>
      <c r="J7">
        <v>6.0168144964718797</v>
      </c>
      <c r="K7">
        <v>3.6488211367171601</v>
      </c>
      <c r="L7">
        <f t="shared" si="0"/>
        <v>0.54519338136432971</v>
      </c>
      <c r="M7" t="s">
        <v>37</v>
      </c>
      <c r="P7">
        <v>4.1940145180814898</v>
      </c>
    </row>
    <row r="8" spans="1:16" x14ac:dyDescent="0.25">
      <c r="A8" t="s">
        <v>322</v>
      </c>
      <c r="B8" t="s">
        <v>30</v>
      </c>
      <c r="C8" t="s">
        <v>31</v>
      </c>
      <c r="D8" t="s">
        <v>32</v>
      </c>
      <c r="E8" t="s">
        <v>323</v>
      </c>
      <c r="F8" t="s">
        <v>84</v>
      </c>
      <c r="G8" t="s">
        <v>91</v>
      </c>
      <c r="H8" t="s">
        <v>124</v>
      </c>
      <c r="I8" s="8">
        <v>358.21</v>
      </c>
      <c r="J8">
        <v>8.0266426412036704</v>
      </c>
      <c r="K8">
        <v>1.5564749764418999</v>
      </c>
      <c r="L8">
        <f t="shared" si="0"/>
        <v>0.36153395380053999</v>
      </c>
      <c r="M8" t="s">
        <v>37</v>
      </c>
      <c r="P8">
        <v>1.9180089302424399</v>
      </c>
    </row>
    <row r="9" spans="1:16" x14ac:dyDescent="0.25">
      <c r="A9" t="s">
        <v>322</v>
      </c>
      <c r="B9" t="s">
        <v>30</v>
      </c>
      <c r="C9" t="s">
        <v>31</v>
      </c>
      <c r="D9" t="s">
        <v>32</v>
      </c>
      <c r="E9" t="s">
        <v>323</v>
      </c>
      <c r="F9" t="s">
        <v>84</v>
      </c>
      <c r="G9" t="s">
        <v>91</v>
      </c>
      <c r="H9" t="s">
        <v>124</v>
      </c>
      <c r="I9" s="8">
        <v>358.21</v>
      </c>
      <c r="J9">
        <v>12.0182387205941</v>
      </c>
      <c r="K9">
        <v>0.324646902089685</v>
      </c>
      <c r="L9">
        <f t="shared" si="0"/>
        <v>9.9522490487931992E-2</v>
      </c>
      <c r="M9" t="s">
        <v>37</v>
      </c>
      <c r="P9">
        <v>0.42416939257761699</v>
      </c>
    </row>
    <row r="10" spans="1:16" x14ac:dyDescent="0.25">
      <c r="A10" t="s">
        <v>322</v>
      </c>
      <c r="B10" t="s">
        <v>30</v>
      </c>
      <c r="C10" t="s">
        <v>31</v>
      </c>
      <c r="D10" t="s">
        <v>32</v>
      </c>
      <c r="E10" t="s">
        <v>323</v>
      </c>
      <c r="F10" t="s">
        <v>84</v>
      </c>
      <c r="G10" t="s">
        <v>91</v>
      </c>
      <c r="H10" t="s">
        <v>124</v>
      </c>
      <c r="I10" s="8">
        <v>358.21</v>
      </c>
      <c r="J10">
        <v>24.052217114315599</v>
      </c>
      <c r="K10">
        <v>4.7026962144324697E-2</v>
      </c>
      <c r="L10">
        <f t="shared" si="0"/>
        <v>2.8604014872460698E-2</v>
      </c>
      <c r="M10" t="s">
        <v>37</v>
      </c>
      <c r="P10">
        <v>7.5630977016785395E-2</v>
      </c>
    </row>
    <row r="11" spans="1:16" x14ac:dyDescent="0.25">
      <c r="A11" t="s">
        <v>322</v>
      </c>
      <c r="B11" t="s">
        <v>30</v>
      </c>
      <c r="C11" t="s">
        <v>31</v>
      </c>
      <c r="D11" t="s">
        <v>32</v>
      </c>
      <c r="E11" t="s">
        <v>323</v>
      </c>
      <c r="F11" t="s">
        <v>84</v>
      </c>
      <c r="G11" t="s">
        <v>91</v>
      </c>
      <c r="H11" t="s">
        <v>124</v>
      </c>
      <c r="I11" s="8">
        <v>358.21</v>
      </c>
      <c r="J11">
        <v>0.49571020019065698</v>
      </c>
      <c r="K11">
        <v>18.245313099227602</v>
      </c>
      <c r="L11">
        <f t="shared" si="0"/>
        <v>5.3404307887135971</v>
      </c>
      <c r="M11" t="s">
        <v>72</v>
      </c>
      <c r="P11">
        <v>23.585743887941199</v>
      </c>
    </row>
    <row r="12" spans="1:16" x14ac:dyDescent="0.25">
      <c r="A12" t="s">
        <v>322</v>
      </c>
      <c r="B12" t="s">
        <v>30</v>
      </c>
      <c r="C12" t="s">
        <v>31</v>
      </c>
      <c r="D12" t="s">
        <v>32</v>
      </c>
      <c r="E12" t="s">
        <v>323</v>
      </c>
      <c r="F12" t="s">
        <v>84</v>
      </c>
      <c r="G12" t="s">
        <v>91</v>
      </c>
      <c r="H12" t="s">
        <v>124</v>
      </c>
      <c r="I12" s="8">
        <v>358.21</v>
      </c>
      <c r="J12">
        <v>0.99142040038131496</v>
      </c>
      <c r="K12">
        <v>17.947747792081799</v>
      </c>
      <c r="L12">
        <f t="shared" si="0"/>
        <v>4.1626038388588995</v>
      </c>
      <c r="M12" t="s">
        <v>72</v>
      </c>
      <c r="P12">
        <v>22.110351630940698</v>
      </c>
    </row>
    <row r="13" spans="1:16" x14ac:dyDescent="0.25">
      <c r="A13" t="s">
        <v>322</v>
      </c>
      <c r="B13" t="s">
        <v>30</v>
      </c>
      <c r="C13" t="s">
        <v>31</v>
      </c>
      <c r="D13" t="s">
        <v>32</v>
      </c>
      <c r="E13" t="s">
        <v>323</v>
      </c>
      <c r="F13" t="s">
        <v>84</v>
      </c>
      <c r="G13" t="s">
        <v>91</v>
      </c>
      <c r="H13" t="s">
        <v>124</v>
      </c>
      <c r="I13" s="8">
        <v>358.21</v>
      </c>
      <c r="J13">
        <v>2.0209723546234502</v>
      </c>
      <c r="K13">
        <v>14.324855623988</v>
      </c>
      <c r="L13">
        <f t="shared" si="0"/>
        <v>2.4934913416519997</v>
      </c>
      <c r="M13" t="s">
        <v>72</v>
      </c>
      <c r="P13">
        <v>16.81834696564</v>
      </c>
    </row>
    <row r="14" spans="1:16" x14ac:dyDescent="0.25">
      <c r="A14" t="s">
        <v>322</v>
      </c>
      <c r="B14" t="s">
        <v>30</v>
      </c>
      <c r="C14" t="s">
        <v>31</v>
      </c>
      <c r="D14" t="s">
        <v>32</v>
      </c>
      <c r="E14" t="s">
        <v>323</v>
      </c>
      <c r="F14" t="s">
        <v>84</v>
      </c>
      <c r="G14" t="s">
        <v>91</v>
      </c>
      <c r="H14" t="s">
        <v>124</v>
      </c>
      <c r="I14" s="8">
        <v>358.21</v>
      </c>
      <c r="J14">
        <v>4.0228789323164902</v>
      </c>
      <c r="K14">
        <v>7.4076156303989897</v>
      </c>
      <c r="L14">
        <f t="shared" si="0"/>
        <v>2.4809638563547605</v>
      </c>
      <c r="M14" t="s">
        <v>72</v>
      </c>
      <c r="P14">
        <v>9.8885794867537502</v>
      </c>
    </row>
    <row r="15" spans="1:16" x14ac:dyDescent="0.25">
      <c r="A15" t="s">
        <v>322</v>
      </c>
      <c r="B15" t="s">
        <v>30</v>
      </c>
      <c r="C15" t="s">
        <v>31</v>
      </c>
      <c r="D15" t="s">
        <v>32</v>
      </c>
      <c r="E15" t="s">
        <v>323</v>
      </c>
      <c r="F15" t="s">
        <v>84</v>
      </c>
      <c r="G15" t="s">
        <v>91</v>
      </c>
      <c r="H15" t="s">
        <v>124</v>
      </c>
      <c r="I15" s="8">
        <v>358.21</v>
      </c>
      <c r="J15">
        <v>6.0057197330791201</v>
      </c>
      <c r="K15">
        <v>4.5701275443939702</v>
      </c>
      <c r="L15">
        <f t="shared" si="0"/>
        <v>1.4331521327896501</v>
      </c>
      <c r="M15" t="s">
        <v>72</v>
      </c>
      <c r="P15">
        <v>6.0032796771836203</v>
      </c>
    </row>
    <row r="16" spans="1:16" x14ac:dyDescent="0.25">
      <c r="A16" t="s">
        <v>322</v>
      </c>
      <c r="B16" t="s">
        <v>30</v>
      </c>
      <c r="C16" t="s">
        <v>31</v>
      </c>
      <c r="D16" t="s">
        <v>32</v>
      </c>
      <c r="E16" t="s">
        <v>323</v>
      </c>
      <c r="F16" t="s">
        <v>84</v>
      </c>
      <c r="G16" t="s">
        <v>91</v>
      </c>
      <c r="H16" t="s">
        <v>124</v>
      </c>
      <c r="I16" s="8">
        <v>358.21</v>
      </c>
      <c r="J16">
        <v>8.0266920877025694</v>
      </c>
      <c r="K16">
        <v>2.2163344595923702</v>
      </c>
      <c r="L16">
        <f t="shared" si="0"/>
        <v>1.66997820578823</v>
      </c>
      <c r="M16" t="s">
        <v>72</v>
      </c>
      <c r="P16">
        <v>3.8863126653806002</v>
      </c>
    </row>
    <row r="17" spans="1:16" x14ac:dyDescent="0.25">
      <c r="A17" t="s">
        <v>322</v>
      </c>
      <c r="B17" t="s">
        <v>30</v>
      </c>
      <c r="C17" t="s">
        <v>31</v>
      </c>
      <c r="D17" t="s">
        <v>32</v>
      </c>
      <c r="E17" t="s">
        <v>323</v>
      </c>
      <c r="F17" t="s">
        <v>84</v>
      </c>
      <c r="G17" t="s">
        <v>91</v>
      </c>
      <c r="H17" t="s">
        <v>124</v>
      </c>
      <c r="I17" s="8">
        <v>358.21</v>
      </c>
      <c r="J17">
        <v>12.0305052430886</v>
      </c>
      <c r="K17">
        <v>0.81692933798686496</v>
      </c>
      <c r="L17">
        <f t="shared" si="0"/>
        <v>0.8117766910413351</v>
      </c>
      <c r="M17" t="s">
        <v>72</v>
      </c>
      <c r="P17">
        <v>1.6287060290282001</v>
      </c>
    </row>
    <row r="18" spans="1:16" x14ac:dyDescent="0.25">
      <c r="A18" t="s">
        <v>322</v>
      </c>
      <c r="B18" t="s">
        <v>30</v>
      </c>
      <c r="C18" t="s">
        <v>31</v>
      </c>
      <c r="D18" t="s">
        <v>32</v>
      </c>
      <c r="E18" t="s">
        <v>323</v>
      </c>
      <c r="F18" t="s">
        <v>84</v>
      </c>
      <c r="G18" t="s">
        <v>91</v>
      </c>
      <c r="H18" t="s">
        <v>124</v>
      </c>
      <c r="I18" s="8">
        <v>358.21</v>
      </c>
      <c r="J18">
        <v>24.1182078169685</v>
      </c>
      <c r="K18">
        <v>9.8873694860496394E-2</v>
      </c>
      <c r="L18">
        <f t="shared" si="0"/>
        <v>0.1817056666205436</v>
      </c>
      <c r="M18" t="s">
        <v>72</v>
      </c>
      <c r="P18">
        <v>0.28057936148104001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17051-A1EF-4484-B48C-18AF3F517B3A}">
  <dimension ref="A1:R11"/>
  <sheetViews>
    <sheetView workbookViewId="0">
      <selection activeCell="I1" sqref="I1"/>
    </sheetView>
  </sheetViews>
  <sheetFormatPr defaultRowHeight="15" x14ac:dyDescent="0.25"/>
  <cols>
    <col min="1" max="1" width="14.7109375" bestFit="1" customWidth="1"/>
    <col min="3" max="3" width="5.85546875" bestFit="1" customWidth="1"/>
    <col min="4" max="4" width="12.42578125" bestFit="1" customWidth="1"/>
    <col min="5" max="5" width="7.28515625" bestFit="1" customWidth="1"/>
    <col min="6" max="6" width="7" bestFit="1" customWidth="1"/>
    <col min="7" max="7" width="11.5703125" bestFit="1" customWidth="1"/>
    <col min="8" max="8" width="8.42578125" bestFit="1" customWidth="1"/>
    <col min="9" max="9" width="4.42578125" bestFit="1" customWidth="1"/>
    <col min="10" max="10" width="11.85546875" bestFit="1" customWidth="1"/>
    <col min="11" max="11" width="19.42578125" bestFit="1" customWidth="1"/>
    <col min="12" max="12" width="11.7109375" bestFit="1" customWidth="1"/>
    <col min="13" max="13" width="5.7109375" bestFit="1" customWidth="1"/>
    <col min="14" max="14" width="8.140625" bestFit="1" customWidth="1"/>
    <col min="15" max="15" width="1.85546875" bestFit="1" customWidth="1"/>
    <col min="16" max="16" width="4.42578125" bestFit="1" customWidth="1"/>
    <col min="17" max="17" width="8.140625" bestFit="1" customWidth="1"/>
    <col min="18" max="18" width="10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t="s">
        <v>275</v>
      </c>
      <c r="J1" s="1" t="s">
        <v>273</v>
      </c>
      <c r="K1" s="2" t="s">
        <v>137</v>
      </c>
      <c r="L1" s="1" t="s">
        <v>125</v>
      </c>
      <c r="M1" s="1" t="s">
        <v>9</v>
      </c>
      <c r="N1" s="1" t="s">
        <v>7</v>
      </c>
      <c r="O1" s="1" t="s">
        <v>129</v>
      </c>
      <c r="P1" s="1" t="s">
        <v>239</v>
      </c>
      <c r="Q1" s="1" t="s">
        <v>205</v>
      </c>
      <c r="R1" s="1" t="s">
        <v>222</v>
      </c>
    </row>
    <row r="2" spans="1:18" x14ac:dyDescent="0.25">
      <c r="A2" t="s">
        <v>248</v>
      </c>
      <c r="B2" t="s">
        <v>30</v>
      </c>
      <c r="C2" t="s">
        <v>187</v>
      </c>
      <c r="D2" t="s">
        <v>154</v>
      </c>
      <c r="E2" t="s">
        <v>33</v>
      </c>
      <c r="F2" t="s">
        <v>140</v>
      </c>
      <c r="G2" t="s">
        <v>246</v>
      </c>
      <c r="H2" t="s">
        <v>249</v>
      </c>
      <c r="I2">
        <v>1</v>
      </c>
      <c r="J2">
        <v>0.95666515482620396</v>
      </c>
      <c r="K2">
        <v>0</v>
      </c>
      <c r="M2" t="s">
        <v>247</v>
      </c>
    </row>
    <row r="3" spans="1:18" x14ac:dyDescent="0.25">
      <c r="A3" t="s">
        <v>248</v>
      </c>
      <c r="B3" t="s">
        <v>30</v>
      </c>
      <c r="C3" t="s">
        <v>188</v>
      </c>
      <c r="D3" t="s">
        <v>154</v>
      </c>
      <c r="E3" t="s">
        <v>33</v>
      </c>
      <c r="F3" t="s">
        <v>140</v>
      </c>
      <c r="G3" t="s">
        <v>246</v>
      </c>
      <c r="H3" t="s">
        <v>249</v>
      </c>
      <c r="I3">
        <v>1</v>
      </c>
      <c r="J3">
        <v>1.9836721230363199</v>
      </c>
      <c r="K3">
        <v>0</v>
      </c>
      <c r="M3" t="s">
        <v>247</v>
      </c>
    </row>
    <row r="4" spans="1:18" x14ac:dyDescent="0.25">
      <c r="A4" t="s">
        <v>248</v>
      </c>
      <c r="B4" t="s">
        <v>30</v>
      </c>
      <c r="C4" t="s">
        <v>189</v>
      </c>
      <c r="D4" t="s">
        <v>154</v>
      </c>
      <c r="E4" t="s">
        <v>33</v>
      </c>
      <c r="F4" t="s">
        <v>140</v>
      </c>
      <c r="G4" t="s">
        <v>246</v>
      </c>
      <c r="H4" t="s">
        <v>249</v>
      </c>
      <c r="I4">
        <v>1</v>
      </c>
      <c r="J4">
        <v>6.9974848472353903</v>
      </c>
      <c r="K4">
        <v>2.8074190134553801E-2</v>
      </c>
      <c r="M4" t="s">
        <v>247</v>
      </c>
    </row>
    <row r="5" spans="1:18" x14ac:dyDescent="0.25">
      <c r="A5" t="s">
        <v>248</v>
      </c>
      <c r="B5" t="s">
        <v>30</v>
      </c>
      <c r="C5" t="s">
        <v>190</v>
      </c>
      <c r="D5" t="s">
        <v>154</v>
      </c>
      <c r="E5" t="s">
        <v>33</v>
      </c>
      <c r="F5" t="s">
        <v>140</v>
      </c>
      <c r="G5" t="s">
        <v>246</v>
      </c>
      <c r="H5" t="s">
        <v>249</v>
      </c>
      <c r="I5">
        <v>1</v>
      </c>
      <c r="J5">
        <v>11.9090421803488</v>
      </c>
      <c r="K5">
        <v>4.3415247598235202E-2</v>
      </c>
      <c r="M5" t="s">
        <v>247</v>
      </c>
    </row>
    <row r="6" spans="1:18" x14ac:dyDescent="0.25">
      <c r="A6" t="s">
        <v>248</v>
      </c>
      <c r="B6" t="s">
        <v>30</v>
      </c>
      <c r="C6" t="s">
        <v>191</v>
      </c>
      <c r="D6" t="s">
        <v>154</v>
      </c>
      <c r="E6" t="s">
        <v>33</v>
      </c>
      <c r="F6" t="s">
        <v>140</v>
      </c>
      <c r="G6" t="s">
        <v>246</v>
      </c>
      <c r="H6" t="s">
        <v>249</v>
      </c>
      <c r="I6">
        <v>1</v>
      </c>
      <c r="J6">
        <v>14.9915474374304</v>
      </c>
      <c r="K6">
        <v>4.6260256463117898E-2</v>
      </c>
      <c r="M6" t="s">
        <v>247</v>
      </c>
    </row>
    <row r="7" spans="1:18" x14ac:dyDescent="0.25">
      <c r="A7" t="s">
        <v>248</v>
      </c>
      <c r="B7" t="s">
        <v>30</v>
      </c>
      <c r="C7" t="s">
        <v>192</v>
      </c>
      <c r="D7" t="s">
        <v>154</v>
      </c>
      <c r="E7" t="s">
        <v>33</v>
      </c>
      <c r="F7" t="s">
        <v>140</v>
      </c>
      <c r="G7" t="s">
        <v>246</v>
      </c>
      <c r="H7" t="s">
        <v>249</v>
      </c>
      <c r="I7">
        <v>1</v>
      </c>
      <c r="J7">
        <v>19.970890199150599</v>
      </c>
      <c r="K7">
        <v>9.1754834453469603E-2</v>
      </c>
      <c r="M7" t="s">
        <v>247</v>
      </c>
    </row>
    <row r="8" spans="1:18" x14ac:dyDescent="0.25">
      <c r="A8" t="s">
        <v>248</v>
      </c>
      <c r="B8" t="s">
        <v>30</v>
      </c>
      <c r="C8" t="s">
        <v>193</v>
      </c>
      <c r="D8" t="s">
        <v>154</v>
      </c>
      <c r="E8" t="s">
        <v>33</v>
      </c>
      <c r="F8" t="s">
        <v>140</v>
      </c>
      <c r="G8" t="s">
        <v>246</v>
      </c>
      <c r="H8" t="s">
        <v>249</v>
      </c>
      <c r="I8">
        <v>1</v>
      </c>
      <c r="J8">
        <v>25.018678101678098</v>
      </c>
      <c r="K8">
        <v>0.10167855523027999</v>
      </c>
      <c r="M8" t="s">
        <v>247</v>
      </c>
    </row>
    <row r="9" spans="1:18" x14ac:dyDescent="0.25">
      <c r="A9" t="s">
        <v>248</v>
      </c>
      <c r="B9" t="s">
        <v>30</v>
      </c>
      <c r="C9" t="s">
        <v>194</v>
      </c>
      <c r="D9" t="s">
        <v>154</v>
      </c>
      <c r="E9" t="s">
        <v>33</v>
      </c>
      <c r="F9" t="s">
        <v>140</v>
      </c>
      <c r="G9" t="s">
        <v>246</v>
      </c>
      <c r="H9" t="s">
        <v>249</v>
      </c>
      <c r="I9">
        <v>1</v>
      </c>
      <c r="J9">
        <v>27.9992578237743</v>
      </c>
      <c r="K9">
        <v>9.2273258291070498E-2</v>
      </c>
      <c r="M9" t="s">
        <v>247</v>
      </c>
    </row>
    <row r="10" spans="1:18" x14ac:dyDescent="0.25">
      <c r="A10" t="s">
        <v>248</v>
      </c>
      <c r="B10" t="s">
        <v>30</v>
      </c>
      <c r="C10" t="s">
        <v>195</v>
      </c>
      <c r="D10" t="s">
        <v>154</v>
      </c>
      <c r="E10" t="s">
        <v>33</v>
      </c>
      <c r="F10" t="s">
        <v>140</v>
      </c>
      <c r="G10" t="s">
        <v>246</v>
      </c>
      <c r="H10" t="s">
        <v>249</v>
      </c>
      <c r="I10">
        <v>1</v>
      </c>
      <c r="J10">
        <v>33.973281655877599</v>
      </c>
      <c r="K10">
        <v>9.1837298478538706E-2</v>
      </c>
      <c r="M10" t="s">
        <v>247</v>
      </c>
    </row>
    <row r="11" spans="1:18" x14ac:dyDescent="0.25">
      <c r="A11" t="s">
        <v>248</v>
      </c>
      <c r="B11" t="s">
        <v>30</v>
      </c>
      <c r="C11" t="s">
        <v>196</v>
      </c>
      <c r="D11" t="s">
        <v>154</v>
      </c>
      <c r="E11" t="s">
        <v>33</v>
      </c>
      <c r="F11" t="s">
        <v>140</v>
      </c>
      <c r="G11" t="s">
        <v>246</v>
      </c>
      <c r="H11" t="s">
        <v>249</v>
      </c>
      <c r="I11">
        <v>1</v>
      </c>
      <c r="J11">
        <v>41.0709602935719</v>
      </c>
      <c r="K11">
        <v>9.6354952651905607E-2</v>
      </c>
      <c r="M11" t="s">
        <v>247</v>
      </c>
    </row>
  </sheetData>
  <phoneticPr fontId="6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CAC1E-F724-41FA-B239-3B669C8C0145}">
  <dimension ref="A1:N48"/>
  <sheetViews>
    <sheetView workbookViewId="0">
      <selection activeCell="I1" sqref="I1"/>
    </sheetView>
  </sheetViews>
  <sheetFormatPr defaultRowHeight="15" x14ac:dyDescent="0.25"/>
  <cols>
    <col min="1" max="1" width="8.5703125" bestFit="1" customWidth="1"/>
    <col min="3" max="3" width="11.85546875" bestFit="1" customWidth="1"/>
    <col min="4" max="4" width="12.42578125" bestFit="1" customWidth="1"/>
    <col min="5" max="5" width="6.85546875" bestFit="1" customWidth="1"/>
    <col min="6" max="6" width="7" bestFit="1" customWidth="1"/>
    <col min="7" max="7" width="7.7109375" bestFit="1" customWidth="1"/>
    <col min="8" max="8" width="8.42578125" bestFit="1" customWidth="1"/>
    <col min="9" max="9" width="4.85546875" bestFit="1" customWidth="1"/>
    <col min="10" max="10" width="11.85546875" bestFit="1" customWidth="1"/>
    <col min="11" max="11" width="25.5703125" bestFit="1" customWidth="1"/>
    <col min="12" max="12" width="11.7109375" bestFit="1" customWidth="1"/>
    <col min="13" max="13" width="5.7109375" bestFit="1" customWidth="1"/>
    <col min="14" max="14" width="8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t="s">
        <v>275</v>
      </c>
      <c r="J1" s="1" t="s">
        <v>8</v>
      </c>
      <c r="K1" s="2" t="s">
        <v>137</v>
      </c>
      <c r="L1" s="2" t="s">
        <v>125</v>
      </c>
      <c r="M1" s="1" t="s">
        <v>9</v>
      </c>
      <c r="N1" s="1" t="s">
        <v>7</v>
      </c>
    </row>
    <row r="2" spans="1:14" x14ac:dyDescent="0.25">
      <c r="A2" t="s">
        <v>74</v>
      </c>
      <c r="B2" t="s">
        <v>30</v>
      </c>
      <c r="C2" t="s">
        <v>98</v>
      </c>
      <c r="D2" t="s">
        <v>76</v>
      </c>
      <c r="E2" t="s">
        <v>73</v>
      </c>
      <c r="F2" t="s">
        <v>135</v>
      </c>
      <c r="G2" t="s">
        <v>77</v>
      </c>
      <c r="H2" t="s">
        <v>69</v>
      </c>
      <c r="I2" s="9">
        <v>875.1</v>
      </c>
      <c r="J2">
        <v>0.88547564961906899</v>
      </c>
      <c r="K2">
        <v>1.52779249185503E-2</v>
      </c>
      <c r="L2">
        <v>0</v>
      </c>
      <c r="M2" t="s">
        <v>37</v>
      </c>
    </row>
    <row r="3" spans="1:14" x14ac:dyDescent="0.25">
      <c r="A3" t="s">
        <v>74</v>
      </c>
      <c r="B3" t="s">
        <v>30</v>
      </c>
      <c r="C3" t="s">
        <v>98</v>
      </c>
      <c r="D3" t="s">
        <v>76</v>
      </c>
      <c r="E3" t="s">
        <v>73</v>
      </c>
      <c r="F3" t="s">
        <v>135</v>
      </c>
      <c r="G3" t="s">
        <v>77</v>
      </c>
      <c r="H3" t="s">
        <v>69</v>
      </c>
      <c r="I3" s="9">
        <v>875.1</v>
      </c>
      <c r="J3">
        <v>1.8827191025526799</v>
      </c>
      <c r="K3">
        <v>2.0240573011461802E-2</v>
      </c>
      <c r="L3">
        <v>0</v>
      </c>
      <c r="M3" t="s">
        <v>37</v>
      </c>
    </row>
    <row r="4" spans="1:14" x14ac:dyDescent="0.25">
      <c r="A4" t="s">
        <v>74</v>
      </c>
      <c r="B4" t="s">
        <v>30</v>
      </c>
      <c r="C4" t="s">
        <v>98</v>
      </c>
      <c r="D4" t="s">
        <v>76</v>
      </c>
      <c r="E4" t="s">
        <v>73</v>
      </c>
      <c r="F4" t="s">
        <v>135</v>
      </c>
      <c r="G4" t="s">
        <v>77</v>
      </c>
      <c r="H4" t="s">
        <v>69</v>
      </c>
      <c r="I4" s="9">
        <v>875.1</v>
      </c>
      <c r="J4">
        <v>3.82669254543835</v>
      </c>
      <c r="K4">
        <v>1.9012901098672999E-2</v>
      </c>
      <c r="L4">
        <v>0</v>
      </c>
      <c r="M4" t="s">
        <v>37</v>
      </c>
    </row>
    <row r="5" spans="1:14" x14ac:dyDescent="0.25">
      <c r="A5" t="s">
        <v>74</v>
      </c>
      <c r="B5" t="s">
        <v>30</v>
      </c>
      <c r="C5" t="s">
        <v>98</v>
      </c>
      <c r="D5" t="s">
        <v>76</v>
      </c>
      <c r="E5" t="s">
        <v>73</v>
      </c>
      <c r="F5" t="s">
        <v>135</v>
      </c>
      <c r="G5" t="s">
        <v>77</v>
      </c>
      <c r="H5" t="s">
        <v>69</v>
      </c>
      <c r="I5" s="9">
        <v>875.1</v>
      </c>
      <c r="J5">
        <v>7.8453590425193598</v>
      </c>
      <c r="K5">
        <v>1.8968304189259901E-2</v>
      </c>
      <c r="L5">
        <v>0</v>
      </c>
      <c r="M5" t="s">
        <v>37</v>
      </c>
    </row>
    <row r="6" spans="1:14" x14ac:dyDescent="0.25">
      <c r="A6" t="s">
        <v>74</v>
      </c>
      <c r="B6" t="s">
        <v>30</v>
      </c>
      <c r="C6" t="s">
        <v>98</v>
      </c>
      <c r="D6" t="s">
        <v>76</v>
      </c>
      <c r="E6" t="s">
        <v>73</v>
      </c>
      <c r="F6" t="s">
        <v>135</v>
      </c>
      <c r="G6" t="s">
        <v>77</v>
      </c>
      <c r="H6" t="s">
        <v>69</v>
      </c>
      <c r="I6" s="9">
        <v>875.1</v>
      </c>
      <c r="J6">
        <v>11.9942836065782</v>
      </c>
      <c r="K6">
        <v>2.1774528675180801E-2</v>
      </c>
      <c r="L6">
        <v>0</v>
      </c>
      <c r="M6" t="s">
        <v>37</v>
      </c>
    </row>
    <row r="7" spans="1:14" x14ac:dyDescent="0.25">
      <c r="A7" t="s">
        <v>74</v>
      </c>
      <c r="B7" t="s">
        <v>30</v>
      </c>
      <c r="C7" t="s">
        <v>98</v>
      </c>
      <c r="D7" t="s">
        <v>76</v>
      </c>
      <c r="E7" t="s">
        <v>73</v>
      </c>
      <c r="F7" t="s">
        <v>135</v>
      </c>
      <c r="G7" t="s">
        <v>77</v>
      </c>
      <c r="H7" t="s">
        <v>69</v>
      </c>
      <c r="I7" s="9">
        <v>875.1</v>
      </c>
      <c r="J7">
        <v>20.051770703229302</v>
      </c>
      <c r="K7">
        <v>0</v>
      </c>
      <c r="L7">
        <v>0</v>
      </c>
      <c r="M7" t="s">
        <v>37</v>
      </c>
    </row>
    <row r="8" spans="1:14" x14ac:dyDescent="0.25">
      <c r="A8" t="s">
        <v>74</v>
      </c>
      <c r="B8" t="s">
        <v>30</v>
      </c>
      <c r="C8" t="s">
        <v>104</v>
      </c>
      <c r="D8" t="s">
        <v>76</v>
      </c>
      <c r="E8" t="s">
        <v>73</v>
      </c>
      <c r="F8" t="s">
        <v>135</v>
      </c>
      <c r="G8" t="s">
        <v>77</v>
      </c>
      <c r="H8" t="s">
        <v>69</v>
      </c>
      <c r="I8" s="9">
        <v>875.1</v>
      </c>
      <c r="J8">
        <v>1.0525774900474401</v>
      </c>
      <c r="K8">
        <v>1.5821138817604301</v>
      </c>
      <c r="L8">
        <v>0</v>
      </c>
      <c r="M8" t="s">
        <v>37</v>
      </c>
    </row>
    <row r="9" spans="1:14" x14ac:dyDescent="0.25">
      <c r="A9" t="s">
        <v>74</v>
      </c>
      <c r="B9" t="s">
        <v>30</v>
      </c>
      <c r="C9" t="s">
        <v>104</v>
      </c>
      <c r="D9" t="s">
        <v>76</v>
      </c>
      <c r="E9" t="s">
        <v>73</v>
      </c>
      <c r="F9" t="s">
        <v>135</v>
      </c>
      <c r="G9" t="s">
        <v>77</v>
      </c>
      <c r="H9" t="s">
        <v>69</v>
      </c>
      <c r="I9" s="9">
        <v>875.1</v>
      </c>
      <c r="J9">
        <v>2.1405542907291699</v>
      </c>
      <c r="K9">
        <v>1.9162730609997201</v>
      </c>
      <c r="L9">
        <v>0</v>
      </c>
      <c r="M9" t="s">
        <v>37</v>
      </c>
    </row>
    <row r="10" spans="1:14" x14ac:dyDescent="0.25">
      <c r="A10" t="s">
        <v>74</v>
      </c>
      <c r="B10" t="s">
        <v>30</v>
      </c>
      <c r="C10" t="s">
        <v>104</v>
      </c>
      <c r="D10" t="s">
        <v>76</v>
      </c>
      <c r="E10" t="s">
        <v>73</v>
      </c>
      <c r="F10" t="s">
        <v>135</v>
      </c>
      <c r="G10" t="s">
        <v>77</v>
      </c>
      <c r="H10" t="s">
        <v>69</v>
      </c>
      <c r="I10" s="9">
        <v>875.1</v>
      </c>
      <c r="J10">
        <v>4.1032929295498697</v>
      </c>
      <c r="K10">
        <v>1.34869541885912</v>
      </c>
      <c r="L10">
        <v>0</v>
      </c>
      <c r="M10" t="s">
        <v>37</v>
      </c>
    </row>
    <row r="11" spans="1:14" x14ac:dyDescent="0.25">
      <c r="A11" t="s">
        <v>74</v>
      </c>
      <c r="B11" t="s">
        <v>30</v>
      </c>
      <c r="C11" t="s">
        <v>104</v>
      </c>
      <c r="D11" t="s">
        <v>76</v>
      </c>
      <c r="E11" t="s">
        <v>73</v>
      </c>
      <c r="F11" t="s">
        <v>135</v>
      </c>
      <c r="G11" t="s">
        <v>77</v>
      </c>
      <c r="H11" t="s">
        <v>69</v>
      </c>
      <c r="I11" s="9">
        <v>875.1</v>
      </c>
      <c r="J11">
        <v>8.0416621090520497</v>
      </c>
      <c r="K11">
        <v>0.99022794576018203</v>
      </c>
      <c r="L11">
        <v>0</v>
      </c>
      <c r="M11" t="s">
        <v>37</v>
      </c>
    </row>
    <row r="12" spans="1:14" x14ac:dyDescent="0.25">
      <c r="A12" t="s">
        <v>74</v>
      </c>
      <c r="B12" t="s">
        <v>30</v>
      </c>
      <c r="C12" t="s">
        <v>104</v>
      </c>
      <c r="D12" t="s">
        <v>76</v>
      </c>
      <c r="E12" t="s">
        <v>73</v>
      </c>
      <c r="F12" t="s">
        <v>135</v>
      </c>
      <c r="G12" t="s">
        <v>77</v>
      </c>
      <c r="H12" t="s">
        <v>69</v>
      </c>
      <c r="I12" s="9">
        <v>875.1</v>
      </c>
      <c r="J12">
        <v>12.112191089121501</v>
      </c>
      <c r="K12">
        <v>0.96200398062697301</v>
      </c>
      <c r="L12">
        <v>0</v>
      </c>
      <c r="M12" t="s">
        <v>37</v>
      </c>
    </row>
    <row r="13" spans="1:14" x14ac:dyDescent="0.25">
      <c r="A13" t="s">
        <v>74</v>
      </c>
      <c r="B13" t="s">
        <v>30</v>
      </c>
      <c r="C13" t="s">
        <v>104</v>
      </c>
      <c r="D13" t="s">
        <v>76</v>
      </c>
      <c r="E13" t="s">
        <v>73</v>
      </c>
      <c r="F13" t="s">
        <v>135</v>
      </c>
      <c r="G13" t="s">
        <v>77</v>
      </c>
      <c r="H13" t="s">
        <v>69</v>
      </c>
      <c r="I13" s="9">
        <v>875.1</v>
      </c>
      <c r="J13">
        <v>24.1250931661218</v>
      </c>
      <c r="K13">
        <v>0.24372910599522399</v>
      </c>
      <c r="L13">
        <v>0</v>
      </c>
      <c r="M13" t="s">
        <v>37</v>
      </c>
    </row>
    <row r="14" spans="1:14" x14ac:dyDescent="0.25">
      <c r="A14" t="s">
        <v>74</v>
      </c>
      <c r="B14" t="s">
        <v>30</v>
      </c>
      <c r="C14" t="s">
        <v>101</v>
      </c>
      <c r="D14" t="s">
        <v>76</v>
      </c>
      <c r="E14" t="s">
        <v>73</v>
      </c>
      <c r="F14" t="s">
        <v>135</v>
      </c>
      <c r="G14" t="s">
        <v>77</v>
      </c>
      <c r="H14" t="s">
        <v>69</v>
      </c>
      <c r="I14" s="9">
        <v>875.1</v>
      </c>
      <c r="J14">
        <v>2.00266934612009</v>
      </c>
      <c r="K14">
        <v>1.56274428312282</v>
      </c>
      <c r="L14">
        <v>0</v>
      </c>
      <c r="M14" t="s">
        <v>37</v>
      </c>
    </row>
    <row r="15" spans="1:14" x14ac:dyDescent="0.25">
      <c r="A15" t="s">
        <v>74</v>
      </c>
      <c r="B15" t="s">
        <v>30</v>
      </c>
      <c r="C15" t="s">
        <v>101</v>
      </c>
      <c r="D15" t="s">
        <v>76</v>
      </c>
      <c r="E15" t="s">
        <v>73</v>
      </c>
      <c r="F15" t="s">
        <v>135</v>
      </c>
      <c r="G15" t="s">
        <v>77</v>
      </c>
      <c r="H15" t="s">
        <v>69</v>
      </c>
      <c r="I15" s="9">
        <v>875.1</v>
      </c>
      <c r="J15">
        <v>3.9864381669486</v>
      </c>
      <c r="K15">
        <v>1.1553311126858301</v>
      </c>
      <c r="L15">
        <v>0</v>
      </c>
      <c r="M15" t="s">
        <v>37</v>
      </c>
    </row>
    <row r="16" spans="1:14" x14ac:dyDescent="0.25">
      <c r="A16" t="s">
        <v>74</v>
      </c>
      <c r="B16" t="s">
        <v>30</v>
      </c>
      <c r="C16" t="s">
        <v>101</v>
      </c>
      <c r="D16" t="s">
        <v>76</v>
      </c>
      <c r="E16" t="s">
        <v>73</v>
      </c>
      <c r="F16" t="s">
        <v>135</v>
      </c>
      <c r="G16" t="s">
        <v>77</v>
      </c>
      <c r="H16" t="s">
        <v>69</v>
      </c>
      <c r="I16" s="9">
        <v>875.1</v>
      </c>
      <c r="J16">
        <v>8.0442846495300504</v>
      </c>
      <c r="K16">
        <v>0.92859814353260295</v>
      </c>
      <c r="L16">
        <v>0</v>
      </c>
      <c r="M16" t="s">
        <v>37</v>
      </c>
    </row>
    <row r="17" spans="1:13" x14ac:dyDescent="0.25">
      <c r="A17" t="s">
        <v>74</v>
      </c>
      <c r="B17" t="s">
        <v>30</v>
      </c>
      <c r="C17" t="s">
        <v>101</v>
      </c>
      <c r="D17" t="s">
        <v>76</v>
      </c>
      <c r="E17" t="s">
        <v>73</v>
      </c>
      <c r="F17" t="s">
        <v>135</v>
      </c>
      <c r="G17" t="s">
        <v>77</v>
      </c>
      <c r="H17" t="s">
        <v>69</v>
      </c>
      <c r="I17" s="9">
        <v>875.1</v>
      </c>
      <c r="J17">
        <v>12.0655665644913</v>
      </c>
      <c r="K17">
        <v>0.83883746068016896</v>
      </c>
      <c r="L17">
        <v>0</v>
      </c>
      <c r="M17" t="s">
        <v>37</v>
      </c>
    </row>
    <row r="18" spans="1:13" x14ac:dyDescent="0.25">
      <c r="A18" t="s">
        <v>74</v>
      </c>
      <c r="B18" t="s">
        <v>30</v>
      </c>
      <c r="C18" t="s">
        <v>101</v>
      </c>
      <c r="D18" t="s">
        <v>76</v>
      </c>
      <c r="E18" t="s">
        <v>73</v>
      </c>
      <c r="F18" t="s">
        <v>135</v>
      </c>
      <c r="G18" t="s">
        <v>77</v>
      </c>
      <c r="H18" t="s">
        <v>69</v>
      </c>
      <c r="I18" s="9">
        <v>875.1</v>
      </c>
      <c r="J18">
        <v>23.949563868079299</v>
      </c>
      <c r="K18">
        <v>0.27769881309759697</v>
      </c>
      <c r="L18">
        <v>0</v>
      </c>
      <c r="M18" t="s">
        <v>37</v>
      </c>
    </row>
    <row r="19" spans="1:13" x14ac:dyDescent="0.25">
      <c r="A19" t="s">
        <v>74</v>
      </c>
      <c r="B19" t="s">
        <v>30</v>
      </c>
      <c r="C19" t="s">
        <v>75</v>
      </c>
      <c r="D19" t="s">
        <v>76</v>
      </c>
      <c r="E19" t="s">
        <v>73</v>
      </c>
      <c r="F19" t="s">
        <v>135</v>
      </c>
      <c r="G19" t="s">
        <v>77</v>
      </c>
      <c r="H19" t="s">
        <v>69</v>
      </c>
      <c r="I19" s="9">
        <v>875.1</v>
      </c>
      <c r="J19">
        <v>0.94506615112626002</v>
      </c>
      <c r="K19">
        <v>0.91750912250116601</v>
      </c>
      <c r="L19">
        <v>0</v>
      </c>
      <c r="M19" t="s">
        <v>37</v>
      </c>
    </row>
    <row r="20" spans="1:13" x14ac:dyDescent="0.25">
      <c r="A20" t="s">
        <v>74</v>
      </c>
      <c r="B20" t="s">
        <v>30</v>
      </c>
      <c r="C20" t="s">
        <v>75</v>
      </c>
      <c r="D20" t="s">
        <v>76</v>
      </c>
      <c r="E20" t="s">
        <v>73</v>
      </c>
      <c r="F20" t="s">
        <v>135</v>
      </c>
      <c r="G20" t="s">
        <v>77</v>
      </c>
      <c r="H20" t="s">
        <v>69</v>
      </c>
      <c r="I20" s="9">
        <v>875.1</v>
      </c>
      <c r="J20">
        <v>1.9782587792376201</v>
      </c>
      <c r="K20">
        <v>1.1071040017052201</v>
      </c>
      <c r="L20">
        <v>0</v>
      </c>
      <c r="M20" t="s">
        <v>37</v>
      </c>
    </row>
    <row r="21" spans="1:13" x14ac:dyDescent="0.25">
      <c r="A21" t="s">
        <v>74</v>
      </c>
      <c r="B21" t="s">
        <v>30</v>
      </c>
      <c r="C21" t="s">
        <v>75</v>
      </c>
      <c r="D21" t="s">
        <v>76</v>
      </c>
      <c r="E21" t="s">
        <v>73</v>
      </c>
      <c r="F21" t="s">
        <v>135</v>
      </c>
      <c r="G21" t="s">
        <v>77</v>
      </c>
      <c r="H21" t="s">
        <v>69</v>
      </c>
      <c r="I21" s="9">
        <v>875.1</v>
      </c>
      <c r="J21">
        <v>4.0603365427419398</v>
      </c>
      <c r="K21">
        <v>0.88830849420741398</v>
      </c>
      <c r="L21">
        <v>0</v>
      </c>
      <c r="M21" t="s">
        <v>37</v>
      </c>
    </row>
    <row r="22" spans="1:13" x14ac:dyDescent="0.25">
      <c r="A22" t="s">
        <v>74</v>
      </c>
      <c r="B22" t="s">
        <v>30</v>
      </c>
      <c r="C22" t="s">
        <v>75</v>
      </c>
      <c r="D22" t="s">
        <v>76</v>
      </c>
      <c r="E22" t="s">
        <v>73</v>
      </c>
      <c r="F22" t="s">
        <v>135</v>
      </c>
      <c r="G22" t="s">
        <v>77</v>
      </c>
      <c r="H22" t="s">
        <v>69</v>
      </c>
      <c r="I22" s="9">
        <v>875.1</v>
      </c>
      <c r="J22">
        <v>7.9490526690663001</v>
      </c>
      <c r="K22">
        <v>0.76125412676010096</v>
      </c>
      <c r="L22">
        <v>0</v>
      </c>
      <c r="M22" t="s">
        <v>37</v>
      </c>
    </row>
    <row r="23" spans="1:13" x14ac:dyDescent="0.25">
      <c r="A23" t="s">
        <v>74</v>
      </c>
      <c r="B23" t="s">
        <v>30</v>
      </c>
      <c r="C23" t="s">
        <v>75</v>
      </c>
      <c r="D23" t="s">
        <v>76</v>
      </c>
      <c r="E23" t="s">
        <v>73</v>
      </c>
      <c r="F23" t="s">
        <v>135</v>
      </c>
      <c r="G23" t="s">
        <v>77</v>
      </c>
      <c r="H23" t="s">
        <v>69</v>
      </c>
      <c r="I23" s="9">
        <v>875.1</v>
      </c>
      <c r="J23">
        <v>12.0362328580695</v>
      </c>
      <c r="K23">
        <v>0.71641456971706996</v>
      </c>
      <c r="L23">
        <v>0</v>
      </c>
      <c r="M23" t="s">
        <v>37</v>
      </c>
    </row>
    <row r="24" spans="1:13" x14ac:dyDescent="0.25">
      <c r="A24" t="s">
        <v>74</v>
      </c>
      <c r="B24" t="s">
        <v>30</v>
      </c>
      <c r="C24" t="s">
        <v>75</v>
      </c>
      <c r="D24" t="s">
        <v>76</v>
      </c>
      <c r="E24" t="s">
        <v>73</v>
      </c>
      <c r="F24" t="s">
        <v>135</v>
      </c>
      <c r="G24" t="s">
        <v>77</v>
      </c>
      <c r="H24" t="s">
        <v>69</v>
      </c>
      <c r="I24" s="9">
        <v>875.1</v>
      </c>
      <c r="J24">
        <v>24.155258791956498</v>
      </c>
      <c r="K24">
        <v>0.231739922342421</v>
      </c>
      <c r="L24">
        <v>0</v>
      </c>
      <c r="M24" t="s">
        <v>37</v>
      </c>
    </row>
    <row r="25" spans="1:13" x14ac:dyDescent="0.25">
      <c r="A25" t="s">
        <v>74</v>
      </c>
      <c r="B25" t="s">
        <v>30</v>
      </c>
      <c r="C25" t="s">
        <v>100</v>
      </c>
      <c r="D25" t="s">
        <v>76</v>
      </c>
      <c r="E25" t="s">
        <v>73</v>
      </c>
      <c r="F25" t="s">
        <v>135</v>
      </c>
      <c r="G25" t="s">
        <v>77</v>
      </c>
      <c r="H25" t="s">
        <v>69</v>
      </c>
      <c r="I25" s="9">
        <v>875.1</v>
      </c>
      <c r="J25">
        <v>0.88732182694631201</v>
      </c>
      <c r="K25">
        <v>0.64619141547448899</v>
      </c>
      <c r="L25">
        <v>0</v>
      </c>
      <c r="M25" t="s">
        <v>37</v>
      </c>
    </row>
    <row r="26" spans="1:13" x14ac:dyDescent="0.25">
      <c r="A26" t="s">
        <v>74</v>
      </c>
      <c r="B26" t="s">
        <v>30</v>
      </c>
      <c r="C26" t="s">
        <v>100</v>
      </c>
      <c r="D26" t="s">
        <v>76</v>
      </c>
      <c r="E26" t="s">
        <v>73</v>
      </c>
      <c r="F26" t="s">
        <v>135</v>
      </c>
      <c r="G26" t="s">
        <v>77</v>
      </c>
      <c r="H26" t="s">
        <v>69</v>
      </c>
      <c r="I26" s="9">
        <v>875.1</v>
      </c>
      <c r="J26">
        <v>1.9546174529081799</v>
      </c>
      <c r="K26">
        <v>0.76173444694903703</v>
      </c>
      <c r="L26">
        <v>0</v>
      </c>
      <c r="M26" t="s">
        <v>37</v>
      </c>
    </row>
    <row r="27" spans="1:13" x14ac:dyDescent="0.25">
      <c r="A27" t="s">
        <v>74</v>
      </c>
      <c r="B27" t="s">
        <v>30</v>
      </c>
      <c r="C27" t="s">
        <v>100</v>
      </c>
      <c r="D27" t="s">
        <v>76</v>
      </c>
      <c r="E27" t="s">
        <v>73</v>
      </c>
      <c r="F27" t="s">
        <v>135</v>
      </c>
      <c r="G27" t="s">
        <v>77</v>
      </c>
      <c r="H27" t="s">
        <v>69</v>
      </c>
      <c r="I27" s="9">
        <v>875.1</v>
      </c>
      <c r="J27">
        <v>3.93423237475039</v>
      </c>
      <c r="K27">
        <v>0.65936047471422499</v>
      </c>
      <c r="L27">
        <v>0</v>
      </c>
      <c r="M27" t="s">
        <v>37</v>
      </c>
    </row>
    <row r="28" spans="1:13" x14ac:dyDescent="0.25">
      <c r="A28" t="s">
        <v>74</v>
      </c>
      <c r="B28" t="s">
        <v>30</v>
      </c>
      <c r="C28" t="s">
        <v>100</v>
      </c>
      <c r="D28" t="s">
        <v>76</v>
      </c>
      <c r="E28" t="s">
        <v>73</v>
      </c>
      <c r="F28" t="s">
        <v>135</v>
      </c>
      <c r="G28" t="s">
        <v>77</v>
      </c>
      <c r="H28" t="s">
        <v>69</v>
      </c>
      <c r="I28" s="9">
        <v>875.1</v>
      </c>
      <c r="J28">
        <v>8.0734645078412104</v>
      </c>
      <c r="K28">
        <v>1.0936498149307501</v>
      </c>
      <c r="L28">
        <v>0</v>
      </c>
      <c r="M28" t="s">
        <v>37</v>
      </c>
    </row>
    <row r="29" spans="1:13" x14ac:dyDescent="0.25">
      <c r="A29" t="s">
        <v>74</v>
      </c>
      <c r="B29" t="s">
        <v>30</v>
      </c>
      <c r="C29" t="s">
        <v>100</v>
      </c>
      <c r="D29" t="s">
        <v>76</v>
      </c>
      <c r="E29" t="s">
        <v>73</v>
      </c>
      <c r="F29" t="s">
        <v>135</v>
      </c>
      <c r="G29" t="s">
        <v>77</v>
      </c>
      <c r="H29" t="s">
        <v>69</v>
      </c>
      <c r="I29" s="9">
        <v>875.1</v>
      </c>
      <c r="J29">
        <v>12.0305404779771</v>
      </c>
      <c r="K29">
        <v>0.88927447549778604</v>
      </c>
      <c r="L29">
        <v>0</v>
      </c>
      <c r="M29" t="s">
        <v>37</v>
      </c>
    </row>
    <row r="30" spans="1:13" x14ac:dyDescent="0.25">
      <c r="A30" t="s">
        <v>74</v>
      </c>
      <c r="B30" t="s">
        <v>30</v>
      </c>
      <c r="C30" t="s">
        <v>100</v>
      </c>
      <c r="D30" t="s">
        <v>76</v>
      </c>
      <c r="E30" t="s">
        <v>73</v>
      </c>
      <c r="F30" t="s">
        <v>135</v>
      </c>
      <c r="G30" t="s">
        <v>77</v>
      </c>
      <c r="H30" t="s">
        <v>69</v>
      </c>
      <c r="I30" s="9">
        <v>875.1</v>
      </c>
      <c r="J30">
        <v>24.013462116683399</v>
      </c>
      <c r="K30">
        <v>0.31213366855736502</v>
      </c>
      <c r="L30">
        <v>0</v>
      </c>
      <c r="M30" t="s">
        <v>37</v>
      </c>
    </row>
    <row r="31" spans="1:13" x14ac:dyDescent="0.25">
      <c r="A31" t="s">
        <v>74</v>
      </c>
      <c r="B31" t="s">
        <v>30</v>
      </c>
      <c r="C31" t="s">
        <v>110</v>
      </c>
      <c r="D31" t="s">
        <v>76</v>
      </c>
      <c r="E31" t="s">
        <v>73</v>
      </c>
      <c r="F31" t="s">
        <v>135</v>
      </c>
      <c r="G31" t="s">
        <v>77</v>
      </c>
      <c r="H31" t="s">
        <v>69</v>
      </c>
      <c r="I31" s="9">
        <v>875.1</v>
      </c>
      <c r="J31">
        <v>0.95757913078869905</v>
      </c>
      <c r="K31">
        <v>0.159961405355796</v>
      </c>
      <c r="L31">
        <v>0</v>
      </c>
      <c r="M31" t="s">
        <v>37</v>
      </c>
    </row>
    <row r="32" spans="1:13" x14ac:dyDescent="0.25">
      <c r="A32" t="s">
        <v>74</v>
      </c>
      <c r="B32" t="s">
        <v>30</v>
      </c>
      <c r="C32" t="s">
        <v>110</v>
      </c>
      <c r="D32" t="s">
        <v>76</v>
      </c>
      <c r="E32" t="s">
        <v>73</v>
      </c>
      <c r="F32" t="s">
        <v>135</v>
      </c>
      <c r="G32" t="s">
        <v>77</v>
      </c>
      <c r="H32" t="s">
        <v>69</v>
      </c>
      <c r="I32" s="9">
        <v>875.1</v>
      </c>
      <c r="J32">
        <v>2.0727728018518699</v>
      </c>
      <c r="K32">
        <v>0.389115930222455</v>
      </c>
      <c r="L32">
        <v>0</v>
      </c>
      <c r="M32" t="s">
        <v>37</v>
      </c>
    </row>
    <row r="33" spans="1:13" x14ac:dyDescent="0.25">
      <c r="A33" t="s">
        <v>74</v>
      </c>
      <c r="B33" t="s">
        <v>30</v>
      </c>
      <c r="C33" t="s">
        <v>110</v>
      </c>
      <c r="D33" t="s">
        <v>76</v>
      </c>
      <c r="E33" t="s">
        <v>73</v>
      </c>
      <c r="F33" t="s">
        <v>135</v>
      </c>
      <c r="G33" t="s">
        <v>77</v>
      </c>
      <c r="H33" t="s">
        <v>69</v>
      </c>
      <c r="I33" s="9">
        <v>875.1</v>
      </c>
      <c r="J33">
        <v>3.9373093369624601</v>
      </c>
      <c r="K33">
        <v>0.58665341491376999</v>
      </c>
      <c r="L33">
        <v>0</v>
      </c>
      <c r="M33" t="s">
        <v>37</v>
      </c>
    </row>
    <row r="34" spans="1:13" x14ac:dyDescent="0.25">
      <c r="A34" t="s">
        <v>74</v>
      </c>
      <c r="B34" t="s">
        <v>30</v>
      </c>
      <c r="C34" t="s">
        <v>110</v>
      </c>
      <c r="D34" t="s">
        <v>76</v>
      </c>
      <c r="E34" t="s">
        <v>73</v>
      </c>
      <c r="F34" t="s">
        <v>135</v>
      </c>
      <c r="G34" t="s">
        <v>77</v>
      </c>
      <c r="H34" t="s">
        <v>69</v>
      </c>
      <c r="I34" s="9">
        <v>875.1</v>
      </c>
      <c r="J34">
        <v>8.01079704412194</v>
      </c>
      <c r="K34">
        <v>0.92857111057308905</v>
      </c>
      <c r="L34">
        <v>0</v>
      </c>
      <c r="M34" t="s">
        <v>37</v>
      </c>
    </row>
    <row r="35" spans="1:13" x14ac:dyDescent="0.25">
      <c r="A35" t="s">
        <v>74</v>
      </c>
      <c r="B35" t="s">
        <v>30</v>
      </c>
      <c r="C35" t="s">
        <v>110</v>
      </c>
      <c r="D35" t="s">
        <v>76</v>
      </c>
      <c r="E35" t="s">
        <v>73</v>
      </c>
      <c r="F35" t="s">
        <v>135</v>
      </c>
      <c r="G35" t="s">
        <v>77</v>
      </c>
      <c r="H35" t="s">
        <v>69</v>
      </c>
      <c r="I35" s="9">
        <v>875.1</v>
      </c>
      <c r="J35">
        <v>11.9892066189283</v>
      </c>
      <c r="K35">
        <v>1.19788055817031</v>
      </c>
      <c r="L35">
        <v>0</v>
      </c>
      <c r="M35" t="s">
        <v>37</v>
      </c>
    </row>
    <row r="36" spans="1:13" x14ac:dyDescent="0.25">
      <c r="A36" t="s">
        <v>74</v>
      </c>
      <c r="B36" t="s">
        <v>30</v>
      </c>
      <c r="C36" t="s">
        <v>110</v>
      </c>
      <c r="D36" t="s">
        <v>76</v>
      </c>
      <c r="E36" t="s">
        <v>73</v>
      </c>
      <c r="F36" t="s">
        <v>135</v>
      </c>
      <c r="G36" t="s">
        <v>77</v>
      </c>
      <c r="H36" t="s">
        <v>69</v>
      </c>
      <c r="I36" s="9">
        <v>875.1</v>
      </c>
      <c r="J36">
        <v>24.0621294023377</v>
      </c>
      <c r="K36">
        <v>0.62557110221451595</v>
      </c>
      <c r="L36">
        <v>0</v>
      </c>
      <c r="M36" t="s">
        <v>37</v>
      </c>
    </row>
    <row r="37" spans="1:13" x14ac:dyDescent="0.25">
      <c r="A37" t="s">
        <v>74</v>
      </c>
      <c r="B37" t="s">
        <v>30</v>
      </c>
      <c r="C37" t="s">
        <v>96</v>
      </c>
      <c r="D37" t="s">
        <v>76</v>
      </c>
      <c r="E37" t="s">
        <v>73</v>
      </c>
      <c r="F37" t="s">
        <v>135</v>
      </c>
      <c r="G37" t="s">
        <v>77</v>
      </c>
      <c r="H37" t="s">
        <v>69</v>
      </c>
      <c r="I37" s="9">
        <v>875.1</v>
      </c>
      <c r="J37">
        <v>0.81732093662159999</v>
      </c>
      <c r="K37">
        <v>0.203228362204767</v>
      </c>
      <c r="L37">
        <v>0</v>
      </c>
      <c r="M37" t="s">
        <v>37</v>
      </c>
    </row>
    <row r="38" spans="1:13" x14ac:dyDescent="0.25">
      <c r="A38" t="s">
        <v>74</v>
      </c>
      <c r="B38" t="s">
        <v>30</v>
      </c>
      <c r="C38" t="s">
        <v>96</v>
      </c>
      <c r="D38" t="s">
        <v>76</v>
      </c>
      <c r="E38" t="s">
        <v>73</v>
      </c>
      <c r="F38" t="s">
        <v>135</v>
      </c>
      <c r="G38" t="s">
        <v>77</v>
      </c>
      <c r="H38" t="s">
        <v>69</v>
      </c>
      <c r="I38" s="9">
        <v>875.1</v>
      </c>
      <c r="J38">
        <v>1.94820711496635</v>
      </c>
      <c r="K38">
        <v>0.27243785513138002</v>
      </c>
      <c r="L38">
        <v>0</v>
      </c>
      <c r="M38" t="s">
        <v>37</v>
      </c>
    </row>
    <row r="39" spans="1:13" x14ac:dyDescent="0.25">
      <c r="A39" t="s">
        <v>74</v>
      </c>
      <c r="B39" t="s">
        <v>30</v>
      </c>
      <c r="C39" t="s">
        <v>96</v>
      </c>
      <c r="D39" t="s">
        <v>76</v>
      </c>
      <c r="E39" t="s">
        <v>73</v>
      </c>
      <c r="F39" t="s">
        <v>135</v>
      </c>
      <c r="G39" t="s">
        <v>77</v>
      </c>
      <c r="H39" t="s">
        <v>69</v>
      </c>
      <c r="I39" s="9">
        <v>875.1</v>
      </c>
      <c r="J39">
        <v>3.88833435508693</v>
      </c>
      <c r="K39">
        <v>0.296155410920175</v>
      </c>
      <c r="L39">
        <v>0</v>
      </c>
      <c r="M39" t="s">
        <v>37</v>
      </c>
    </row>
    <row r="40" spans="1:13" x14ac:dyDescent="0.25">
      <c r="A40" t="s">
        <v>74</v>
      </c>
      <c r="B40" t="s">
        <v>30</v>
      </c>
      <c r="C40" t="s">
        <v>96</v>
      </c>
      <c r="D40" t="s">
        <v>76</v>
      </c>
      <c r="E40" t="s">
        <v>73</v>
      </c>
      <c r="F40" t="s">
        <v>135</v>
      </c>
      <c r="G40" t="s">
        <v>77</v>
      </c>
      <c r="H40" t="s">
        <v>69</v>
      </c>
      <c r="I40" s="9">
        <v>875.1</v>
      </c>
      <c r="J40">
        <v>7.9802838355188603</v>
      </c>
      <c r="K40">
        <v>0.232544137787497</v>
      </c>
      <c r="L40">
        <v>0</v>
      </c>
      <c r="M40" t="s">
        <v>37</v>
      </c>
    </row>
    <row r="41" spans="1:13" x14ac:dyDescent="0.25">
      <c r="A41" t="s">
        <v>74</v>
      </c>
      <c r="B41" t="s">
        <v>30</v>
      </c>
      <c r="C41" t="s">
        <v>96</v>
      </c>
      <c r="D41" t="s">
        <v>76</v>
      </c>
      <c r="E41" t="s">
        <v>73</v>
      </c>
      <c r="F41" t="s">
        <v>135</v>
      </c>
      <c r="G41" t="s">
        <v>77</v>
      </c>
      <c r="H41" t="s">
        <v>69</v>
      </c>
      <c r="I41" s="9">
        <v>875.1</v>
      </c>
      <c r="J41">
        <v>12.070848682955299</v>
      </c>
      <c r="K41">
        <v>0.19245300998894299</v>
      </c>
      <c r="L41">
        <v>0</v>
      </c>
      <c r="M41" t="s">
        <v>37</v>
      </c>
    </row>
    <row r="42" spans="1:13" x14ac:dyDescent="0.25">
      <c r="A42" t="s">
        <v>74</v>
      </c>
      <c r="B42" t="s">
        <v>30</v>
      </c>
      <c r="C42" t="s">
        <v>96</v>
      </c>
      <c r="D42" t="s">
        <v>76</v>
      </c>
      <c r="E42" t="s">
        <v>73</v>
      </c>
      <c r="F42" t="s">
        <v>135</v>
      </c>
      <c r="G42" t="s">
        <v>77</v>
      </c>
      <c r="H42" t="s">
        <v>69</v>
      </c>
      <c r="I42" s="9">
        <v>875.1</v>
      </c>
      <c r="J42">
        <v>24.0807963064243</v>
      </c>
      <c r="K42">
        <v>8.6337383899447701E-2</v>
      </c>
      <c r="L42">
        <v>0</v>
      </c>
      <c r="M42" t="s">
        <v>37</v>
      </c>
    </row>
    <row r="43" spans="1:13" x14ac:dyDescent="0.25">
      <c r="A43" t="s">
        <v>74</v>
      </c>
      <c r="B43" t="s">
        <v>30</v>
      </c>
      <c r="C43" t="s">
        <v>31</v>
      </c>
      <c r="D43" t="s">
        <v>32</v>
      </c>
      <c r="E43" t="s">
        <v>73</v>
      </c>
      <c r="F43" t="s">
        <v>135</v>
      </c>
      <c r="G43" t="s">
        <v>77</v>
      </c>
      <c r="H43" t="s">
        <v>69</v>
      </c>
      <c r="I43" s="9">
        <v>875.1</v>
      </c>
      <c r="J43">
        <v>0.81732093662159999</v>
      </c>
      <c r="K43">
        <v>0.203228362204767</v>
      </c>
      <c r="L43">
        <v>0</v>
      </c>
      <c r="M43" t="s">
        <v>37</v>
      </c>
    </row>
    <row r="44" spans="1:13" x14ac:dyDescent="0.25">
      <c r="A44" t="s">
        <v>74</v>
      </c>
      <c r="B44" t="s">
        <v>30</v>
      </c>
      <c r="C44" t="s">
        <v>31</v>
      </c>
      <c r="D44" t="s">
        <v>32</v>
      </c>
      <c r="E44" t="s">
        <v>73</v>
      </c>
      <c r="F44" t="s">
        <v>135</v>
      </c>
      <c r="G44" t="s">
        <v>77</v>
      </c>
      <c r="H44" t="s">
        <v>69</v>
      </c>
      <c r="I44" s="9">
        <v>875.1</v>
      </c>
      <c r="J44">
        <v>1.94820711496635</v>
      </c>
      <c r="K44">
        <v>0.27243785513138002</v>
      </c>
      <c r="L44">
        <v>0</v>
      </c>
      <c r="M44" t="s">
        <v>37</v>
      </c>
    </row>
    <row r="45" spans="1:13" x14ac:dyDescent="0.25">
      <c r="A45" t="s">
        <v>74</v>
      </c>
      <c r="B45" t="s">
        <v>30</v>
      </c>
      <c r="C45" t="s">
        <v>31</v>
      </c>
      <c r="D45" t="s">
        <v>32</v>
      </c>
      <c r="E45" t="s">
        <v>73</v>
      </c>
      <c r="F45" t="s">
        <v>135</v>
      </c>
      <c r="G45" t="s">
        <v>77</v>
      </c>
      <c r="H45" t="s">
        <v>69</v>
      </c>
      <c r="I45" s="9">
        <v>875.1</v>
      </c>
      <c r="J45">
        <v>3.88833435508693</v>
      </c>
      <c r="K45">
        <v>0.296155410920175</v>
      </c>
      <c r="L45">
        <v>0</v>
      </c>
      <c r="M45" t="s">
        <v>37</v>
      </c>
    </row>
    <row r="46" spans="1:13" x14ac:dyDescent="0.25">
      <c r="A46" t="s">
        <v>74</v>
      </c>
      <c r="B46" t="s">
        <v>30</v>
      </c>
      <c r="C46" t="s">
        <v>31</v>
      </c>
      <c r="D46" t="s">
        <v>32</v>
      </c>
      <c r="E46" t="s">
        <v>73</v>
      </c>
      <c r="F46" t="s">
        <v>135</v>
      </c>
      <c r="G46" t="s">
        <v>77</v>
      </c>
      <c r="H46" t="s">
        <v>69</v>
      </c>
      <c r="I46" s="9">
        <v>875.1</v>
      </c>
      <c r="J46">
        <v>7.9802838355188603</v>
      </c>
      <c r="K46">
        <v>0.232544137787497</v>
      </c>
      <c r="L46">
        <v>0</v>
      </c>
      <c r="M46" t="s">
        <v>37</v>
      </c>
    </row>
    <row r="47" spans="1:13" x14ac:dyDescent="0.25">
      <c r="A47" t="s">
        <v>74</v>
      </c>
      <c r="B47" t="s">
        <v>30</v>
      </c>
      <c r="C47" t="s">
        <v>31</v>
      </c>
      <c r="D47" t="s">
        <v>32</v>
      </c>
      <c r="E47" t="s">
        <v>73</v>
      </c>
      <c r="F47" t="s">
        <v>135</v>
      </c>
      <c r="G47" t="s">
        <v>77</v>
      </c>
      <c r="H47" t="s">
        <v>69</v>
      </c>
      <c r="I47" s="9">
        <v>875.1</v>
      </c>
      <c r="J47">
        <v>12.070848682955299</v>
      </c>
      <c r="K47">
        <v>0.19245300998894299</v>
      </c>
      <c r="L47">
        <v>0</v>
      </c>
      <c r="M47" t="s">
        <v>37</v>
      </c>
    </row>
    <row r="48" spans="1:13" x14ac:dyDescent="0.25">
      <c r="A48" t="s">
        <v>74</v>
      </c>
      <c r="B48" t="s">
        <v>30</v>
      </c>
      <c r="C48" t="s">
        <v>31</v>
      </c>
      <c r="D48" t="s">
        <v>32</v>
      </c>
      <c r="E48" t="s">
        <v>73</v>
      </c>
      <c r="F48" t="s">
        <v>135</v>
      </c>
      <c r="G48" t="s">
        <v>77</v>
      </c>
      <c r="H48" t="s">
        <v>69</v>
      </c>
      <c r="I48" s="9">
        <v>875.1</v>
      </c>
      <c r="J48">
        <v>24.0807963064243</v>
      </c>
      <c r="K48">
        <v>8.6337383899447701E-2</v>
      </c>
      <c r="L48">
        <v>0</v>
      </c>
      <c r="M48" t="s">
        <v>37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A79BC-1813-48FC-ACA1-6D2FFC0D7439}">
  <dimension ref="A1:N37"/>
  <sheetViews>
    <sheetView workbookViewId="0">
      <selection activeCell="I1" sqref="I1"/>
    </sheetView>
  </sheetViews>
  <sheetFormatPr defaultRowHeight="15" x14ac:dyDescent="0.25"/>
  <cols>
    <col min="1" max="1" width="8.5703125" bestFit="1" customWidth="1"/>
    <col min="3" max="3" width="11.85546875" bestFit="1" customWidth="1"/>
    <col min="4" max="4" width="12.42578125" bestFit="1" customWidth="1"/>
    <col min="5" max="5" width="6.85546875" bestFit="1" customWidth="1"/>
    <col min="6" max="6" width="7" bestFit="1" customWidth="1"/>
    <col min="7" max="7" width="7.7109375" bestFit="1" customWidth="1"/>
    <col min="8" max="8" width="8.42578125" bestFit="1" customWidth="1"/>
    <col min="9" max="9" width="4.85546875" bestFit="1" customWidth="1"/>
    <col min="10" max="10" width="11.7109375" bestFit="1" customWidth="1"/>
    <col min="11" max="11" width="25.5703125" bestFit="1" customWidth="1"/>
    <col min="12" max="12" width="9.5703125" bestFit="1" customWidth="1"/>
    <col min="13" max="13" width="5.7109375" bestFit="1" customWidth="1"/>
    <col min="14" max="14" width="8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t="s">
        <v>275</v>
      </c>
      <c r="J1" s="1" t="s">
        <v>273</v>
      </c>
      <c r="K1" s="2" t="s">
        <v>44</v>
      </c>
      <c r="L1" s="2" t="s">
        <v>184</v>
      </c>
      <c r="M1" s="1" t="s">
        <v>9</v>
      </c>
      <c r="N1" s="1" t="s">
        <v>7</v>
      </c>
    </row>
    <row r="2" spans="1:14" x14ac:dyDescent="0.25">
      <c r="A2" t="s">
        <v>74</v>
      </c>
      <c r="B2" t="s">
        <v>30</v>
      </c>
      <c r="C2" t="s">
        <v>75</v>
      </c>
      <c r="D2" t="s">
        <v>76</v>
      </c>
      <c r="E2" t="s">
        <v>73</v>
      </c>
      <c r="F2" t="s">
        <v>34</v>
      </c>
      <c r="G2" t="s">
        <v>77</v>
      </c>
      <c r="H2" t="s">
        <v>69</v>
      </c>
      <c r="I2" s="9">
        <v>875.1</v>
      </c>
      <c r="J2">
        <v>1</v>
      </c>
      <c r="K2">
        <v>175.2</v>
      </c>
      <c r="L2">
        <v>6.5</v>
      </c>
      <c r="M2" t="s">
        <v>72</v>
      </c>
    </row>
    <row r="3" spans="1:14" x14ac:dyDescent="0.25">
      <c r="A3" t="s">
        <v>74</v>
      </c>
      <c r="B3" t="s">
        <v>30</v>
      </c>
      <c r="C3" t="s">
        <v>75</v>
      </c>
      <c r="D3" t="s">
        <v>76</v>
      </c>
      <c r="E3" t="s">
        <v>73</v>
      </c>
      <c r="F3" t="s">
        <v>34</v>
      </c>
      <c r="G3" t="s">
        <v>77</v>
      </c>
      <c r="H3" t="s">
        <v>69</v>
      </c>
      <c r="I3" s="9">
        <v>875.1</v>
      </c>
      <c r="J3">
        <v>3</v>
      </c>
      <c r="K3">
        <v>30.9</v>
      </c>
      <c r="L3">
        <v>1</v>
      </c>
      <c r="M3" t="s">
        <v>72</v>
      </c>
    </row>
    <row r="4" spans="1:14" x14ac:dyDescent="0.25">
      <c r="A4" t="s">
        <v>74</v>
      </c>
      <c r="B4" t="s">
        <v>30</v>
      </c>
      <c r="C4" t="s">
        <v>75</v>
      </c>
      <c r="D4" t="s">
        <v>76</v>
      </c>
      <c r="E4" t="s">
        <v>73</v>
      </c>
      <c r="F4" t="s">
        <v>34</v>
      </c>
      <c r="G4" t="s">
        <v>77</v>
      </c>
      <c r="H4" t="s">
        <v>69</v>
      </c>
      <c r="I4" s="9">
        <v>875.1</v>
      </c>
      <c r="J4">
        <v>5</v>
      </c>
      <c r="K4">
        <v>9.4</v>
      </c>
      <c r="L4">
        <v>0.1</v>
      </c>
      <c r="M4" t="s">
        <v>72</v>
      </c>
    </row>
    <row r="5" spans="1:14" x14ac:dyDescent="0.25">
      <c r="A5" t="s">
        <v>74</v>
      </c>
      <c r="B5" t="s">
        <v>30</v>
      </c>
      <c r="C5" t="s">
        <v>75</v>
      </c>
      <c r="D5" t="s">
        <v>76</v>
      </c>
      <c r="E5" t="s">
        <v>73</v>
      </c>
      <c r="F5" t="s">
        <v>61</v>
      </c>
      <c r="G5" t="s">
        <v>77</v>
      </c>
      <c r="H5" t="s">
        <v>69</v>
      </c>
      <c r="I5" s="9">
        <v>875.1</v>
      </c>
      <c r="J5">
        <v>1</v>
      </c>
      <c r="K5">
        <v>172.5</v>
      </c>
      <c r="L5">
        <v>1.3</v>
      </c>
      <c r="M5" t="s">
        <v>72</v>
      </c>
    </row>
    <row r="6" spans="1:14" x14ac:dyDescent="0.25">
      <c r="A6" t="s">
        <v>74</v>
      </c>
      <c r="B6" t="s">
        <v>30</v>
      </c>
      <c r="C6" t="s">
        <v>75</v>
      </c>
      <c r="D6" t="s">
        <v>76</v>
      </c>
      <c r="E6" t="s">
        <v>73</v>
      </c>
      <c r="F6" t="s">
        <v>61</v>
      </c>
      <c r="G6" t="s">
        <v>77</v>
      </c>
      <c r="H6" t="s">
        <v>69</v>
      </c>
      <c r="I6" s="9">
        <v>875.1</v>
      </c>
      <c r="J6">
        <v>3</v>
      </c>
      <c r="K6">
        <v>45.6</v>
      </c>
      <c r="L6">
        <v>0.4</v>
      </c>
      <c r="M6" t="s">
        <v>72</v>
      </c>
    </row>
    <row r="7" spans="1:14" x14ac:dyDescent="0.25">
      <c r="A7" t="s">
        <v>74</v>
      </c>
      <c r="B7" t="s">
        <v>30</v>
      </c>
      <c r="C7" t="s">
        <v>75</v>
      </c>
      <c r="D7" t="s">
        <v>76</v>
      </c>
      <c r="E7" t="s">
        <v>73</v>
      </c>
      <c r="F7" t="s">
        <v>61</v>
      </c>
      <c r="G7" t="s">
        <v>77</v>
      </c>
      <c r="H7" t="s">
        <v>69</v>
      </c>
      <c r="I7" s="9">
        <v>875.1</v>
      </c>
      <c r="J7">
        <v>5</v>
      </c>
      <c r="K7">
        <v>4.5</v>
      </c>
      <c r="L7">
        <v>0</v>
      </c>
      <c r="M7" t="s">
        <v>72</v>
      </c>
    </row>
    <row r="8" spans="1:14" x14ac:dyDescent="0.25">
      <c r="A8" t="s">
        <v>74</v>
      </c>
      <c r="B8" t="s">
        <v>30</v>
      </c>
      <c r="C8" t="s">
        <v>100</v>
      </c>
      <c r="D8" t="s">
        <v>76</v>
      </c>
      <c r="E8" t="s">
        <v>73</v>
      </c>
      <c r="F8" t="s">
        <v>34</v>
      </c>
      <c r="G8" t="s">
        <v>77</v>
      </c>
      <c r="H8" t="s">
        <v>69</v>
      </c>
      <c r="I8" s="9">
        <v>875.1</v>
      </c>
      <c r="J8">
        <v>1</v>
      </c>
      <c r="K8">
        <v>130.19999999999999</v>
      </c>
      <c r="L8">
        <v>2.5</v>
      </c>
      <c r="M8" t="s">
        <v>72</v>
      </c>
    </row>
    <row r="9" spans="1:14" x14ac:dyDescent="0.25">
      <c r="A9" t="s">
        <v>74</v>
      </c>
      <c r="B9" t="s">
        <v>30</v>
      </c>
      <c r="C9" t="s">
        <v>100</v>
      </c>
      <c r="D9" t="s">
        <v>76</v>
      </c>
      <c r="E9" t="s">
        <v>73</v>
      </c>
      <c r="F9" t="s">
        <v>34</v>
      </c>
      <c r="G9" t="s">
        <v>77</v>
      </c>
      <c r="H9" t="s">
        <v>69</v>
      </c>
      <c r="I9" s="9">
        <v>875.1</v>
      </c>
      <c r="J9">
        <v>3</v>
      </c>
      <c r="K9">
        <v>25.5</v>
      </c>
      <c r="L9">
        <v>0.1</v>
      </c>
      <c r="M9" t="s">
        <v>72</v>
      </c>
    </row>
    <row r="10" spans="1:14" x14ac:dyDescent="0.25">
      <c r="A10" t="s">
        <v>74</v>
      </c>
      <c r="B10" t="s">
        <v>30</v>
      </c>
      <c r="C10" t="s">
        <v>100</v>
      </c>
      <c r="D10" t="s">
        <v>76</v>
      </c>
      <c r="E10" t="s">
        <v>73</v>
      </c>
      <c r="F10" t="s">
        <v>34</v>
      </c>
      <c r="G10" t="s">
        <v>77</v>
      </c>
      <c r="H10" t="s">
        <v>69</v>
      </c>
      <c r="I10" s="9">
        <v>875.1</v>
      </c>
      <c r="J10">
        <v>5</v>
      </c>
      <c r="K10">
        <v>10.5</v>
      </c>
      <c r="L10">
        <v>0.7</v>
      </c>
      <c r="M10" t="s">
        <v>72</v>
      </c>
    </row>
    <row r="11" spans="1:14" x14ac:dyDescent="0.25">
      <c r="A11" t="s">
        <v>74</v>
      </c>
      <c r="B11" t="s">
        <v>30</v>
      </c>
      <c r="C11" t="s">
        <v>100</v>
      </c>
      <c r="D11" t="s">
        <v>76</v>
      </c>
      <c r="E11" t="s">
        <v>73</v>
      </c>
      <c r="F11" t="s">
        <v>61</v>
      </c>
      <c r="G11" t="s">
        <v>77</v>
      </c>
      <c r="H11" t="s">
        <v>69</v>
      </c>
      <c r="I11" s="9">
        <v>875.1</v>
      </c>
      <c r="J11">
        <v>1</v>
      </c>
      <c r="K11">
        <v>128.5</v>
      </c>
      <c r="L11">
        <v>1.8</v>
      </c>
      <c r="M11" t="s">
        <v>72</v>
      </c>
    </row>
    <row r="12" spans="1:14" x14ac:dyDescent="0.25">
      <c r="A12" t="s">
        <v>74</v>
      </c>
      <c r="B12" t="s">
        <v>30</v>
      </c>
      <c r="C12" t="s">
        <v>100</v>
      </c>
      <c r="D12" t="s">
        <v>76</v>
      </c>
      <c r="E12" t="s">
        <v>73</v>
      </c>
      <c r="F12" t="s">
        <v>61</v>
      </c>
      <c r="G12" t="s">
        <v>77</v>
      </c>
      <c r="H12" t="s">
        <v>69</v>
      </c>
      <c r="I12" s="9">
        <v>875.1</v>
      </c>
      <c r="J12">
        <v>3</v>
      </c>
      <c r="K12">
        <v>38.9</v>
      </c>
      <c r="L12">
        <v>0.4</v>
      </c>
      <c r="M12" t="s">
        <v>72</v>
      </c>
    </row>
    <row r="13" spans="1:14" x14ac:dyDescent="0.25">
      <c r="A13" t="s">
        <v>74</v>
      </c>
      <c r="B13" t="s">
        <v>30</v>
      </c>
      <c r="C13" t="s">
        <v>100</v>
      </c>
      <c r="D13" t="s">
        <v>76</v>
      </c>
      <c r="E13" t="s">
        <v>73</v>
      </c>
      <c r="F13" t="s">
        <v>61</v>
      </c>
      <c r="G13" t="s">
        <v>77</v>
      </c>
      <c r="H13" t="s">
        <v>69</v>
      </c>
      <c r="I13" s="9">
        <v>875.1</v>
      </c>
      <c r="J13">
        <v>5</v>
      </c>
      <c r="K13">
        <v>8.1</v>
      </c>
      <c r="L13">
        <v>0.2</v>
      </c>
      <c r="M13" t="s">
        <v>72</v>
      </c>
    </row>
    <row r="14" spans="1:14" x14ac:dyDescent="0.25">
      <c r="A14" t="s">
        <v>74</v>
      </c>
      <c r="B14" t="s">
        <v>30</v>
      </c>
      <c r="C14" t="s">
        <v>96</v>
      </c>
      <c r="D14" t="s">
        <v>76</v>
      </c>
      <c r="E14" t="s">
        <v>73</v>
      </c>
      <c r="F14" t="s">
        <v>34</v>
      </c>
      <c r="G14" t="s">
        <v>77</v>
      </c>
      <c r="H14" t="s">
        <v>69</v>
      </c>
      <c r="I14" s="9">
        <v>875.1</v>
      </c>
      <c r="J14">
        <v>1</v>
      </c>
      <c r="K14">
        <v>47</v>
      </c>
      <c r="L14">
        <v>0</v>
      </c>
      <c r="M14" t="s">
        <v>72</v>
      </c>
    </row>
    <row r="15" spans="1:14" x14ac:dyDescent="0.25">
      <c r="A15" t="s">
        <v>74</v>
      </c>
      <c r="B15" t="s">
        <v>30</v>
      </c>
      <c r="C15" t="s">
        <v>96</v>
      </c>
      <c r="D15" t="s">
        <v>76</v>
      </c>
      <c r="E15" t="s">
        <v>73</v>
      </c>
      <c r="F15" t="s">
        <v>34</v>
      </c>
      <c r="G15" t="s">
        <v>77</v>
      </c>
      <c r="H15" t="s">
        <v>69</v>
      </c>
      <c r="I15" s="9">
        <v>875.1</v>
      </c>
      <c r="J15">
        <v>3</v>
      </c>
      <c r="K15">
        <v>10.1</v>
      </c>
      <c r="L15">
        <v>0.1</v>
      </c>
      <c r="M15" t="s">
        <v>72</v>
      </c>
    </row>
    <row r="16" spans="1:14" x14ac:dyDescent="0.25">
      <c r="A16" t="s">
        <v>74</v>
      </c>
      <c r="B16" t="s">
        <v>30</v>
      </c>
      <c r="C16" t="s">
        <v>96</v>
      </c>
      <c r="D16" t="s">
        <v>76</v>
      </c>
      <c r="E16" t="s">
        <v>73</v>
      </c>
      <c r="F16" t="s">
        <v>34</v>
      </c>
      <c r="G16" t="s">
        <v>77</v>
      </c>
      <c r="H16" t="s">
        <v>69</v>
      </c>
      <c r="I16" s="9">
        <v>875.1</v>
      </c>
      <c r="J16">
        <v>5</v>
      </c>
      <c r="K16">
        <v>4.8</v>
      </c>
      <c r="L16">
        <v>0.1</v>
      </c>
      <c r="M16" t="s">
        <v>72</v>
      </c>
    </row>
    <row r="17" spans="1:13" x14ac:dyDescent="0.25">
      <c r="A17" t="s">
        <v>74</v>
      </c>
      <c r="B17" t="s">
        <v>30</v>
      </c>
      <c r="C17" t="s">
        <v>96</v>
      </c>
      <c r="D17" t="s">
        <v>76</v>
      </c>
      <c r="E17" t="s">
        <v>73</v>
      </c>
      <c r="F17" t="s">
        <v>61</v>
      </c>
      <c r="G17" t="s">
        <v>77</v>
      </c>
      <c r="H17" t="s">
        <v>69</v>
      </c>
      <c r="I17" s="9">
        <v>875.1</v>
      </c>
      <c r="J17">
        <v>1</v>
      </c>
      <c r="K17">
        <v>52.4</v>
      </c>
      <c r="L17">
        <v>0.1</v>
      </c>
      <c r="M17" t="s">
        <v>72</v>
      </c>
    </row>
    <row r="18" spans="1:13" x14ac:dyDescent="0.25">
      <c r="A18" t="s">
        <v>74</v>
      </c>
      <c r="B18" t="s">
        <v>30</v>
      </c>
      <c r="C18" t="s">
        <v>96</v>
      </c>
      <c r="D18" t="s">
        <v>76</v>
      </c>
      <c r="E18" t="s">
        <v>73</v>
      </c>
      <c r="F18" t="s">
        <v>61</v>
      </c>
      <c r="G18" t="s">
        <v>77</v>
      </c>
      <c r="H18" t="s">
        <v>69</v>
      </c>
      <c r="I18" s="9">
        <v>875.1</v>
      </c>
      <c r="J18">
        <v>3</v>
      </c>
      <c r="K18">
        <v>18</v>
      </c>
      <c r="L18">
        <v>0.2</v>
      </c>
      <c r="M18" t="s">
        <v>72</v>
      </c>
    </row>
    <row r="19" spans="1:13" x14ac:dyDescent="0.25">
      <c r="A19" t="s">
        <v>74</v>
      </c>
      <c r="B19" t="s">
        <v>30</v>
      </c>
      <c r="C19" t="s">
        <v>96</v>
      </c>
      <c r="D19" t="s">
        <v>76</v>
      </c>
      <c r="E19" t="s">
        <v>73</v>
      </c>
      <c r="F19" t="s">
        <v>61</v>
      </c>
      <c r="G19" t="s">
        <v>77</v>
      </c>
      <c r="H19" t="s">
        <v>69</v>
      </c>
      <c r="I19" s="9">
        <v>875.1</v>
      </c>
      <c r="J19">
        <v>5</v>
      </c>
      <c r="K19">
        <v>2.1</v>
      </c>
      <c r="L19">
        <v>0</v>
      </c>
      <c r="M19" t="s">
        <v>72</v>
      </c>
    </row>
    <row r="20" spans="1:13" x14ac:dyDescent="0.25">
      <c r="A20" t="s">
        <v>74</v>
      </c>
      <c r="B20" t="s">
        <v>30</v>
      </c>
      <c r="C20" t="s">
        <v>110</v>
      </c>
      <c r="D20" t="s">
        <v>76</v>
      </c>
      <c r="E20" t="s">
        <v>73</v>
      </c>
      <c r="F20" t="s">
        <v>34</v>
      </c>
      <c r="G20" t="s">
        <v>77</v>
      </c>
      <c r="H20" t="s">
        <v>69</v>
      </c>
      <c r="I20" s="9">
        <v>875.1</v>
      </c>
      <c r="J20">
        <v>1</v>
      </c>
      <c r="K20">
        <v>254.1</v>
      </c>
      <c r="L20">
        <v>8.6999999999999993</v>
      </c>
      <c r="M20" t="s">
        <v>72</v>
      </c>
    </row>
    <row r="21" spans="1:13" x14ac:dyDescent="0.25">
      <c r="A21" t="s">
        <v>74</v>
      </c>
      <c r="B21" t="s">
        <v>30</v>
      </c>
      <c r="C21" t="s">
        <v>110</v>
      </c>
      <c r="D21" t="s">
        <v>76</v>
      </c>
      <c r="E21" t="s">
        <v>73</v>
      </c>
      <c r="F21" t="s">
        <v>34</v>
      </c>
      <c r="G21" t="s">
        <v>77</v>
      </c>
      <c r="H21" t="s">
        <v>69</v>
      </c>
      <c r="I21" s="9">
        <v>875.1</v>
      </c>
      <c r="J21">
        <v>3</v>
      </c>
      <c r="K21">
        <v>90.2</v>
      </c>
      <c r="L21">
        <v>3.3</v>
      </c>
      <c r="M21" t="s">
        <v>72</v>
      </c>
    </row>
    <row r="22" spans="1:13" x14ac:dyDescent="0.25">
      <c r="A22" t="s">
        <v>74</v>
      </c>
      <c r="B22" t="s">
        <v>30</v>
      </c>
      <c r="C22" t="s">
        <v>110</v>
      </c>
      <c r="D22" t="s">
        <v>76</v>
      </c>
      <c r="E22" t="s">
        <v>73</v>
      </c>
      <c r="F22" t="s">
        <v>34</v>
      </c>
      <c r="G22" t="s">
        <v>77</v>
      </c>
      <c r="H22" t="s">
        <v>69</v>
      </c>
      <c r="I22" s="9">
        <v>875.1</v>
      </c>
      <c r="J22">
        <v>5</v>
      </c>
      <c r="K22">
        <v>32</v>
      </c>
      <c r="L22">
        <v>1.1000000000000001</v>
      </c>
      <c r="M22" t="s">
        <v>72</v>
      </c>
    </row>
    <row r="23" spans="1:13" x14ac:dyDescent="0.25">
      <c r="A23" t="s">
        <v>74</v>
      </c>
      <c r="B23" t="s">
        <v>30</v>
      </c>
      <c r="C23" t="s">
        <v>110</v>
      </c>
      <c r="D23" t="s">
        <v>76</v>
      </c>
      <c r="E23" t="s">
        <v>73</v>
      </c>
      <c r="F23" t="s">
        <v>61</v>
      </c>
      <c r="G23" t="s">
        <v>77</v>
      </c>
      <c r="H23" t="s">
        <v>69</v>
      </c>
      <c r="I23" s="9">
        <v>875.1</v>
      </c>
      <c r="J23">
        <v>1</v>
      </c>
      <c r="K23">
        <v>252.5</v>
      </c>
      <c r="L23">
        <v>7.8</v>
      </c>
      <c r="M23" t="s">
        <v>72</v>
      </c>
    </row>
    <row r="24" spans="1:13" x14ac:dyDescent="0.25">
      <c r="A24" t="s">
        <v>74</v>
      </c>
      <c r="B24" t="s">
        <v>30</v>
      </c>
      <c r="C24" t="s">
        <v>110</v>
      </c>
      <c r="D24" t="s">
        <v>76</v>
      </c>
      <c r="E24" t="s">
        <v>73</v>
      </c>
      <c r="F24" t="s">
        <v>61</v>
      </c>
      <c r="G24" t="s">
        <v>77</v>
      </c>
      <c r="H24" t="s">
        <v>69</v>
      </c>
      <c r="I24" s="9">
        <v>875.1</v>
      </c>
      <c r="J24">
        <v>3</v>
      </c>
      <c r="K24">
        <v>146.5</v>
      </c>
      <c r="L24">
        <v>2.1</v>
      </c>
      <c r="M24" t="s">
        <v>72</v>
      </c>
    </row>
    <row r="25" spans="1:13" x14ac:dyDescent="0.25">
      <c r="A25" t="s">
        <v>74</v>
      </c>
      <c r="B25" t="s">
        <v>30</v>
      </c>
      <c r="C25" t="s">
        <v>110</v>
      </c>
      <c r="D25" t="s">
        <v>76</v>
      </c>
      <c r="E25" t="s">
        <v>73</v>
      </c>
      <c r="F25" t="s">
        <v>61</v>
      </c>
      <c r="G25" t="s">
        <v>77</v>
      </c>
      <c r="H25" t="s">
        <v>69</v>
      </c>
      <c r="I25" s="9">
        <v>875.1</v>
      </c>
      <c r="J25">
        <v>5</v>
      </c>
      <c r="K25">
        <v>31.8</v>
      </c>
      <c r="L25">
        <v>0.4</v>
      </c>
      <c r="M25" t="s">
        <v>72</v>
      </c>
    </row>
    <row r="26" spans="1:13" x14ac:dyDescent="0.25">
      <c r="A26" t="s">
        <v>74</v>
      </c>
      <c r="B26" t="s">
        <v>30</v>
      </c>
      <c r="C26" t="s">
        <v>136</v>
      </c>
      <c r="D26" t="s">
        <v>76</v>
      </c>
      <c r="E26" t="s">
        <v>73</v>
      </c>
      <c r="F26" t="s">
        <v>34</v>
      </c>
      <c r="G26" t="s">
        <v>77</v>
      </c>
      <c r="H26" t="s">
        <v>69</v>
      </c>
      <c r="I26" s="9">
        <v>875.1</v>
      </c>
      <c r="J26">
        <v>1</v>
      </c>
      <c r="K26" t="s">
        <v>126</v>
      </c>
      <c r="M26" t="s">
        <v>72</v>
      </c>
    </row>
    <row r="27" spans="1:13" x14ac:dyDescent="0.25">
      <c r="A27" t="s">
        <v>74</v>
      </c>
      <c r="B27" t="s">
        <v>30</v>
      </c>
      <c r="C27" t="s">
        <v>136</v>
      </c>
      <c r="D27" t="s">
        <v>76</v>
      </c>
      <c r="E27" t="s">
        <v>73</v>
      </c>
      <c r="F27" t="s">
        <v>34</v>
      </c>
      <c r="G27" t="s">
        <v>77</v>
      </c>
      <c r="H27" t="s">
        <v>69</v>
      </c>
      <c r="I27" s="9">
        <v>875.1</v>
      </c>
      <c r="J27">
        <v>3</v>
      </c>
      <c r="K27" t="s">
        <v>126</v>
      </c>
      <c r="M27" t="s">
        <v>72</v>
      </c>
    </row>
    <row r="28" spans="1:13" x14ac:dyDescent="0.25">
      <c r="A28" t="s">
        <v>74</v>
      </c>
      <c r="B28" t="s">
        <v>30</v>
      </c>
      <c r="C28" t="s">
        <v>136</v>
      </c>
      <c r="D28" t="s">
        <v>76</v>
      </c>
      <c r="E28" t="s">
        <v>73</v>
      </c>
      <c r="F28" t="s">
        <v>34</v>
      </c>
      <c r="G28" t="s">
        <v>77</v>
      </c>
      <c r="H28" t="s">
        <v>69</v>
      </c>
      <c r="I28" s="9">
        <v>875.1</v>
      </c>
      <c r="J28">
        <v>5</v>
      </c>
      <c r="K28">
        <v>10.5</v>
      </c>
      <c r="L28">
        <v>0.8</v>
      </c>
      <c r="M28" t="s">
        <v>72</v>
      </c>
    </row>
    <row r="29" spans="1:13" x14ac:dyDescent="0.25">
      <c r="A29" t="s">
        <v>74</v>
      </c>
      <c r="B29" t="s">
        <v>30</v>
      </c>
      <c r="C29" t="s">
        <v>136</v>
      </c>
      <c r="D29" t="s">
        <v>76</v>
      </c>
      <c r="E29" t="s">
        <v>73</v>
      </c>
      <c r="F29" t="s">
        <v>61</v>
      </c>
      <c r="G29" t="s">
        <v>77</v>
      </c>
      <c r="H29" t="s">
        <v>69</v>
      </c>
      <c r="I29" s="9">
        <v>875.1</v>
      </c>
      <c r="J29">
        <v>1</v>
      </c>
      <c r="K29" t="s">
        <v>126</v>
      </c>
      <c r="M29" t="s">
        <v>72</v>
      </c>
    </row>
    <row r="30" spans="1:13" x14ac:dyDescent="0.25">
      <c r="A30" t="s">
        <v>74</v>
      </c>
      <c r="B30" t="s">
        <v>30</v>
      </c>
      <c r="C30" t="s">
        <v>136</v>
      </c>
      <c r="D30" t="s">
        <v>76</v>
      </c>
      <c r="E30" t="s">
        <v>73</v>
      </c>
      <c r="F30" t="s">
        <v>61</v>
      </c>
      <c r="G30" t="s">
        <v>77</v>
      </c>
      <c r="H30" t="s">
        <v>69</v>
      </c>
      <c r="I30" s="9">
        <v>875.1</v>
      </c>
      <c r="J30">
        <v>3</v>
      </c>
      <c r="K30" t="s">
        <v>126</v>
      </c>
      <c r="M30" t="s">
        <v>72</v>
      </c>
    </row>
    <row r="31" spans="1:13" x14ac:dyDescent="0.25">
      <c r="A31" t="s">
        <v>74</v>
      </c>
      <c r="B31" t="s">
        <v>30</v>
      </c>
      <c r="C31" t="s">
        <v>136</v>
      </c>
      <c r="D31" t="s">
        <v>76</v>
      </c>
      <c r="E31" t="s">
        <v>73</v>
      </c>
      <c r="F31" t="s">
        <v>61</v>
      </c>
      <c r="G31" t="s">
        <v>77</v>
      </c>
      <c r="H31" t="s">
        <v>69</v>
      </c>
      <c r="I31" s="9">
        <v>875.1</v>
      </c>
      <c r="J31">
        <v>5</v>
      </c>
      <c r="K31">
        <v>10.6</v>
      </c>
      <c r="L31">
        <v>0.7</v>
      </c>
      <c r="M31" t="s">
        <v>72</v>
      </c>
    </row>
    <row r="32" spans="1:13" x14ac:dyDescent="0.25">
      <c r="A32" t="s">
        <v>74</v>
      </c>
      <c r="B32" t="s">
        <v>30</v>
      </c>
      <c r="C32" t="s">
        <v>31</v>
      </c>
      <c r="D32" t="s">
        <v>32</v>
      </c>
      <c r="E32" t="s">
        <v>73</v>
      </c>
      <c r="F32" t="s">
        <v>34</v>
      </c>
      <c r="G32" t="s">
        <v>77</v>
      </c>
      <c r="H32" t="s">
        <v>69</v>
      </c>
      <c r="I32" s="9">
        <v>875.1</v>
      </c>
      <c r="J32">
        <v>1</v>
      </c>
      <c r="K32">
        <v>15.9</v>
      </c>
      <c r="L32">
        <v>0.1</v>
      </c>
      <c r="M32" t="s">
        <v>72</v>
      </c>
    </row>
    <row r="33" spans="1:13" x14ac:dyDescent="0.25">
      <c r="A33" t="s">
        <v>74</v>
      </c>
      <c r="B33" t="s">
        <v>30</v>
      </c>
      <c r="C33" t="s">
        <v>31</v>
      </c>
      <c r="D33" t="s">
        <v>32</v>
      </c>
      <c r="E33" t="s">
        <v>73</v>
      </c>
      <c r="F33" t="s">
        <v>34</v>
      </c>
      <c r="G33" t="s">
        <v>77</v>
      </c>
      <c r="H33" t="s">
        <v>69</v>
      </c>
      <c r="I33" s="9">
        <v>875.1</v>
      </c>
      <c r="J33">
        <v>3</v>
      </c>
      <c r="K33">
        <v>2.2000000000000002</v>
      </c>
      <c r="L33">
        <v>0</v>
      </c>
      <c r="M33" t="s">
        <v>72</v>
      </c>
    </row>
    <row r="34" spans="1:13" x14ac:dyDescent="0.25">
      <c r="A34" t="s">
        <v>74</v>
      </c>
      <c r="B34" t="s">
        <v>30</v>
      </c>
      <c r="C34" t="s">
        <v>31</v>
      </c>
      <c r="D34" t="s">
        <v>32</v>
      </c>
      <c r="E34" t="s">
        <v>73</v>
      </c>
      <c r="F34" t="s">
        <v>34</v>
      </c>
      <c r="G34" t="s">
        <v>77</v>
      </c>
      <c r="H34" t="s">
        <v>69</v>
      </c>
      <c r="I34" s="9">
        <v>875.1</v>
      </c>
      <c r="J34">
        <v>5</v>
      </c>
      <c r="K34">
        <v>0.8</v>
      </c>
      <c r="L34">
        <v>0.1</v>
      </c>
      <c r="M34" t="s">
        <v>72</v>
      </c>
    </row>
    <row r="35" spans="1:13" x14ac:dyDescent="0.25">
      <c r="A35" t="s">
        <v>74</v>
      </c>
      <c r="B35" t="s">
        <v>30</v>
      </c>
      <c r="C35" t="s">
        <v>31</v>
      </c>
      <c r="D35" t="s">
        <v>32</v>
      </c>
      <c r="E35" t="s">
        <v>73</v>
      </c>
      <c r="F35" t="s">
        <v>61</v>
      </c>
      <c r="G35" t="s">
        <v>77</v>
      </c>
      <c r="H35" t="s">
        <v>69</v>
      </c>
      <c r="I35" s="9">
        <v>875.1</v>
      </c>
      <c r="J35">
        <v>1</v>
      </c>
      <c r="K35">
        <v>13.9</v>
      </c>
      <c r="L35">
        <v>0.4</v>
      </c>
      <c r="M35" t="s">
        <v>72</v>
      </c>
    </row>
    <row r="36" spans="1:13" x14ac:dyDescent="0.25">
      <c r="A36" t="s">
        <v>74</v>
      </c>
      <c r="B36" t="s">
        <v>30</v>
      </c>
      <c r="C36" t="s">
        <v>31</v>
      </c>
      <c r="D36" t="s">
        <v>32</v>
      </c>
      <c r="E36" t="s">
        <v>73</v>
      </c>
      <c r="F36" t="s">
        <v>61</v>
      </c>
      <c r="G36" t="s">
        <v>77</v>
      </c>
      <c r="H36" t="s">
        <v>69</v>
      </c>
      <c r="I36" s="9">
        <v>875.1</v>
      </c>
      <c r="J36">
        <v>3</v>
      </c>
      <c r="K36">
        <v>4.5</v>
      </c>
      <c r="L36">
        <v>0.1</v>
      </c>
      <c r="M36" t="s">
        <v>72</v>
      </c>
    </row>
    <row r="37" spans="1:13" x14ac:dyDescent="0.25">
      <c r="A37" t="s">
        <v>74</v>
      </c>
      <c r="B37" t="s">
        <v>30</v>
      </c>
      <c r="C37" t="s">
        <v>31</v>
      </c>
      <c r="D37" t="s">
        <v>32</v>
      </c>
      <c r="E37" t="s">
        <v>73</v>
      </c>
      <c r="F37" t="s">
        <v>61</v>
      </c>
      <c r="G37" t="s">
        <v>77</v>
      </c>
      <c r="H37" t="s">
        <v>69</v>
      </c>
      <c r="I37" s="9">
        <v>875.1</v>
      </c>
      <c r="J37">
        <v>5</v>
      </c>
      <c r="K37">
        <v>0.5</v>
      </c>
      <c r="L37">
        <v>0.1</v>
      </c>
      <c r="M37" t="s">
        <v>72</v>
      </c>
    </row>
  </sheetData>
  <phoneticPr fontId="6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297CE-3A84-40E2-9168-61662CA6ED89}">
  <dimension ref="A1:W56"/>
  <sheetViews>
    <sheetView workbookViewId="0">
      <selection activeCell="L57" sqref="L57"/>
    </sheetView>
  </sheetViews>
  <sheetFormatPr defaultRowHeight="15" x14ac:dyDescent="0.25"/>
  <cols>
    <col min="1" max="1" width="9" bestFit="1" customWidth="1"/>
    <col min="3" max="3" width="11.85546875" bestFit="1" customWidth="1"/>
    <col min="4" max="4" width="12.42578125" bestFit="1" customWidth="1"/>
    <col min="5" max="5" width="7.28515625" bestFit="1" customWidth="1"/>
    <col min="6" max="6" width="7" bestFit="1" customWidth="1"/>
    <col min="7" max="7" width="7.7109375" bestFit="1" customWidth="1"/>
    <col min="8" max="8" width="8.42578125" bestFit="1" customWidth="1"/>
    <col min="9" max="9" width="15.28515625" bestFit="1" customWidth="1"/>
    <col min="10" max="10" width="11.85546875" bestFit="1" customWidth="1"/>
    <col min="11" max="11" width="25.5703125" bestFit="1" customWidth="1"/>
    <col min="12" max="12" width="11.85546875" bestFit="1" customWidth="1"/>
    <col min="13" max="13" width="5.7109375" bestFit="1" customWidth="1"/>
    <col min="14" max="14" width="9.28515625" bestFit="1" customWidth="1"/>
    <col min="16" max="17" width="11.85546875" bestFit="1" customWidth="1"/>
    <col min="18" max="18" width="22.28515625" bestFit="1" customWidth="1"/>
    <col min="19" max="19" width="11.85546875" bestFit="1" customWidth="1"/>
    <col min="20" max="20" width="5" bestFit="1" customWidth="1"/>
    <col min="22" max="23" width="11.855468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t="s">
        <v>275</v>
      </c>
      <c r="J1" s="1" t="s">
        <v>273</v>
      </c>
      <c r="K1" s="2" t="s">
        <v>44</v>
      </c>
      <c r="L1" s="1" t="s">
        <v>184</v>
      </c>
      <c r="M1" s="1" t="s">
        <v>9</v>
      </c>
      <c r="N1" s="1" t="s">
        <v>7</v>
      </c>
      <c r="Q1" s="1" t="s">
        <v>183</v>
      </c>
      <c r="R1" s="1" t="s">
        <v>198</v>
      </c>
      <c r="S1" t="s">
        <v>185</v>
      </c>
      <c r="T1" t="s">
        <v>186</v>
      </c>
    </row>
    <row r="2" spans="1:20" x14ac:dyDescent="0.25">
      <c r="A2" t="s">
        <v>181</v>
      </c>
      <c r="B2" t="s">
        <v>30</v>
      </c>
      <c r="C2" t="s">
        <v>215</v>
      </c>
      <c r="D2" t="s">
        <v>154</v>
      </c>
      <c r="E2" t="s">
        <v>33</v>
      </c>
      <c r="F2" t="s">
        <v>61</v>
      </c>
      <c r="G2" t="s">
        <v>180</v>
      </c>
      <c r="H2" t="s">
        <v>63</v>
      </c>
      <c r="I2" s="8">
        <v>875.1</v>
      </c>
      <c r="J2">
        <f>R2+T2</f>
        <v>8.9</v>
      </c>
      <c r="K2">
        <v>15.676056338028101</v>
      </c>
      <c r="L2">
        <f>Q2-K2</f>
        <v>6.5915492957746977</v>
      </c>
      <c r="M2" t="s">
        <v>37</v>
      </c>
      <c r="N2" t="s">
        <v>182</v>
      </c>
      <c r="P2">
        <v>1.2384428223844199</v>
      </c>
      <c r="Q2">
        <v>22.267605633802798</v>
      </c>
      <c r="R2">
        <v>1</v>
      </c>
      <c r="S2">
        <v>1.22141119221411</v>
      </c>
      <c r="T2">
        <v>7.9</v>
      </c>
    </row>
    <row r="3" spans="1:20" x14ac:dyDescent="0.25">
      <c r="A3" t="s">
        <v>181</v>
      </c>
      <c r="B3" t="s">
        <v>30</v>
      </c>
      <c r="C3" t="s">
        <v>216</v>
      </c>
      <c r="D3" t="s">
        <v>154</v>
      </c>
      <c r="E3" t="s">
        <v>33</v>
      </c>
      <c r="F3" t="s">
        <v>61</v>
      </c>
      <c r="G3" t="s">
        <v>180</v>
      </c>
      <c r="H3" t="s">
        <v>63</v>
      </c>
      <c r="I3" s="8">
        <v>875.1</v>
      </c>
      <c r="J3">
        <f t="shared" ref="J3:J29" si="0">R3+T3</f>
        <v>9.9</v>
      </c>
      <c r="K3">
        <v>13.056338028169</v>
      </c>
      <c r="L3">
        <f t="shared" ref="L3:L53" si="1">Q3-K3</f>
        <v>3.9295774647887018</v>
      </c>
      <c r="M3" t="s">
        <v>37</v>
      </c>
      <c r="N3" t="s">
        <v>182</v>
      </c>
      <c r="P3">
        <v>2.3284671532846701</v>
      </c>
      <c r="Q3">
        <v>16.985915492957702</v>
      </c>
      <c r="R3">
        <v>2</v>
      </c>
      <c r="S3">
        <v>2.3284671532846701</v>
      </c>
      <c r="T3">
        <v>7.9</v>
      </c>
    </row>
    <row r="4" spans="1:20" x14ac:dyDescent="0.25">
      <c r="A4" t="s">
        <v>181</v>
      </c>
      <c r="B4" t="s">
        <v>30</v>
      </c>
      <c r="C4" t="s">
        <v>217</v>
      </c>
      <c r="D4" t="s">
        <v>154</v>
      </c>
      <c r="E4" t="s">
        <v>33</v>
      </c>
      <c r="F4" t="s">
        <v>61</v>
      </c>
      <c r="G4" t="s">
        <v>180</v>
      </c>
      <c r="H4" t="s">
        <v>63</v>
      </c>
      <c r="I4" s="8">
        <v>875.1</v>
      </c>
      <c r="J4">
        <f t="shared" si="0"/>
        <v>10.9</v>
      </c>
      <c r="K4">
        <v>11.7042253521126</v>
      </c>
      <c r="L4">
        <f t="shared" si="1"/>
        <v>0.67605633802820009</v>
      </c>
      <c r="M4" t="s">
        <v>37</v>
      </c>
      <c r="N4" t="s">
        <v>182</v>
      </c>
      <c r="P4">
        <v>3.4014598540145902</v>
      </c>
      <c r="Q4">
        <v>12.3802816901408</v>
      </c>
      <c r="R4">
        <v>3</v>
      </c>
      <c r="S4">
        <v>3.4014598540145902</v>
      </c>
      <c r="T4">
        <v>7.9</v>
      </c>
    </row>
    <row r="5" spans="1:20" x14ac:dyDescent="0.25">
      <c r="A5" t="s">
        <v>181</v>
      </c>
      <c r="B5" t="s">
        <v>30</v>
      </c>
      <c r="C5" t="s">
        <v>218</v>
      </c>
      <c r="D5" t="s">
        <v>154</v>
      </c>
      <c r="E5" t="s">
        <v>33</v>
      </c>
      <c r="F5" t="s">
        <v>61</v>
      </c>
      <c r="G5" t="s">
        <v>180</v>
      </c>
      <c r="H5" t="s">
        <v>63</v>
      </c>
      <c r="I5" s="8">
        <v>875.1</v>
      </c>
      <c r="J5">
        <f t="shared" si="0"/>
        <v>11.9</v>
      </c>
      <c r="K5">
        <v>9.4225352112676006</v>
      </c>
      <c r="L5">
        <f t="shared" si="1"/>
        <v>1.2676056338028001</v>
      </c>
      <c r="M5" t="s">
        <v>37</v>
      </c>
      <c r="N5" t="s">
        <v>182</v>
      </c>
      <c r="P5">
        <v>4.47445255474452</v>
      </c>
      <c r="Q5">
        <v>10.690140845070401</v>
      </c>
      <c r="R5">
        <v>4</v>
      </c>
      <c r="S5">
        <v>4.47445255474452</v>
      </c>
      <c r="T5">
        <v>7.9</v>
      </c>
    </row>
    <row r="6" spans="1:20" x14ac:dyDescent="0.25">
      <c r="A6" t="s">
        <v>181</v>
      </c>
      <c r="B6" t="s">
        <v>30</v>
      </c>
      <c r="C6" t="s">
        <v>219</v>
      </c>
      <c r="D6" t="s">
        <v>154</v>
      </c>
      <c r="E6" t="s">
        <v>33</v>
      </c>
      <c r="F6" t="s">
        <v>61</v>
      </c>
      <c r="G6" t="s">
        <v>180</v>
      </c>
      <c r="H6" t="s">
        <v>63</v>
      </c>
      <c r="I6" s="8">
        <v>875.1</v>
      </c>
      <c r="J6">
        <f t="shared" si="0"/>
        <v>12.9</v>
      </c>
      <c r="K6">
        <v>7.2676056338028099</v>
      </c>
      <c r="L6">
        <f t="shared" si="1"/>
        <v>0.59154929577464976</v>
      </c>
      <c r="M6" t="s">
        <v>37</v>
      </c>
      <c r="N6" t="s">
        <v>182</v>
      </c>
      <c r="P6">
        <v>5.5474452554744502</v>
      </c>
      <c r="Q6">
        <v>7.8591549295774596</v>
      </c>
      <c r="R6">
        <v>5</v>
      </c>
      <c r="S6">
        <v>5.5644768856447602</v>
      </c>
      <c r="T6">
        <v>7.9</v>
      </c>
    </row>
    <row r="7" spans="1:20" x14ac:dyDescent="0.25">
      <c r="A7" t="s">
        <v>181</v>
      </c>
      <c r="B7" t="s">
        <v>30</v>
      </c>
      <c r="C7" t="s">
        <v>220</v>
      </c>
      <c r="D7" t="s">
        <v>154</v>
      </c>
      <c r="E7" t="s">
        <v>33</v>
      </c>
      <c r="F7" t="s">
        <v>61</v>
      </c>
      <c r="G7" t="s">
        <v>180</v>
      </c>
      <c r="H7" t="s">
        <v>63</v>
      </c>
      <c r="I7" s="8">
        <v>875.1</v>
      </c>
      <c r="J7">
        <f t="shared" si="0"/>
        <v>13.9</v>
      </c>
      <c r="K7">
        <v>5.11267605633802</v>
      </c>
      <c r="L7">
        <f t="shared" si="1"/>
        <v>1.6478873239436602</v>
      </c>
      <c r="M7" t="s">
        <v>37</v>
      </c>
      <c r="N7" t="s">
        <v>182</v>
      </c>
      <c r="P7">
        <v>6.6374695863746904</v>
      </c>
      <c r="Q7">
        <v>6.7605633802816802</v>
      </c>
      <c r="R7">
        <v>6</v>
      </c>
      <c r="S7">
        <v>6.6204379562043796</v>
      </c>
      <c r="T7">
        <v>7.9</v>
      </c>
    </row>
    <row r="8" spans="1:20" x14ac:dyDescent="0.25">
      <c r="A8" t="s">
        <v>181</v>
      </c>
      <c r="B8" t="s">
        <v>30</v>
      </c>
      <c r="C8" t="s">
        <v>221</v>
      </c>
      <c r="D8" t="s">
        <v>154</v>
      </c>
      <c r="E8" t="s">
        <v>33</v>
      </c>
      <c r="F8" t="s">
        <v>61</v>
      </c>
      <c r="G8" t="s">
        <v>180</v>
      </c>
      <c r="H8" t="s">
        <v>63</v>
      </c>
      <c r="I8" s="8">
        <v>875.1</v>
      </c>
      <c r="J8">
        <f t="shared" si="0"/>
        <v>14.9</v>
      </c>
      <c r="K8">
        <v>3.5070422535211199</v>
      </c>
      <c r="L8">
        <f t="shared" si="1"/>
        <v>8.4507042253520126E-2</v>
      </c>
      <c r="M8" t="s">
        <v>37</v>
      </c>
      <c r="N8" t="s">
        <v>182</v>
      </c>
      <c r="P8">
        <v>7.7104622871046198</v>
      </c>
      <c r="Q8">
        <v>3.59154929577464</v>
      </c>
      <c r="R8">
        <v>7</v>
      </c>
      <c r="S8">
        <v>7.7274939172749297</v>
      </c>
      <c r="T8">
        <v>7.9</v>
      </c>
    </row>
    <row r="9" spans="1:20" x14ac:dyDescent="0.25">
      <c r="A9" t="s">
        <v>181</v>
      </c>
      <c r="B9" t="s">
        <v>30</v>
      </c>
      <c r="C9" t="s">
        <v>215</v>
      </c>
      <c r="D9" t="s">
        <v>154</v>
      </c>
      <c r="E9" t="s">
        <v>33</v>
      </c>
      <c r="F9" t="s">
        <v>61</v>
      </c>
      <c r="G9" t="s">
        <v>180</v>
      </c>
      <c r="H9" t="s">
        <v>63</v>
      </c>
      <c r="I9" s="8">
        <v>875.1</v>
      </c>
      <c r="J9">
        <f t="shared" si="0"/>
        <v>8.9</v>
      </c>
      <c r="K9">
        <v>10.3943661971831</v>
      </c>
      <c r="L9">
        <f t="shared" si="1"/>
        <v>4.2676056338028001</v>
      </c>
      <c r="M9" t="s">
        <v>179</v>
      </c>
      <c r="N9" t="s">
        <v>182</v>
      </c>
      <c r="P9">
        <v>1.5279805352797999</v>
      </c>
      <c r="Q9">
        <v>14.6619718309859</v>
      </c>
      <c r="R9">
        <v>1</v>
      </c>
      <c r="S9">
        <v>1.5450121654501201</v>
      </c>
      <c r="T9">
        <v>7.9</v>
      </c>
    </row>
    <row r="10" spans="1:20" x14ac:dyDescent="0.25">
      <c r="A10" t="s">
        <v>181</v>
      </c>
      <c r="B10" t="s">
        <v>30</v>
      </c>
      <c r="C10" t="s">
        <v>216</v>
      </c>
      <c r="D10" t="s">
        <v>154</v>
      </c>
      <c r="E10" t="s">
        <v>33</v>
      </c>
      <c r="F10" t="s">
        <v>61</v>
      </c>
      <c r="G10" t="s">
        <v>180</v>
      </c>
      <c r="H10" t="s">
        <v>63</v>
      </c>
      <c r="I10" s="8">
        <v>875.1</v>
      </c>
      <c r="J10">
        <f t="shared" si="0"/>
        <v>9.9</v>
      </c>
      <c r="K10">
        <v>10.9859154929577</v>
      </c>
      <c r="L10">
        <f t="shared" si="1"/>
        <v>4.6056338028169002</v>
      </c>
      <c r="M10" t="s">
        <v>179</v>
      </c>
      <c r="N10" t="s">
        <v>182</v>
      </c>
      <c r="P10">
        <v>2.6350364963503599</v>
      </c>
      <c r="Q10">
        <v>15.5915492957746</v>
      </c>
      <c r="R10">
        <v>2</v>
      </c>
      <c r="S10">
        <v>2.58394160583941</v>
      </c>
      <c r="T10">
        <v>7.9</v>
      </c>
    </row>
    <row r="11" spans="1:20" x14ac:dyDescent="0.25">
      <c r="A11" t="s">
        <v>181</v>
      </c>
      <c r="B11" t="s">
        <v>30</v>
      </c>
      <c r="C11" t="s">
        <v>217</v>
      </c>
      <c r="D11" t="s">
        <v>154</v>
      </c>
      <c r="E11" t="s">
        <v>33</v>
      </c>
      <c r="F11" t="s">
        <v>61</v>
      </c>
      <c r="G11" t="s">
        <v>180</v>
      </c>
      <c r="H11" t="s">
        <v>63</v>
      </c>
      <c r="I11" s="8">
        <v>875.1</v>
      </c>
      <c r="J11">
        <f t="shared" si="0"/>
        <v>10.9</v>
      </c>
      <c r="K11">
        <v>12.549295774647801</v>
      </c>
      <c r="L11">
        <f t="shared" si="1"/>
        <v>1.2676056338028996</v>
      </c>
      <c r="M11" t="s">
        <v>179</v>
      </c>
      <c r="N11" t="s">
        <v>182</v>
      </c>
      <c r="P11">
        <v>3.6909975669099699</v>
      </c>
      <c r="Q11">
        <v>13.8169014084507</v>
      </c>
      <c r="R11">
        <v>3</v>
      </c>
      <c r="S11">
        <v>3.6909975669099699</v>
      </c>
      <c r="T11">
        <v>7.9</v>
      </c>
    </row>
    <row r="12" spans="1:20" x14ac:dyDescent="0.25">
      <c r="A12" t="s">
        <v>181</v>
      </c>
      <c r="B12" t="s">
        <v>30</v>
      </c>
      <c r="C12" t="s">
        <v>218</v>
      </c>
      <c r="D12" t="s">
        <v>154</v>
      </c>
      <c r="E12" t="s">
        <v>33</v>
      </c>
      <c r="F12" t="s">
        <v>61</v>
      </c>
      <c r="G12" t="s">
        <v>180</v>
      </c>
      <c r="H12" t="s">
        <v>63</v>
      </c>
      <c r="I12" s="8">
        <v>875.1</v>
      </c>
      <c r="J12">
        <f t="shared" si="0"/>
        <v>11.9</v>
      </c>
      <c r="K12">
        <v>23.408450704225299</v>
      </c>
      <c r="L12">
        <f t="shared" si="1"/>
        <v>3.3802816901408015</v>
      </c>
      <c r="M12" t="s">
        <v>179</v>
      </c>
      <c r="N12" t="s">
        <v>182</v>
      </c>
      <c r="P12">
        <v>4.7810218978102101</v>
      </c>
      <c r="Q12">
        <v>26.7887323943661</v>
      </c>
      <c r="R12">
        <v>4</v>
      </c>
      <c r="S12">
        <v>4.7469586374695796</v>
      </c>
      <c r="T12">
        <v>7.9</v>
      </c>
    </row>
    <row r="13" spans="1:20" x14ac:dyDescent="0.25">
      <c r="A13" t="s">
        <v>181</v>
      </c>
      <c r="B13" t="s">
        <v>30</v>
      </c>
      <c r="C13" t="s">
        <v>219</v>
      </c>
      <c r="D13" t="s">
        <v>154</v>
      </c>
      <c r="E13" t="s">
        <v>33</v>
      </c>
      <c r="F13" t="s">
        <v>61</v>
      </c>
      <c r="G13" t="s">
        <v>180</v>
      </c>
      <c r="H13" t="s">
        <v>63</v>
      </c>
      <c r="I13" s="8">
        <v>875.1</v>
      </c>
      <c r="J13">
        <f t="shared" si="0"/>
        <v>12.9</v>
      </c>
      <c r="K13">
        <v>22.943661971830899</v>
      </c>
      <c r="L13">
        <f t="shared" si="1"/>
        <v>2.0704225352112999</v>
      </c>
      <c r="M13" t="s">
        <v>179</v>
      </c>
      <c r="N13" t="s">
        <v>182</v>
      </c>
      <c r="P13">
        <v>5.8369829683698304</v>
      </c>
      <c r="Q13">
        <v>25.014084507042199</v>
      </c>
      <c r="R13">
        <v>5</v>
      </c>
      <c r="S13">
        <v>5.8369829683698304</v>
      </c>
      <c r="T13">
        <v>7.9</v>
      </c>
    </row>
    <row r="14" spans="1:20" x14ac:dyDescent="0.25">
      <c r="A14" t="s">
        <v>181</v>
      </c>
      <c r="B14" t="s">
        <v>30</v>
      </c>
      <c r="C14" t="s">
        <v>220</v>
      </c>
      <c r="D14" t="s">
        <v>154</v>
      </c>
      <c r="E14" t="s">
        <v>33</v>
      </c>
      <c r="F14" t="s">
        <v>61</v>
      </c>
      <c r="G14" t="s">
        <v>180</v>
      </c>
      <c r="H14" t="s">
        <v>63</v>
      </c>
      <c r="I14" s="8">
        <v>875.1</v>
      </c>
      <c r="J14">
        <f t="shared" si="0"/>
        <v>13.9</v>
      </c>
      <c r="K14">
        <v>20.028169014084501</v>
      </c>
      <c r="L14">
        <f t="shared" si="1"/>
        <v>0.63380281690140094</v>
      </c>
      <c r="M14" t="s">
        <v>179</v>
      </c>
      <c r="N14" t="s">
        <v>182</v>
      </c>
      <c r="P14">
        <v>6.9270072992700698</v>
      </c>
      <c r="Q14">
        <v>20.661971830985902</v>
      </c>
      <c r="R14">
        <v>6</v>
      </c>
      <c r="S14">
        <v>6.90997566909975</v>
      </c>
      <c r="T14">
        <v>7.9</v>
      </c>
    </row>
    <row r="15" spans="1:20" x14ac:dyDescent="0.25">
      <c r="A15" t="s">
        <v>181</v>
      </c>
      <c r="B15" t="s">
        <v>30</v>
      </c>
      <c r="C15" t="s">
        <v>221</v>
      </c>
      <c r="D15" t="s">
        <v>154</v>
      </c>
      <c r="E15" t="s">
        <v>33</v>
      </c>
      <c r="F15" t="s">
        <v>61</v>
      </c>
      <c r="G15" t="s">
        <v>180</v>
      </c>
      <c r="H15" t="s">
        <v>63</v>
      </c>
      <c r="I15" s="8">
        <v>875.1</v>
      </c>
      <c r="J15">
        <f t="shared" si="0"/>
        <v>14.9</v>
      </c>
      <c r="K15">
        <v>8.3239436619718301</v>
      </c>
      <c r="L15">
        <f t="shared" si="1"/>
        <v>2.9154929577464692</v>
      </c>
      <c r="M15" t="s">
        <v>179</v>
      </c>
      <c r="N15" t="s">
        <v>182</v>
      </c>
      <c r="P15">
        <v>7.9829683698296803</v>
      </c>
      <c r="Q15">
        <v>11.239436619718299</v>
      </c>
      <c r="R15">
        <v>7</v>
      </c>
      <c r="S15">
        <v>8.0340632603406306</v>
      </c>
      <c r="T15">
        <v>7.9</v>
      </c>
    </row>
    <row r="16" spans="1:20" x14ac:dyDescent="0.25">
      <c r="A16" t="s">
        <v>181</v>
      </c>
      <c r="B16" t="s">
        <v>30</v>
      </c>
      <c r="C16" t="s">
        <v>223</v>
      </c>
      <c r="D16" t="s">
        <v>154</v>
      </c>
      <c r="E16" t="s">
        <v>33</v>
      </c>
      <c r="F16" t="s">
        <v>61</v>
      </c>
      <c r="G16" t="s">
        <v>180</v>
      </c>
      <c r="H16" t="s">
        <v>63</v>
      </c>
      <c r="I16" s="8">
        <v>875.1</v>
      </c>
      <c r="J16">
        <f t="shared" si="0"/>
        <v>15.9</v>
      </c>
      <c r="K16">
        <v>5.4507042253521103</v>
      </c>
      <c r="L16">
        <f t="shared" si="1"/>
        <v>5.3239436619717893</v>
      </c>
      <c r="M16" t="s">
        <v>179</v>
      </c>
      <c r="N16" t="s">
        <v>182</v>
      </c>
      <c r="P16">
        <v>9.0900243309002402</v>
      </c>
      <c r="Q16">
        <v>10.7746478873239</v>
      </c>
      <c r="R16">
        <v>8</v>
      </c>
      <c r="S16">
        <v>9.1070559610705608</v>
      </c>
      <c r="T16">
        <v>7.9</v>
      </c>
    </row>
    <row r="17" spans="1:23" x14ac:dyDescent="0.25">
      <c r="A17" t="s">
        <v>181</v>
      </c>
      <c r="B17" t="s">
        <v>30</v>
      </c>
      <c r="C17" t="s">
        <v>224</v>
      </c>
      <c r="D17" t="s">
        <v>154</v>
      </c>
      <c r="E17" t="s">
        <v>33</v>
      </c>
      <c r="F17" t="s">
        <v>61</v>
      </c>
      <c r="G17" t="s">
        <v>180</v>
      </c>
      <c r="H17" t="s">
        <v>63</v>
      </c>
      <c r="I17" s="8">
        <v>875.1</v>
      </c>
      <c r="J17">
        <f t="shared" si="0"/>
        <v>16.899999999999999</v>
      </c>
      <c r="K17">
        <v>4.4366197183098599</v>
      </c>
      <c r="L17">
        <f t="shared" si="1"/>
        <v>4.1408450704225306</v>
      </c>
      <c r="M17" t="s">
        <v>179</v>
      </c>
      <c r="N17" t="s">
        <v>182</v>
      </c>
      <c r="P17">
        <v>10.1459854014598</v>
      </c>
      <c r="Q17">
        <v>8.5774647887323905</v>
      </c>
      <c r="R17">
        <v>9</v>
      </c>
      <c r="S17">
        <v>10.163017031630099</v>
      </c>
      <c r="T17">
        <v>7.9</v>
      </c>
    </row>
    <row r="18" spans="1:23" x14ac:dyDescent="0.25">
      <c r="A18" t="s">
        <v>181</v>
      </c>
      <c r="B18" t="s">
        <v>30</v>
      </c>
      <c r="C18" t="s">
        <v>215</v>
      </c>
      <c r="D18" t="s">
        <v>154</v>
      </c>
      <c r="E18" t="s">
        <v>33</v>
      </c>
      <c r="F18" t="s">
        <v>61</v>
      </c>
      <c r="G18" t="s">
        <v>180</v>
      </c>
      <c r="H18" t="s">
        <v>63</v>
      </c>
      <c r="I18" s="8">
        <v>875.1</v>
      </c>
      <c r="J18">
        <f t="shared" si="0"/>
        <v>8.9</v>
      </c>
      <c r="K18">
        <v>3.1690140845070398</v>
      </c>
      <c r="L18">
        <f t="shared" si="1"/>
        <v>2.8732394366197203</v>
      </c>
      <c r="M18" t="s">
        <v>179</v>
      </c>
      <c r="N18" t="s">
        <v>182</v>
      </c>
      <c r="P18">
        <v>11.2189781021897</v>
      </c>
      <c r="Q18">
        <v>6.0422535211267601</v>
      </c>
      <c r="R18">
        <v>1</v>
      </c>
      <c r="S18">
        <v>11.2189781021897</v>
      </c>
      <c r="T18">
        <v>7.9</v>
      </c>
    </row>
    <row r="19" spans="1:23" x14ac:dyDescent="0.25">
      <c r="A19" t="s">
        <v>181</v>
      </c>
      <c r="B19" t="s">
        <v>30</v>
      </c>
      <c r="C19" t="s">
        <v>216</v>
      </c>
      <c r="D19" t="s">
        <v>154</v>
      </c>
      <c r="E19" t="s">
        <v>33</v>
      </c>
      <c r="F19" t="s">
        <v>61</v>
      </c>
      <c r="G19" t="s">
        <v>180</v>
      </c>
      <c r="H19" t="s">
        <v>63</v>
      </c>
      <c r="I19" s="8">
        <v>875.1</v>
      </c>
      <c r="J19">
        <f t="shared" si="0"/>
        <v>18.899999999999999</v>
      </c>
      <c r="K19">
        <v>2.3239436619718301</v>
      </c>
      <c r="L19">
        <f t="shared" si="1"/>
        <v>3.0422535211267601</v>
      </c>
      <c r="M19" t="s">
        <v>179</v>
      </c>
      <c r="N19" t="s">
        <v>182</v>
      </c>
      <c r="P19">
        <v>12.309002433090001</v>
      </c>
      <c r="Q19">
        <v>5.3661971830985902</v>
      </c>
      <c r="R19">
        <v>11</v>
      </c>
      <c r="S19">
        <v>12.2919708029197</v>
      </c>
      <c r="T19">
        <v>7.9</v>
      </c>
    </row>
    <row r="20" spans="1:23" x14ac:dyDescent="0.25">
      <c r="A20" t="s">
        <v>181</v>
      </c>
      <c r="B20" t="s">
        <v>30</v>
      </c>
      <c r="C20" t="s">
        <v>217</v>
      </c>
      <c r="D20" t="s">
        <v>154</v>
      </c>
      <c r="E20" t="s">
        <v>33</v>
      </c>
      <c r="F20" t="s">
        <v>61</v>
      </c>
      <c r="G20" t="s">
        <v>180</v>
      </c>
      <c r="H20" t="s">
        <v>63</v>
      </c>
      <c r="I20" s="8">
        <v>875.1</v>
      </c>
      <c r="J20">
        <f t="shared" si="0"/>
        <v>19.899999999999999</v>
      </c>
      <c r="K20">
        <v>1.5633802816901401</v>
      </c>
      <c r="L20">
        <f t="shared" si="1"/>
        <v>2.1971830985915397</v>
      </c>
      <c r="M20" t="s">
        <v>179</v>
      </c>
      <c r="N20" t="s">
        <v>182</v>
      </c>
      <c r="P20">
        <v>13.3649635036496</v>
      </c>
      <c r="Q20">
        <v>3.7605633802816798</v>
      </c>
      <c r="R20">
        <v>12</v>
      </c>
      <c r="S20">
        <v>13.3990267639902</v>
      </c>
      <c r="T20">
        <v>7.9</v>
      </c>
    </row>
    <row r="21" spans="1:23" x14ac:dyDescent="0.25">
      <c r="A21" t="s">
        <v>181</v>
      </c>
      <c r="B21" t="s">
        <v>30</v>
      </c>
      <c r="C21" t="s">
        <v>218</v>
      </c>
      <c r="D21" t="s">
        <v>154</v>
      </c>
      <c r="E21" t="s">
        <v>33</v>
      </c>
      <c r="F21" t="s">
        <v>61</v>
      </c>
      <c r="G21" t="s">
        <v>180</v>
      </c>
      <c r="H21" t="s">
        <v>63</v>
      </c>
      <c r="I21" s="8">
        <v>875.1</v>
      </c>
      <c r="J21">
        <f t="shared" si="0"/>
        <v>20.9</v>
      </c>
      <c r="K21">
        <v>1.0985915492957701</v>
      </c>
      <c r="L21">
        <f t="shared" si="1"/>
        <v>1.47887323943662</v>
      </c>
      <c r="M21" t="s">
        <v>179</v>
      </c>
      <c r="N21" t="s">
        <v>182</v>
      </c>
      <c r="P21">
        <v>14.454987834549801</v>
      </c>
      <c r="Q21">
        <v>2.57746478873239</v>
      </c>
      <c r="R21">
        <v>13</v>
      </c>
      <c r="S21">
        <v>14.489051094890501</v>
      </c>
      <c r="T21">
        <v>7.9</v>
      </c>
    </row>
    <row r="22" spans="1:23" x14ac:dyDescent="0.25">
      <c r="A22" t="s">
        <v>181</v>
      </c>
      <c r="B22" t="s">
        <v>30</v>
      </c>
      <c r="C22" t="s">
        <v>219</v>
      </c>
      <c r="D22" t="s">
        <v>154</v>
      </c>
      <c r="E22" t="s">
        <v>33</v>
      </c>
      <c r="F22" t="s">
        <v>61</v>
      </c>
      <c r="G22" t="s">
        <v>180</v>
      </c>
      <c r="H22" t="s">
        <v>63</v>
      </c>
      <c r="I22" s="8">
        <v>875.1</v>
      </c>
      <c r="J22">
        <f t="shared" si="0"/>
        <v>21.9</v>
      </c>
      <c r="K22">
        <v>0.88732394366197198</v>
      </c>
      <c r="L22">
        <f t="shared" si="1"/>
        <v>1.225352112676048</v>
      </c>
      <c r="M22" t="s">
        <v>179</v>
      </c>
      <c r="N22" t="s">
        <v>182</v>
      </c>
      <c r="P22">
        <v>15.562043795620401</v>
      </c>
      <c r="Q22">
        <v>2.11267605633802</v>
      </c>
      <c r="R22">
        <v>14</v>
      </c>
      <c r="S22">
        <v>15.562043795620401</v>
      </c>
      <c r="T22">
        <v>7.9</v>
      </c>
    </row>
    <row r="23" spans="1:23" x14ac:dyDescent="0.25">
      <c r="A23" t="s">
        <v>181</v>
      </c>
      <c r="B23" t="s">
        <v>30</v>
      </c>
      <c r="C23" t="s">
        <v>215</v>
      </c>
      <c r="D23" t="s">
        <v>154</v>
      </c>
      <c r="E23" t="s">
        <v>33</v>
      </c>
      <c r="F23" t="s">
        <v>61</v>
      </c>
      <c r="G23" t="s">
        <v>180</v>
      </c>
      <c r="H23" t="s">
        <v>63</v>
      </c>
      <c r="I23" s="8">
        <v>875.1</v>
      </c>
      <c r="J23">
        <f t="shared" si="0"/>
        <v>8.9</v>
      </c>
      <c r="K23">
        <v>0.971830985915492</v>
      </c>
      <c r="L23">
        <f t="shared" si="1"/>
        <v>1.2676056338028081</v>
      </c>
      <c r="M23" t="s">
        <v>72</v>
      </c>
      <c r="N23" t="s">
        <v>182</v>
      </c>
      <c r="P23">
        <v>1.8175182481751799</v>
      </c>
      <c r="Q23">
        <v>2.2394366197183002</v>
      </c>
      <c r="R23">
        <v>1</v>
      </c>
      <c r="S23">
        <v>1.8175182481751799</v>
      </c>
      <c r="T23">
        <v>7.9</v>
      </c>
    </row>
    <row r="24" spans="1:23" x14ac:dyDescent="0.25">
      <c r="A24" t="s">
        <v>181</v>
      </c>
      <c r="B24" t="s">
        <v>30</v>
      </c>
      <c r="C24" t="s">
        <v>216</v>
      </c>
      <c r="D24" t="s">
        <v>154</v>
      </c>
      <c r="E24" t="s">
        <v>33</v>
      </c>
      <c r="F24" t="s">
        <v>61</v>
      </c>
      <c r="G24" t="s">
        <v>180</v>
      </c>
      <c r="H24" t="s">
        <v>63</v>
      </c>
      <c r="I24" s="8">
        <v>875.1</v>
      </c>
      <c r="J24">
        <f t="shared" si="0"/>
        <v>9.9</v>
      </c>
      <c r="K24">
        <v>1.77464788732394</v>
      </c>
      <c r="L24">
        <f t="shared" si="1"/>
        <v>1.6478873239436602</v>
      </c>
      <c r="M24" t="s">
        <v>72</v>
      </c>
      <c r="N24" t="s">
        <v>182</v>
      </c>
      <c r="P24">
        <v>2.9245742092457401</v>
      </c>
      <c r="Q24">
        <v>3.4225352112676002</v>
      </c>
      <c r="R24">
        <v>2</v>
      </c>
      <c r="S24">
        <v>2.8734793187347898</v>
      </c>
      <c r="T24">
        <v>7.9</v>
      </c>
    </row>
    <row r="25" spans="1:23" x14ac:dyDescent="0.25">
      <c r="A25" t="s">
        <v>181</v>
      </c>
      <c r="B25" t="s">
        <v>30</v>
      </c>
      <c r="C25" t="s">
        <v>217</v>
      </c>
      <c r="D25" t="s">
        <v>154</v>
      </c>
      <c r="E25" t="s">
        <v>33</v>
      </c>
      <c r="F25" t="s">
        <v>61</v>
      </c>
      <c r="G25" t="s">
        <v>180</v>
      </c>
      <c r="H25" t="s">
        <v>63</v>
      </c>
      <c r="I25" s="8">
        <v>875.1</v>
      </c>
      <c r="J25">
        <f t="shared" si="0"/>
        <v>10.9</v>
      </c>
      <c r="K25">
        <v>1.9014084507042199</v>
      </c>
      <c r="L25">
        <f t="shared" si="1"/>
        <v>1.5633802816901399</v>
      </c>
      <c r="M25" t="s">
        <v>72</v>
      </c>
      <c r="N25" t="s">
        <v>182</v>
      </c>
      <c r="P25">
        <v>3.9805352798053502</v>
      </c>
      <c r="Q25">
        <v>3.4647887323943598</v>
      </c>
      <c r="R25">
        <v>3</v>
      </c>
      <c r="S25">
        <v>3.94647201946472</v>
      </c>
      <c r="T25">
        <v>7.9</v>
      </c>
    </row>
    <row r="26" spans="1:23" x14ac:dyDescent="0.25">
      <c r="A26" t="s">
        <v>181</v>
      </c>
      <c r="B26" t="s">
        <v>30</v>
      </c>
      <c r="C26" t="s">
        <v>218</v>
      </c>
      <c r="D26" t="s">
        <v>154</v>
      </c>
      <c r="E26" t="s">
        <v>33</v>
      </c>
      <c r="F26" t="s">
        <v>61</v>
      </c>
      <c r="G26" t="s">
        <v>180</v>
      </c>
      <c r="H26" t="s">
        <v>63</v>
      </c>
      <c r="I26" s="8">
        <v>875.1</v>
      </c>
      <c r="J26">
        <f t="shared" si="0"/>
        <v>11.9</v>
      </c>
      <c r="K26">
        <v>0.80281690140845097</v>
      </c>
      <c r="L26">
        <f t="shared" si="1"/>
        <v>0.42253521126759908</v>
      </c>
      <c r="M26" t="s">
        <v>72</v>
      </c>
      <c r="N26" t="s">
        <v>182</v>
      </c>
      <c r="P26">
        <v>5.0194647201946401</v>
      </c>
      <c r="Q26">
        <v>1.22535211267605</v>
      </c>
      <c r="R26">
        <v>4</v>
      </c>
      <c r="S26">
        <v>5.0535279805352697</v>
      </c>
      <c r="T26">
        <v>7.9</v>
      </c>
    </row>
    <row r="27" spans="1:23" x14ac:dyDescent="0.25">
      <c r="A27" t="s">
        <v>181</v>
      </c>
      <c r="B27" t="s">
        <v>30</v>
      </c>
      <c r="C27" t="s">
        <v>219</v>
      </c>
      <c r="D27" t="s">
        <v>154</v>
      </c>
      <c r="E27" t="s">
        <v>33</v>
      </c>
      <c r="F27" t="s">
        <v>61</v>
      </c>
      <c r="G27" t="s">
        <v>180</v>
      </c>
      <c r="H27" t="s">
        <v>63</v>
      </c>
      <c r="I27" s="8">
        <v>875.1</v>
      </c>
      <c r="J27">
        <f t="shared" si="0"/>
        <v>12.9</v>
      </c>
      <c r="K27">
        <v>0.76056338028168802</v>
      </c>
      <c r="L27">
        <f t="shared" si="1"/>
        <v>0.46478873239436203</v>
      </c>
      <c r="M27" t="s">
        <v>72</v>
      </c>
      <c r="N27" t="s">
        <v>182</v>
      </c>
      <c r="P27">
        <v>6.1435523114355197</v>
      </c>
      <c r="Q27">
        <v>1.22535211267605</v>
      </c>
      <c r="R27">
        <v>5</v>
      </c>
      <c r="S27">
        <v>6.0924574209245703</v>
      </c>
      <c r="T27">
        <v>7.9</v>
      </c>
    </row>
    <row r="28" spans="1:23" x14ac:dyDescent="0.25">
      <c r="A28" t="s">
        <v>181</v>
      </c>
      <c r="B28" t="s">
        <v>30</v>
      </c>
      <c r="C28" t="s">
        <v>220</v>
      </c>
      <c r="D28" t="s">
        <v>154</v>
      </c>
      <c r="E28" t="s">
        <v>33</v>
      </c>
      <c r="F28" t="s">
        <v>61</v>
      </c>
      <c r="G28" t="s">
        <v>180</v>
      </c>
      <c r="H28" t="s">
        <v>63</v>
      </c>
      <c r="I28" s="8">
        <v>875.1</v>
      </c>
      <c r="J28">
        <f t="shared" si="0"/>
        <v>13.9</v>
      </c>
      <c r="K28">
        <v>0.46478873239436702</v>
      </c>
      <c r="L28">
        <f t="shared" si="1"/>
        <v>8.4507042253520015E-2</v>
      </c>
      <c r="M28" t="s">
        <v>72</v>
      </c>
      <c r="N28" t="s">
        <v>182</v>
      </c>
      <c r="P28">
        <v>7.2335766423357599</v>
      </c>
      <c r="Q28">
        <v>0.54929577464788704</v>
      </c>
      <c r="R28">
        <v>6</v>
      </c>
      <c r="S28">
        <v>7.2335766423357599</v>
      </c>
      <c r="T28">
        <v>7.9</v>
      </c>
    </row>
    <row r="29" spans="1:23" x14ac:dyDescent="0.25">
      <c r="A29" t="s">
        <v>181</v>
      </c>
      <c r="B29" t="s">
        <v>30</v>
      </c>
      <c r="C29" t="s">
        <v>221</v>
      </c>
      <c r="D29" t="s">
        <v>154</v>
      </c>
      <c r="E29" t="s">
        <v>33</v>
      </c>
      <c r="F29" t="s">
        <v>61</v>
      </c>
      <c r="G29" t="s">
        <v>180</v>
      </c>
      <c r="H29" t="s">
        <v>63</v>
      </c>
      <c r="I29" s="8">
        <v>875.1</v>
      </c>
      <c r="J29">
        <f t="shared" si="0"/>
        <v>14.9</v>
      </c>
      <c r="K29">
        <v>0.46478873239436702</v>
      </c>
      <c r="L29">
        <f t="shared" si="1"/>
        <v>0.59154929577464299</v>
      </c>
      <c r="M29" t="s">
        <v>72</v>
      </c>
      <c r="N29" t="s">
        <v>182</v>
      </c>
      <c r="P29">
        <v>8.3065693430656893</v>
      </c>
      <c r="Q29">
        <v>1.05633802816901</v>
      </c>
      <c r="R29">
        <v>7</v>
      </c>
      <c r="S29">
        <v>8.2725060827250605</v>
      </c>
      <c r="T29">
        <v>7.9</v>
      </c>
    </row>
    <row r="30" spans="1:23" x14ac:dyDescent="0.25">
      <c r="A30" t="s">
        <v>181</v>
      </c>
      <c r="B30" t="s">
        <v>30</v>
      </c>
      <c r="C30" t="s">
        <v>31</v>
      </c>
      <c r="D30" t="s">
        <v>32</v>
      </c>
      <c r="E30" t="s">
        <v>33</v>
      </c>
      <c r="F30" t="s">
        <v>61</v>
      </c>
      <c r="G30" t="s">
        <v>180</v>
      </c>
      <c r="H30" t="s">
        <v>63</v>
      </c>
      <c r="I30" s="8">
        <v>875.1</v>
      </c>
      <c r="J30">
        <f t="shared" ref="J30:J54" si="2">S30+T30</f>
        <v>7.007282803995138</v>
      </c>
      <c r="K30">
        <v>324.94587155918299</v>
      </c>
      <c r="L30">
        <f t="shared" si="1"/>
        <v>190.99320877163603</v>
      </c>
      <c r="M30" t="s">
        <v>37</v>
      </c>
      <c r="N30" t="s">
        <v>182</v>
      </c>
      <c r="P30">
        <v>6.6932436717224101E-3</v>
      </c>
      <c r="Q30">
        <v>515.93908033081902</v>
      </c>
      <c r="S30">
        <v>7.2828039951382496E-3</v>
      </c>
      <c r="T30">
        <v>7</v>
      </c>
      <c r="V30">
        <v>8.0072828039951389</v>
      </c>
      <c r="W30">
        <f>V30*24</f>
        <v>192.17478729588333</v>
      </c>
    </row>
    <row r="31" spans="1:23" x14ac:dyDescent="0.25">
      <c r="A31" t="s">
        <v>181</v>
      </c>
      <c r="B31" t="s">
        <v>30</v>
      </c>
      <c r="C31" t="s">
        <v>31</v>
      </c>
      <c r="D31" t="s">
        <v>32</v>
      </c>
      <c r="E31" t="s">
        <v>33</v>
      </c>
      <c r="F31" t="s">
        <v>61</v>
      </c>
      <c r="G31" t="s">
        <v>180</v>
      </c>
      <c r="H31" t="s">
        <v>63</v>
      </c>
      <c r="I31" s="8">
        <v>875.1</v>
      </c>
      <c r="J31">
        <f t="shared" si="2"/>
        <v>7.0316397373566559</v>
      </c>
      <c r="K31">
        <v>164.64002867968699</v>
      </c>
      <c r="L31">
        <f t="shared" si="1"/>
        <v>145.90600319875099</v>
      </c>
      <c r="M31" t="s">
        <v>37</v>
      </c>
      <c r="N31" t="s">
        <v>182</v>
      </c>
      <c r="P31">
        <v>3.6703020134228201E-2</v>
      </c>
      <c r="Q31">
        <v>310.54603187843799</v>
      </c>
      <c r="S31">
        <v>3.16397373566559E-2</v>
      </c>
      <c r="T31">
        <v>7</v>
      </c>
    </row>
    <row r="32" spans="1:23" x14ac:dyDescent="0.25">
      <c r="A32" t="s">
        <v>181</v>
      </c>
      <c r="B32" t="s">
        <v>30</v>
      </c>
      <c r="C32" t="s">
        <v>31</v>
      </c>
      <c r="D32" t="s">
        <v>32</v>
      </c>
      <c r="E32" t="s">
        <v>33</v>
      </c>
      <c r="F32" t="s">
        <v>61</v>
      </c>
      <c r="G32" t="s">
        <v>180</v>
      </c>
      <c r="H32" t="s">
        <v>63</v>
      </c>
      <c r="I32" s="8">
        <v>875.1</v>
      </c>
      <c r="J32">
        <f t="shared" si="2"/>
        <v>7.1092304999207308</v>
      </c>
      <c r="K32">
        <v>61.849840312104703</v>
      </c>
      <c r="L32">
        <f t="shared" si="1"/>
        <v>30.315351047018297</v>
      </c>
      <c r="M32" t="s">
        <v>37</v>
      </c>
      <c r="N32" t="s">
        <v>182</v>
      </c>
      <c r="P32">
        <v>0.120466826084659</v>
      </c>
      <c r="Q32">
        <v>92.165191359123</v>
      </c>
      <c r="S32">
        <v>0.109230499920731</v>
      </c>
      <c r="T32">
        <v>7</v>
      </c>
    </row>
    <row r="33" spans="1:20" x14ac:dyDescent="0.25">
      <c r="A33" t="s">
        <v>181</v>
      </c>
      <c r="B33" t="s">
        <v>30</v>
      </c>
      <c r="C33" t="s">
        <v>31</v>
      </c>
      <c r="D33" t="s">
        <v>32</v>
      </c>
      <c r="E33" t="s">
        <v>33</v>
      </c>
      <c r="F33" t="s">
        <v>61</v>
      </c>
      <c r="G33" t="s">
        <v>180</v>
      </c>
      <c r="H33" t="s">
        <v>63</v>
      </c>
      <c r="I33" s="8">
        <v>875.1</v>
      </c>
      <c r="J33">
        <f t="shared" si="2"/>
        <v>7.2452108545156682</v>
      </c>
      <c r="K33">
        <v>30.221426551783701</v>
      </c>
      <c r="L33">
        <f t="shared" si="1"/>
        <v>14.812862093674596</v>
      </c>
      <c r="M33" t="s">
        <v>37</v>
      </c>
      <c r="N33" t="s">
        <v>182</v>
      </c>
      <c r="P33">
        <v>0.250574697458119</v>
      </c>
      <c r="Q33">
        <v>45.034288645458297</v>
      </c>
      <c r="S33">
        <v>0.24521085451566799</v>
      </c>
      <c r="T33">
        <v>7</v>
      </c>
    </row>
    <row r="34" spans="1:20" x14ac:dyDescent="0.25">
      <c r="A34" t="s">
        <v>181</v>
      </c>
      <c r="B34" t="s">
        <v>30</v>
      </c>
      <c r="C34" t="s">
        <v>31</v>
      </c>
      <c r="D34" t="s">
        <v>32</v>
      </c>
      <c r="E34" t="s">
        <v>33</v>
      </c>
      <c r="F34" t="s">
        <v>61</v>
      </c>
      <c r="G34" t="s">
        <v>180</v>
      </c>
      <c r="H34" t="s">
        <v>63</v>
      </c>
      <c r="I34" s="8">
        <v>875.1</v>
      </c>
      <c r="J34">
        <f t="shared" si="2"/>
        <v>7.4985483934894042</v>
      </c>
      <c r="K34">
        <v>15.877693040234499</v>
      </c>
      <c r="L34">
        <f t="shared" si="1"/>
        <v>8.6560481498217019</v>
      </c>
      <c r="M34" t="s">
        <v>37</v>
      </c>
      <c r="N34" t="s">
        <v>182</v>
      </c>
      <c r="P34">
        <v>0.48624854674205997</v>
      </c>
      <c r="Q34">
        <v>24.533741190056201</v>
      </c>
      <c r="S34">
        <v>0.498548393489404</v>
      </c>
      <c r="T34">
        <v>7</v>
      </c>
    </row>
    <row r="35" spans="1:20" x14ac:dyDescent="0.25">
      <c r="A35" t="s">
        <v>181</v>
      </c>
      <c r="B35" t="s">
        <v>30</v>
      </c>
      <c r="C35" t="s">
        <v>31</v>
      </c>
      <c r="D35" t="s">
        <v>32</v>
      </c>
      <c r="E35" t="s">
        <v>33</v>
      </c>
      <c r="F35" t="s">
        <v>61</v>
      </c>
      <c r="G35" t="s">
        <v>180</v>
      </c>
      <c r="H35" t="s">
        <v>63</v>
      </c>
      <c r="I35" s="8">
        <v>875.1</v>
      </c>
      <c r="J35">
        <f t="shared" si="2"/>
        <v>7.9934091449558728</v>
      </c>
      <c r="K35">
        <v>4.6275842119338497</v>
      </c>
      <c r="L35">
        <f t="shared" si="1"/>
        <v>1.4462728446968303</v>
      </c>
      <c r="M35" t="s">
        <v>37</v>
      </c>
      <c r="N35" t="s">
        <v>182</v>
      </c>
      <c r="P35">
        <v>0.99306234476562805</v>
      </c>
      <c r="Q35">
        <v>6.07385705663068</v>
      </c>
      <c r="S35">
        <v>0.99340914495587296</v>
      </c>
      <c r="T35">
        <v>7</v>
      </c>
    </row>
    <row r="36" spans="1:20" x14ac:dyDescent="0.25">
      <c r="A36" t="s">
        <v>181</v>
      </c>
      <c r="B36" t="s">
        <v>30</v>
      </c>
      <c r="C36" t="s">
        <v>31</v>
      </c>
      <c r="D36" t="s">
        <v>32</v>
      </c>
      <c r="E36" t="s">
        <v>33</v>
      </c>
      <c r="F36" t="s">
        <v>61</v>
      </c>
      <c r="G36" t="s">
        <v>180</v>
      </c>
      <c r="H36" t="s">
        <v>63</v>
      </c>
      <c r="I36" s="8">
        <v>875.1</v>
      </c>
      <c r="J36">
        <f t="shared" si="2"/>
        <v>8.3229964857580701</v>
      </c>
      <c r="K36">
        <v>2.6141038375114798</v>
      </c>
      <c r="L36">
        <f t="shared" si="1"/>
        <v>1.0417777947232203</v>
      </c>
      <c r="M36" t="s">
        <v>37</v>
      </c>
      <c r="N36" t="s">
        <v>182</v>
      </c>
      <c r="P36">
        <v>1.3225687655234299</v>
      </c>
      <c r="Q36">
        <v>3.6558816322347001</v>
      </c>
      <c r="S36">
        <v>1.3229964857580701</v>
      </c>
      <c r="T36">
        <v>7</v>
      </c>
    </row>
    <row r="37" spans="1:20" x14ac:dyDescent="0.25">
      <c r="A37" t="s">
        <v>181</v>
      </c>
      <c r="B37" t="s">
        <v>30</v>
      </c>
      <c r="C37" t="s">
        <v>31</v>
      </c>
      <c r="D37" t="s">
        <v>32</v>
      </c>
      <c r="E37" t="s">
        <v>33</v>
      </c>
      <c r="F37" t="s">
        <v>61</v>
      </c>
      <c r="G37" t="s">
        <v>180</v>
      </c>
      <c r="H37" t="s">
        <v>63</v>
      </c>
      <c r="I37" s="8">
        <v>875.1</v>
      </c>
      <c r="J37">
        <f t="shared" si="2"/>
        <v>8.9997365969983605</v>
      </c>
      <c r="K37">
        <v>0.86891316627251702</v>
      </c>
      <c r="L37">
        <f t="shared" si="1"/>
        <v>0.38545549974461302</v>
      </c>
      <c r="M37" t="s">
        <v>37</v>
      </c>
      <c r="N37" t="s">
        <v>182</v>
      </c>
      <c r="P37">
        <v>1.99339593352005</v>
      </c>
      <c r="Q37">
        <v>1.25436866601713</v>
      </c>
      <c r="S37">
        <v>1.99973659699836</v>
      </c>
      <c r="T37">
        <v>7</v>
      </c>
    </row>
    <row r="38" spans="1:20" x14ac:dyDescent="0.25">
      <c r="A38" t="s">
        <v>181</v>
      </c>
      <c r="B38" t="s">
        <v>30</v>
      </c>
      <c r="C38" t="s">
        <v>31</v>
      </c>
      <c r="D38" t="s">
        <v>32</v>
      </c>
      <c r="E38" t="s">
        <v>33</v>
      </c>
      <c r="F38" t="s">
        <v>61</v>
      </c>
      <c r="G38" t="s">
        <v>180</v>
      </c>
      <c r="H38" t="s">
        <v>63</v>
      </c>
      <c r="I38" s="8">
        <v>875.1</v>
      </c>
      <c r="J38">
        <f t="shared" si="2"/>
        <v>7.0309576969825081</v>
      </c>
      <c r="K38">
        <v>2.8107285020807198</v>
      </c>
      <c r="L38">
        <f t="shared" si="1"/>
        <v>1.4542933421526905</v>
      </c>
      <c r="M38" t="s">
        <v>179</v>
      </c>
      <c r="N38" t="s">
        <v>182</v>
      </c>
      <c r="P38">
        <v>3.6298419912276003E-2</v>
      </c>
      <c r="Q38">
        <v>4.2650218442334102</v>
      </c>
      <c r="S38">
        <v>3.0957696982507998E-2</v>
      </c>
      <c r="T38">
        <v>7</v>
      </c>
    </row>
    <row r="39" spans="1:20" x14ac:dyDescent="0.25">
      <c r="A39" t="s">
        <v>181</v>
      </c>
      <c r="B39" t="s">
        <v>30</v>
      </c>
      <c r="C39" t="s">
        <v>31</v>
      </c>
      <c r="D39" t="s">
        <v>32</v>
      </c>
      <c r="E39" t="s">
        <v>33</v>
      </c>
      <c r="F39" t="s">
        <v>61</v>
      </c>
      <c r="G39" t="s">
        <v>180</v>
      </c>
      <c r="H39" t="s">
        <v>63</v>
      </c>
      <c r="I39" s="8">
        <v>875.1</v>
      </c>
      <c r="J39">
        <f t="shared" si="2"/>
        <v>7.1166751440046498</v>
      </c>
      <c r="K39">
        <v>18.026255061969501</v>
      </c>
      <c r="L39">
        <f t="shared" si="1"/>
        <v>13.028348125874299</v>
      </c>
      <c r="M39" t="s">
        <v>179</v>
      </c>
      <c r="N39" t="s">
        <v>182</v>
      </c>
      <c r="P39">
        <v>0.104236577181207</v>
      </c>
      <c r="Q39">
        <v>31.054603187843799</v>
      </c>
      <c r="S39">
        <v>0.11667514400465</v>
      </c>
      <c r="T39">
        <v>7</v>
      </c>
    </row>
    <row r="40" spans="1:20" x14ac:dyDescent="0.25">
      <c r="A40" t="s">
        <v>181</v>
      </c>
      <c r="B40" t="s">
        <v>30</v>
      </c>
      <c r="C40" t="s">
        <v>31</v>
      </c>
      <c r="D40" t="s">
        <v>32</v>
      </c>
      <c r="E40" t="s">
        <v>33</v>
      </c>
      <c r="F40" t="s">
        <v>61</v>
      </c>
      <c r="G40" t="s">
        <v>180</v>
      </c>
      <c r="H40" t="s">
        <v>63</v>
      </c>
      <c r="I40" s="8">
        <v>875.1</v>
      </c>
      <c r="J40">
        <f t="shared" si="2"/>
        <v>7.2321827273688104</v>
      </c>
      <c r="K40">
        <v>82.66522166723</v>
      </c>
      <c r="L40">
        <f t="shared" si="1"/>
        <v>13.773616248214395</v>
      </c>
      <c r="M40" t="s">
        <v>179</v>
      </c>
      <c r="N40" t="s">
        <v>182</v>
      </c>
      <c r="P40">
        <v>0.23785869048248101</v>
      </c>
      <c r="Q40">
        <v>96.438837915444395</v>
      </c>
      <c r="S40">
        <v>0.23218272736880999</v>
      </c>
      <c r="T40">
        <v>7</v>
      </c>
    </row>
    <row r="41" spans="1:20" x14ac:dyDescent="0.25">
      <c r="A41" t="s">
        <v>181</v>
      </c>
      <c r="B41" t="s">
        <v>30</v>
      </c>
      <c r="C41" t="s">
        <v>31</v>
      </c>
      <c r="D41" t="s">
        <v>32</v>
      </c>
      <c r="E41" t="s">
        <v>33</v>
      </c>
      <c r="F41" t="s">
        <v>61</v>
      </c>
      <c r="G41" t="s">
        <v>180</v>
      </c>
      <c r="H41" t="s">
        <v>63</v>
      </c>
      <c r="I41" s="8">
        <v>875.1</v>
      </c>
      <c r="J41">
        <f t="shared" si="2"/>
        <v>7.4915083496274368</v>
      </c>
      <c r="K41">
        <v>39.666620101611898</v>
      </c>
      <c r="L41">
        <f t="shared" si="1"/>
        <v>7.8850039667280996</v>
      </c>
      <c r="M41" t="s">
        <v>179</v>
      </c>
      <c r="N41" t="s">
        <v>182</v>
      </c>
      <c r="P41">
        <v>0.48540466627913098</v>
      </c>
      <c r="Q41">
        <v>47.551624068339997</v>
      </c>
      <c r="S41">
        <v>0.491508349627437</v>
      </c>
      <c r="T41">
        <v>7</v>
      </c>
    </row>
    <row r="42" spans="1:20" x14ac:dyDescent="0.25">
      <c r="A42" t="s">
        <v>181</v>
      </c>
      <c r="B42" t="s">
        <v>30</v>
      </c>
      <c r="C42" t="s">
        <v>31</v>
      </c>
      <c r="D42" t="s">
        <v>32</v>
      </c>
      <c r="E42" t="s">
        <v>33</v>
      </c>
      <c r="F42" t="s">
        <v>61</v>
      </c>
      <c r="G42" t="s">
        <v>180</v>
      </c>
      <c r="H42" t="s">
        <v>63</v>
      </c>
      <c r="I42" s="8">
        <v>875.1</v>
      </c>
      <c r="J42">
        <f t="shared" si="2"/>
        <v>7.9921028642392846</v>
      </c>
      <c r="K42">
        <v>12.8895044407253</v>
      </c>
      <c r="L42">
        <f t="shared" si="1"/>
        <v>4.0283956813029995</v>
      </c>
      <c r="M42" t="s">
        <v>179</v>
      </c>
      <c r="N42" t="s">
        <v>182</v>
      </c>
      <c r="P42">
        <v>0.99762854727051697</v>
      </c>
      <c r="Q42">
        <v>16.9179001220283</v>
      </c>
      <c r="S42">
        <v>0.99210286423928495</v>
      </c>
      <c r="T42">
        <v>7</v>
      </c>
    </row>
    <row r="43" spans="1:20" x14ac:dyDescent="0.25">
      <c r="A43" t="s">
        <v>181</v>
      </c>
      <c r="B43" t="s">
        <v>30</v>
      </c>
      <c r="C43" t="s">
        <v>31</v>
      </c>
      <c r="D43" t="s">
        <v>32</v>
      </c>
      <c r="E43" t="s">
        <v>33</v>
      </c>
      <c r="F43" t="s">
        <v>61</v>
      </c>
      <c r="G43" t="s">
        <v>180</v>
      </c>
      <c r="H43" t="s">
        <v>63</v>
      </c>
      <c r="I43" s="8">
        <v>875.1</v>
      </c>
      <c r="J43">
        <f t="shared" si="2"/>
        <v>8.3220138852190395</v>
      </c>
      <c r="K43">
        <v>5.6489600573234204</v>
      </c>
      <c r="L43">
        <f t="shared" si="1"/>
        <v>1.9011408478938998</v>
      </c>
      <c r="M43" t="s">
        <v>179</v>
      </c>
      <c r="N43" t="s">
        <v>182</v>
      </c>
      <c r="P43">
        <v>1.32164396501611</v>
      </c>
      <c r="Q43">
        <v>7.5501009052173202</v>
      </c>
      <c r="S43">
        <v>1.32201388521904</v>
      </c>
      <c r="T43">
        <v>7</v>
      </c>
    </row>
    <row r="44" spans="1:20" x14ac:dyDescent="0.25">
      <c r="A44" t="s">
        <v>181</v>
      </c>
      <c r="B44" t="s">
        <v>30</v>
      </c>
      <c r="C44" t="s">
        <v>31</v>
      </c>
      <c r="D44" t="s">
        <v>32</v>
      </c>
      <c r="E44" t="s">
        <v>33</v>
      </c>
      <c r="F44" t="s">
        <v>61</v>
      </c>
      <c r="G44" t="s">
        <v>180</v>
      </c>
      <c r="H44" t="s">
        <v>63</v>
      </c>
      <c r="I44" s="8">
        <v>875.1</v>
      </c>
      <c r="J44">
        <f t="shared" si="2"/>
        <v>8.9922399328858997</v>
      </c>
      <c r="K44">
        <v>3.1054603187843801</v>
      </c>
      <c r="L44">
        <f t="shared" si="1"/>
        <v>1.0451335119462701</v>
      </c>
      <c r="M44" t="s">
        <v>179</v>
      </c>
      <c r="N44" t="s">
        <v>182</v>
      </c>
      <c r="P44">
        <v>1.99187001268297</v>
      </c>
      <c r="Q44">
        <v>4.1505938307306502</v>
      </c>
      <c r="S44">
        <v>1.9922399328859</v>
      </c>
      <c r="T44">
        <v>7</v>
      </c>
    </row>
    <row r="45" spans="1:20" x14ac:dyDescent="0.25">
      <c r="A45" t="s">
        <v>181</v>
      </c>
      <c r="B45" t="s">
        <v>30</v>
      </c>
      <c r="C45" t="s">
        <v>31</v>
      </c>
      <c r="D45" t="s">
        <v>32</v>
      </c>
      <c r="E45" t="s">
        <v>33</v>
      </c>
      <c r="F45" t="s">
        <v>61</v>
      </c>
      <c r="G45" t="s">
        <v>180</v>
      </c>
      <c r="H45" t="s">
        <v>63</v>
      </c>
      <c r="I45" s="8">
        <v>875.1</v>
      </c>
      <c r="J45">
        <f t="shared" si="2"/>
        <v>9.99704724409448</v>
      </c>
      <c r="K45">
        <v>1.9207222481239199</v>
      </c>
      <c r="L45">
        <f t="shared" si="1"/>
        <v>0.62324672955776017</v>
      </c>
      <c r="M45" t="s">
        <v>179</v>
      </c>
      <c r="N45" t="s">
        <v>182</v>
      </c>
      <c r="P45">
        <v>3.0025613671193701</v>
      </c>
      <c r="Q45">
        <v>2.5439689776816801</v>
      </c>
      <c r="S45">
        <v>2.99704724409448</v>
      </c>
      <c r="T45">
        <v>7</v>
      </c>
    </row>
    <row r="46" spans="1:20" x14ac:dyDescent="0.25">
      <c r="A46" t="s">
        <v>181</v>
      </c>
      <c r="B46" t="s">
        <v>30</v>
      </c>
      <c r="C46" t="s">
        <v>31</v>
      </c>
      <c r="D46" t="s">
        <v>32</v>
      </c>
      <c r="E46" t="s">
        <v>33</v>
      </c>
      <c r="F46" t="s">
        <v>61</v>
      </c>
      <c r="G46" t="s">
        <v>180</v>
      </c>
      <c r="H46" t="s">
        <v>63</v>
      </c>
      <c r="I46" s="8">
        <v>875.1</v>
      </c>
      <c r="J46">
        <f t="shared" si="2"/>
        <v>12.00046570311261</v>
      </c>
      <c r="K46">
        <v>0.94706100007722205</v>
      </c>
      <c r="L46">
        <f t="shared" si="1"/>
        <v>0.30730766593990799</v>
      </c>
      <c r="M46" t="s">
        <v>179</v>
      </c>
      <c r="N46" t="s">
        <v>182</v>
      </c>
      <c r="P46">
        <v>5.0059798261374997</v>
      </c>
      <c r="Q46">
        <v>1.25436866601713</v>
      </c>
      <c r="S46">
        <v>5.0004657031126101</v>
      </c>
      <c r="T46">
        <v>7</v>
      </c>
    </row>
    <row r="47" spans="1:20" x14ac:dyDescent="0.25">
      <c r="A47" t="s">
        <v>181</v>
      </c>
      <c r="B47" t="s">
        <v>30</v>
      </c>
      <c r="C47" t="s">
        <v>31</v>
      </c>
      <c r="D47" t="s">
        <v>32</v>
      </c>
      <c r="E47" t="s">
        <v>33</v>
      </c>
      <c r="F47" t="s">
        <v>61</v>
      </c>
      <c r="G47" t="s">
        <v>180</v>
      </c>
      <c r="H47" t="s">
        <v>63</v>
      </c>
      <c r="I47" s="8">
        <v>875.1</v>
      </c>
      <c r="J47">
        <f t="shared" si="2"/>
        <v>13.997815158801451</v>
      </c>
      <c r="K47">
        <v>0.54477914335903399</v>
      </c>
      <c r="L47">
        <f t="shared" si="1"/>
        <v>0.17026146803887299</v>
      </c>
      <c r="M47" t="s">
        <v>179</v>
      </c>
      <c r="N47" t="s">
        <v>182</v>
      </c>
      <c r="P47">
        <v>6.9974683586112096</v>
      </c>
      <c r="Q47">
        <v>0.71504061139790698</v>
      </c>
      <c r="S47">
        <v>6.9978151588014503</v>
      </c>
      <c r="T47">
        <v>7</v>
      </c>
    </row>
    <row r="48" spans="1:20" x14ac:dyDescent="0.25">
      <c r="A48" t="s">
        <v>181</v>
      </c>
      <c r="B48" t="s">
        <v>30</v>
      </c>
      <c r="C48" t="s">
        <v>31</v>
      </c>
      <c r="D48" t="s">
        <v>32</v>
      </c>
      <c r="E48" t="s">
        <v>33</v>
      </c>
      <c r="F48" t="s">
        <v>61</v>
      </c>
      <c r="G48" t="s">
        <v>180</v>
      </c>
      <c r="H48" t="s">
        <v>63</v>
      </c>
      <c r="I48" s="8">
        <v>875.1</v>
      </c>
      <c r="J48">
        <f t="shared" si="2"/>
        <v>7.0361712598425195</v>
      </c>
      <c r="K48">
        <v>4.7122502533455499</v>
      </c>
      <c r="L48">
        <f t="shared" si="1"/>
        <v>5.2877497466544394</v>
      </c>
      <c r="M48" t="s">
        <v>72</v>
      </c>
      <c r="N48" t="s">
        <v>182</v>
      </c>
      <c r="P48">
        <v>2.93392960946996E-2</v>
      </c>
      <c r="Q48">
        <v>9.9999999999999893</v>
      </c>
      <c r="S48">
        <v>3.61712598425196E-2</v>
      </c>
      <c r="T48">
        <v>7</v>
      </c>
    </row>
    <row r="49" spans="1:20" x14ac:dyDescent="0.25">
      <c r="A49" t="s">
        <v>181</v>
      </c>
      <c r="B49" t="s">
        <v>30</v>
      </c>
      <c r="C49" t="s">
        <v>31</v>
      </c>
      <c r="D49" t="s">
        <v>32</v>
      </c>
      <c r="E49" t="s">
        <v>33</v>
      </c>
      <c r="F49" t="s">
        <v>61</v>
      </c>
      <c r="G49" t="s">
        <v>180</v>
      </c>
      <c r="H49" t="s">
        <v>63</v>
      </c>
      <c r="I49" s="8">
        <v>875.1</v>
      </c>
      <c r="J49">
        <f t="shared" si="2"/>
        <v>7.1174381044231882</v>
      </c>
      <c r="K49">
        <v>9.9097567026800597</v>
      </c>
      <c r="L49">
        <f t="shared" si="1"/>
        <v>7.6328645977357397</v>
      </c>
      <c r="M49" t="s">
        <v>72</v>
      </c>
      <c r="N49" t="s">
        <v>182</v>
      </c>
      <c r="P49">
        <v>0.122582307245151</v>
      </c>
      <c r="Q49">
        <v>17.542621300415799</v>
      </c>
      <c r="S49">
        <v>0.117438104423188</v>
      </c>
      <c r="T49">
        <v>7</v>
      </c>
    </row>
    <row r="50" spans="1:20" x14ac:dyDescent="0.25">
      <c r="A50" t="s">
        <v>181</v>
      </c>
      <c r="B50" t="s">
        <v>30</v>
      </c>
      <c r="C50" t="s">
        <v>31</v>
      </c>
      <c r="D50" t="s">
        <v>32</v>
      </c>
      <c r="E50" t="s">
        <v>33</v>
      </c>
      <c r="F50" t="s">
        <v>61</v>
      </c>
      <c r="G50" t="s">
        <v>180</v>
      </c>
      <c r="H50" t="s">
        <v>63</v>
      </c>
      <c r="I50" s="8">
        <v>875.1</v>
      </c>
      <c r="J50">
        <f t="shared" si="2"/>
        <v>7.2412688923532214</v>
      </c>
      <c r="K50">
        <v>6.6501990670678603</v>
      </c>
      <c r="L50">
        <f t="shared" si="1"/>
        <v>5.5569478990652401</v>
      </c>
      <c r="M50" t="s">
        <v>72</v>
      </c>
      <c r="N50" t="s">
        <v>182</v>
      </c>
      <c r="P50">
        <v>0.240494371928341</v>
      </c>
      <c r="Q50">
        <v>12.2071469661331</v>
      </c>
      <c r="S50">
        <v>0.24126889235322099</v>
      </c>
      <c r="T50">
        <v>7</v>
      </c>
    </row>
    <row r="51" spans="1:20" x14ac:dyDescent="0.25">
      <c r="A51" t="s">
        <v>181</v>
      </c>
      <c r="B51" t="s">
        <v>30</v>
      </c>
      <c r="C51" t="s">
        <v>31</v>
      </c>
      <c r="D51" t="s">
        <v>32</v>
      </c>
      <c r="E51" t="s">
        <v>33</v>
      </c>
      <c r="F51" t="s">
        <v>61</v>
      </c>
      <c r="G51" t="s">
        <v>180</v>
      </c>
      <c r="H51" t="s">
        <v>63</v>
      </c>
      <c r="I51" s="8">
        <v>875.1</v>
      </c>
      <c r="J51">
        <f t="shared" si="2"/>
        <v>7.5005829546055063</v>
      </c>
      <c r="K51">
        <v>3.2201345286918399</v>
      </c>
      <c r="L51">
        <f t="shared" si="1"/>
        <v>2.9648495025186397</v>
      </c>
      <c r="M51" t="s">
        <v>72</v>
      </c>
      <c r="N51" t="s">
        <v>182</v>
      </c>
      <c r="P51">
        <v>0.49975063414891902</v>
      </c>
      <c r="Q51">
        <v>6.1849840312104796</v>
      </c>
      <c r="S51">
        <v>0.50058295460550595</v>
      </c>
      <c r="T51">
        <v>7</v>
      </c>
    </row>
    <row r="52" spans="1:20" x14ac:dyDescent="0.25">
      <c r="A52" t="s">
        <v>181</v>
      </c>
      <c r="B52" t="s">
        <v>30</v>
      </c>
      <c r="C52" t="s">
        <v>31</v>
      </c>
      <c r="D52" t="s">
        <v>32</v>
      </c>
      <c r="E52" t="s">
        <v>33</v>
      </c>
      <c r="F52" t="s">
        <v>61</v>
      </c>
      <c r="G52" t="s">
        <v>180</v>
      </c>
      <c r="H52" t="s">
        <v>63</v>
      </c>
      <c r="I52" s="8">
        <v>875.1</v>
      </c>
      <c r="J52">
        <f t="shared" si="2"/>
        <v>7.9948194657295346</v>
      </c>
      <c r="K52">
        <v>1.5312262655783599</v>
      </c>
      <c r="L52">
        <f t="shared" si="1"/>
        <v>0.55277336573558999</v>
      </c>
      <c r="M52" t="s">
        <v>72</v>
      </c>
      <c r="N52" t="s">
        <v>182</v>
      </c>
      <c r="P52">
        <v>1.0002989087353999</v>
      </c>
      <c r="Q52">
        <v>2.0839996313139499</v>
      </c>
      <c r="S52">
        <v>0.99481946572953495</v>
      </c>
      <c r="T52">
        <v>7</v>
      </c>
    </row>
    <row r="53" spans="1:20" x14ac:dyDescent="0.25">
      <c r="A53" t="s">
        <v>181</v>
      </c>
      <c r="B53" t="s">
        <v>30</v>
      </c>
      <c r="C53" t="s">
        <v>31</v>
      </c>
      <c r="D53" t="s">
        <v>32</v>
      </c>
      <c r="E53" t="s">
        <v>33</v>
      </c>
      <c r="F53" t="s">
        <v>61</v>
      </c>
      <c r="G53" t="s">
        <v>180</v>
      </c>
      <c r="H53" t="s">
        <v>63</v>
      </c>
      <c r="I53" s="8">
        <v>875.1</v>
      </c>
      <c r="J53">
        <f t="shared" si="2"/>
        <v>8.3300827696454007</v>
      </c>
      <c r="K53">
        <v>1.00910650987985</v>
      </c>
      <c r="L53">
        <f t="shared" si="1"/>
        <v>0.31537909972170008</v>
      </c>
      <c r="M53" t="s">
        <v>72</v>
      </c>
      <c r="N53" t="s">
        <v>182</v>
      </c>
      <c r="P53">
        <v>1.32386348623368</v>
      </c>
      <c r="Q53">
        <v>1.32448560960155</v>
      </c>
      <c r="S53">
        <v>1.3300827696454001</v>
      </c>
      <c r="T53">
        <v>7</v>
      </c>
    </row>
    <row r="54" spans="1:20" x14ac:dyDescent="0.25">
      <c r="A54" t="s">
        <v>181</v>
      </c>
      <c r="B54" t="s">
        <v>30</v>
      </c>
      <c r="C54" t="s">
        <v>31</v>
      </c>
      <c r="D54" t="s">
        <v>32</v>
      </c>
      <c r="E54" t="s">
        <v>33</v>
      </c>
      <c r="F54" t="s">
        <v>61</v>
      </c>
      <c r="G54" t="s">
        <v>180</v>
      </c>
      <c r="H54" t="s">
        <v>63</v>
      </c>
      <c r="I54" s="8">
        <v>875.1</v>
      </c>
      <c r="J54">
        <f t="shared" si="2"/>
        <v>9.0006787375151909</v>
      </c>
      <c r="K54">
        <v>0.415059383073065</v>
      </c>
      <c r="L54">
        <v>0</v>
      </c>
      <c r="M54" t="s">
        <v>72</v>
      </c>
      <c r="N54" t="s">
        <v>182</v>
      </c>
      <c r="S54">
        <v>2.00067873751519</v>
      </c>
      <c r="T54">
        <v>7</v>
      </c>
    </row>
    <row r="55" spans="1:20" x14ac:dyDescent="0.25">
      <c r="A55" t="s">
        <v>181</v>
      </c>
      <c r="B55" t="s">
        <v>30</v>
      </c>
      <c r="C55" t="s">
        <v>223</v>
      </c>
      <c r="D55" t="s">
        <v>154</v>
      </c>
      <c r="E55" t="s">
        <v>33</v>
      </c>
      <c r="F55" t="s">
        <v>61</v>
      </c>
      <c r="G55" t="s">
        <v>180</v>
      </c>
      <c r="H55" t="s">
        <v>63</v>
      </c>
      <c r="I55" s="8">
        <v>875.1</v>
      </c>
      <c r="J55">
        <f t="shared" ref="J55:J56" si="3">R55+T55</f>
        <v>14.9</v>
      </c>
      <c r="K55" t="s">
        <v>295</v>
      </c>
      <c r="L55">
        <v>0</v>
      </c>
      <c r="M55" t="s">
        <v>37</v>
      </c>
      <c r="N55" t="s">
        <v>182</v>
      </c>
      <c r="P55">
        <v>7.7104622871046198</v>
      </c>
      <c r="Q55">
        <v>3.59154929577464</v>
      </c>
      <c r="R55">
        <v>7</v>
      </c>
      <c r="S55">
        <v>7.7274939172749297</v>
      </c>
      <c r="T55">
        <v>7.9</v>
      </c>
    </row>
    <row r="56" spans="1:20" x14ac:dyDescent="0.25">
      <c r="A56" t="s">
        <v>181</v>
      </c>
      <c r="B56" t="s">
        <v>30</v>
      </c>
      <c r="C56" t="s">
        <v>224</v>
      </c>
      <c r="D56" t="s">
        <v>154</v>
      </c>
      <c r="E56" t="s">
        <v>33</v>
      </c>
      <c r="F56" t="s">
        <v>61</v>
      </c>
      <c r="G56" t="s">
        <v>180</v>
      </c>
      <c r="H56" t="s">
        <v>63</v>
      </c>
      <c r="I56" s="8">
        <v>875.1</v>
      </c>
      <c r="J56">
        <f t="shared" si="3"/>
        <v>14.9</v>
      </c>
      <c r="K56" t="s">
        <v>295</v>
      </c>
      <c r="L56">
        <v>0</v>
      </c>
      <c r="M56" t="s">
        <v>37</v>
      </c>
      <c r="N56" t="s">
        <v>182</v>
      </c>
      <c r="P56">
        <v>7.7104622871046198</v>
      </c>
      <c r="Q56">
        <v>3.59154929577464</v>
      </c>
      <c r="R56">
        <v>7</v>
      </c>
      <c r="S56">
        <v>7.7274939172749297</v>
      </c>
      <c r="T56">
        <v>7.9</v>
      </c>
    </row>
  </sheetData>
  <phoneticPr fontId="6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C2F0-CF81-4A9E-BBB8-3CBBE01E5BB1}">
  <dimension ref="A1:O25"/>
  <sheetViews>
    <sheetView zoomScaleNormal="100" workbookViewId="0">
      <selection activeCell="K38" sqref="D26:K38"/>
    </sheetView>
  </sheetViews>
  <sheetFormatPr defaultRowHeight="15" x14ac:dyDescent="0.25"/>
  <cols>
    <col min="1" max="1" width="11.7109375" bestFit="1" customWidth="1"/>
    <col min="3" max="3" width="5.85546875" bestFit="1" customWidth="1"/>
    <col min="4" max="4" width="12.42578125" bestFit="1" customWidth="1"/>
    <col min="5" max="5" width="9.42578125" bestFit="1" customWidth="1"/>
    <col min="6" max="6" width="7" bestFit="1" customWidth="1"/>
    <col min="8" max="8" width="8.42578125" bestFit="1" customWidth="1"/>
    <col min="9" max="9" width="15.28515625" bestFit="1" customWidth="1"/>
    <col min="10" max="10" width="11.7109375" bestFit="1" customWidth="1"/>
    <col min="11" max="11" width="23.85546875" bestFit="1" customWidth="1"/>
    <col min="12" max="12" width="8" bestFit="1" customWidth="1"/>
    <col min="13" max="13" width="5.7109375" bestFit="1" customWidth="1"/>
    <col min="14" max="14" width="8.140625" bestFit="1" customWidth="1"/>
    <col min="15" max="15" width="2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t="s">
        <v>275</v>
      </c>
      <c r="J1" s="10" t="s">
        <v>273</v>
      </c>
      <c r="K1" s="2" t="s">
        <v>55</v>
      </c>
      <c r="L1" s="2" t="s">
        <v>211</v>
      </c>
      <c r="M1" s="1" t="s">
        <v>9</v>
      </c>
      <c r="N1" s="1" t="s">
        <v>7</v>
      </c>
      <c r="O1" t="s">
        <v>144</v>
      </c>
    </row>
    <row r="2" spans="1:15" x14ac:dyDescent="0.25">
      <c r="A2" t="s">
        <v>155</v>
      </c>
      <c r="B2" t="s">
        <v>30</v>
      </c>
      <c r="C2" t="s">
        <v>119</v>
      </c>
      <c r="D2" t="s">
        <v>154</v>
      </c>
      <c r="E2" t="s">
        <v>156</v>
      </c>
      <c r="F2" t="s">
        <v>61</v>
      </c>
      <c r="G2" t="s">
        <v>150</v>
      </c>
      <c r="H2" s="8" t="s">
        <v>63</v>
      </c>
      <c r="I2" s="8">
        <v>875.1</v>
      </c>
      <c r="J2">
        <v>0</v>
      </c>
      <c r="K2" t="s">
        <v>149</v>
      </c>
      <c r="M2" t="s">
        <v>72</v>
      </c>
    </row>
    <row r="3" spans="1:15" x14ac:dyDescent="0.25">
      <c r="A3" t="s">
        <v>155</v>
      </c>
      <c r="B3" t="s">
        <v>30</v>
      </c>
      <c r="C3" t="s">
        <v>119</v>
      </c>
      <c r="D3" t="s">
        <v>154</v>
      </c>
      <c r="E3" t="s">
        <v>156</v>
      </c>
      <c r="F3" t="s">
        <v>61</v>
      </c>
      <c r="G3" t="s">
        <v>150</v>
      </c>
      <c r="H3" s="8" t="s">
        <v>63</v>
      </c>
      <c r="I3" s="8">
        <v>875.1</v>
      </c>
      <c r="J3">
        <v>4</v>
      </c>
      <c r="K3" t="s">
        <v>149</v>
      </c>
      <c r="M3" t="s">
        <v>72</v>
      </c>
    </row>
    <row r="4" spans="1:15" x14ac:dyDescent="0.25">
      <c r="A4" t="s">
        <v>155</v>
      </c>
      <c r="B4" t="s">
        <v>30</v>
      </c>
      <c r="C4" t="s">
        <v>119</v>
      </c>
      <c r="D4" t="s">
        <v>154</v>
      </c>
      <c r="E4" t="s">
        <v>156</v>
      </c>
      <c r="F4" t="s">
        <v>61</v>
      </c>
      <c r="G4" t="s">
        <v>150</v>
      </c>
      <c r="H4" s="8" t="s">
        <v>63</v>
      </c>
      <c r="I4" s="8">
        <v>875.1</v>
      </c>
      <c r="J4">
        <v>8</v>
      </c>
      <c r="K4" t="s">
        <v>149</v>
      </c>
      <c r="M4" t="s">
        <v>72</v>
      </c>
    </row>
    <row r="5" spans="1:15" x14ac:dyDescent="0.25">
      <c r="A5" t="s">
        <v>155</v>
      </c>
      <c r="B5" t="s">
        <v>30</v>
      </c>
      <c r="C5" t="s">
        <v>119</v>
      </c>
      <c r="D5" t="s">
        <v>154</v>
      </c>
      <c r="E5" t="s">
        <v>156</v>
      </c>
      <c r="F5" t="s">
        <v>61</v>
      </c>
      <c r="G5" t="s">
        <v>150</v>
      </c>
      <c r="H5" s="8" t="s">
        <v>63</v>
      </c>
      <c r="I5" s="8">
        <v>875.1</v>
      </c>
      <c r="J5">
        <v>10.5</v>
      </c>
      <c r="K5" t="s">
        <v>149</v>
      </c>
      <c r="M5" t="s">
        <v>72</v>
      </c>
    </row>
    <row r="6" spans="1:15" x14ac:dyDescent="0.25">
      <c r="A6" t="s">
        <v>155</v>
      </c>
      <c r="B6" t="s">
        <v>30</v>
      </c>
      <c r="C6" t="s">
        <v>119</v>
      </c>
      <c r="D6" t="s">
        <v>154</v>
      </c>
      <c r="E6" t="s">
        <v>156</v>
      </c>
      <c r="F6" t="s">
        <v>61</v>
      </c>
      <c r="G6" t="s">
        <v>150</v>
      </c>
      <c r="H6" s="8" t="s">
        <v>63</v>
      </c>
      <c r="I6" s="8">
        <v>875.1</v>
      </c>
      <c r="J6">
        <v>14.5</v>
      </c>
      <c r="K6" t="s">
        <v>149</v>
      </c>
      <c r="M6" t="s">
        <v>72</v>
      </c>
    </row>
    <row r="7" spans="1:15" x14ac:dyDescent="0.25">
      <c r="A7" t="s">
        <v>155</v>
      </c>
      <c r="B7" t="s">
        <v>30</v>
      </c>
      <c r="C7" t="s">
        <v>119</v>
      </c>
      <c r="D7" t="s">
        <v>154</v>
      </c>
      <c r="E7" t="s">
        <v>156</v>
      </c>
      <c r="F7" t="s">
        <v>61</v>
      </c>
      <c r="G7" t="s">
        <v>150</v>
      </c>
      <c r="H7" s="8" t="s">
        <v>63</v>
      </c>
      <c r="I7" s="8">
        <v>875.1</v>
      </c>
      <c r="J7">
        <v>18.5</v>
      </c>
      <c r="K7" t="s">
        <v>149</v>
      </c>
      <c r="M7" t="s">
        <v>72</v>
      </c>
    </row>
    <row r="8" spans="1:15" x14ac:dyDescent="0.25">
      <c r="A8" t="s">
        <v>155</v>
      </c>
      <c r="B8" t="s">
        <v>30</v>
      </c>
      <c r="C8" t="s">
        <v>119</v>
      </c>
      <c r="D8" t="s">
        <v>154</v>
      </c>
      <c r="E8" t="s">
        <v>156</v>
      </c>
      <c r="F8" t="s">
        <v>61</v>
      </c>
      <c r="G8" t="s">
        <v>150</v>
      </c>
      <c r="H8" s="8" t="s">
        <v>63</v>
      </c>
      <c r="I8" s="8">
        <v>875.1</v>
      </c>
      <c r="J8">
        <v>22.5</v>
      </c>
      <c r="K8" t="s">
        <v>149</v>
      </c>
      <c r="M8" t="s">
        <v>72</v>
      </c>
    </row>
    <row r="9" spans="1:15" x14ac:dyDescent="0.25">
      <c r="A9" t="s">
        <v>155</v>
      </c>
      <c r="B9" t="s">
        <v>30</v>
      </c>
      <c r="C9" t="s">
        <v>119</v>
      </c>
      <c r="D9" t="s">
        <v>154</v>
      </c>
      <c r="E9" t="s">
        <v>156</v>
      </c>
      <c r="F9" t="s">
        <v>61</v>
      </c>
      <c r="G9" t="s">
        <v>150</v>
      </c>
      <c r="H9" s="8" t="s">
        <v>63</v>
      </c>
      <c r="I9" s="8">
        <v>875.1</v>
      </c>
      <c r="J9">
        <v>26.5</v>
      </c>
      <c r="K9" t="s">
        <v>149</v>
      </c>
      <c r="M9" t="s">
        <v>72</v>
      </c>
    </row>
    <row r="10" spans="1:15" x14ac:dyDescent="0.25">
      <c r="A10" t="s">
        <v>155</v>
      </c>
      <c r="B10" t="s">
        <v>30</v>
      </c>
      <c r="C10" t="s">
        <v>119</v>
      </c>
      <c r="D10" t="s">
        <v>154</v>
      </c>
      <c r="E10" t="s">
        <v>156</v>
      </c>
      <c r="F10" t="s">
        <v>61</v>
      </c>
      <c r="G10" t="s">
        <v>151</v>
      </c>
      <c r="H10" s="8" t="s">
        <v>63</v>
      </c>
      <c r="I10" s="8">
        <v>875.1</v>
      </c>
      <c r="J10">
        <v>0</v>
      </c>
      <c r="K10" t="s">
        <v>149</v>
      </c>
      <c r="M10" t="s">
        <v>72</v>
      </c>
    </row>
    <row r="11" spans="1:15" x14ac:dyDescent="0.25">
      <c r="A11" t="s">
        <v>155</v>
      </c>
      <c r="B11" t="s">
        <v>30</v>
      </c>
      <c r="C11" t="s">
        <v>119</v>
      </c>
      <c r="D11" t="s">
        <v>154</v>
      </c>
      <c r="E11" t="s">
        <v>156</v>
      </c>
      <c r="F11" t="s">
        <v>61</v>
      </c>
      <c r="G11" t="s">
        <v>151</v>
      </c>
      <c r="H11" s="8" t="s">
        <v>63</v>
      </c>
      <c r="I11" s="8">
        <v>875.1</v>
      </c>
      <c r="J11">
        <v>4</v>
      </c>
      <c r="K11" t="s">
        <v>149</v>
      </c>
      <c r="M11" t="s">
        <v>72</v>
      </c>
    </row>
    <row r="12" spans="1:15" x14ac:dyDescent="0.25">
      <c r="A12" t="s">
        <v>155</v>
      </c>
      <c r="B12" t="s">
        <v>30</v>
      </c>
      <c r="C12" t="s">
        <v>119</v>
      </c>
      <c r="D12" t="s">
        <v>154</v>
      </c>
      <c r="E12" t="s">
        <v>156</v>
      </c>
      <c r="F12" t="s">
        <v>61</v>
      </c>
      <c r="G12" t="s">
        <v>151</v>
      </c>
      <c r="H12" s="8" t="s">
        <v>63</v>
      </c>
      <c r="I12" s="8">
        <v>875.1</v>
      </c>
      <c r="J12">
        <v>8</v>
      </c>
      <c r="K12">
        <v>0.65</v>
      </c>
      <c r="M12" t="s">
        <v>72</v>
      </c>
    </row>
    <row r="13" spans="1:15" x14ac:dyDescent="0.25">
      <c r="A13" t="s">
        <v>155</v>
      </c>
      <c r="B13" t="s">
        <v>30</v>
      </c>
      <c r="C13" t="s">
        <v>119</v>
      </c>
      <c r="D13" t="s">
        <v>154</v>
      </c>
      <c r="E13" t="s">
        <v>156</v>
      </c>
      <c r="F13" t="s">
        <v>61</v>
      </c>
      <c r="G13" t="s">
        <v>151</v>
      </c>
      <c r="H13" s="8" t="s">
        <v>63</v>
      </c>
      <c r="I13" s="8">
        <v>875.1</v>
      </c>
      <c r="J13">
        <v>10.5</v>
      </c>
      <c r="K13">
        <v>0.81</v>
      </c>
      <c r="M13" t="s">
        <v>72</v>
      </c>
    </row>
    <row r="14" spans="1:15" x14ac:dyDescent="0.25">
      <c r="A14" t="s">
        <v>155</v>
      </c>
      <c r="B14" t="s">
        <v>30</v>
      </c>
      <c r="C14" t="s">
        <v>119</v>
      </c>
      <c r="D14" t="s">
        <v>154</v>
      </c>
      <c r="E14" t="s">
        <v>156</v>
      </c>
      <c r="F14" t="s">
        <v>61</v>
      </c>
      <c r="G14" t="s">
        <v>151</v>
      </c>
      <c r="H14" s="8" t="s">
        <v>63</v>
      </c>
      <c r="I14" s="8">
        <v>875.1</v>
      </c>
      <c r="J14">
        <v>14.5</v>
      </c>
      <c r="K14">
        <v>0.76</v>
      </c>
      <c r="M14" t="s">
        <v>72</v>
      </c>
    </row>
    <row r="15" spans="1:15" x14ac:dyDescent="0.25">
      <c r="A15" t="s">
        <v>155</v>
      </c>
      <c r="B15" t="s">
        <v>30</v>
      </c>
      <c r="C15" t="s">
        <v>119</v>
      </c>
      <c r="D15" t="s">
        <v>154</v>
      </c>
      <c r="E15" t="s">
        <v>156</v>
      </c>
      <c r="F15" t="s">
        <v>61</v>
      </c>
      <c r="G15" t="s">
        <v>151</v>
      </c>
      <c r="H15" s="8" t="s">
        <v>63</v>
      </c>
      <c r="I15" s="8">
        <v>875.1</v>
      </c>
      <c r="J15">
        <v>18.5</v>
      </c>
      <c r="K15">
        <v>0.63</v>
      </c>
      <c r="M15" t="s">
        <v>72</v>
      </c>
    </row>
    <row r="16" spans="1:15" x14ac:dyDescent="0.25">
      <c r="A16" t="s">
        <v>155</v>
      </c>
      <c r="B16" t="s">
        <v>30</v>
      </c>
      <c r="C16" t="s">
        <v>119</v>
      </c>
      <c r="D16" t="s">
        <v>154</v>
      </c>
      <c r="E16" t="s">
        <v>156</v>
      </c>
      <c r="F16" t="s">
        <v>61</v>
      </c>
      <c r="G16" t="s">
        <v>151</v>
      </c>
      <c r="H16" s="8" t="s">
        <v>63</v>
      </c>
      <c r="I16" s="8">
        <v>875.1</v>
      </c>
      <c r="J16">
        <v>22.5</v>
      </c>
      <c r="K16">
        <v>1</v>
      </c>
      <c r="M16" t="s">
        <v>72</v>
      </c>
    </row>
    <row r="17" spans="1:13" x14ac:dyDescent="0.25">
      <c r="A17" t="s">
        <v>155</v>
      </c>
      <c r="B17" t="s">
        <v>30</v>
      </c>
      <c r="C17" t="s">
        <v>119</v>
      </c>
      <c r="D17" t="s">
        <v>154</v>
      </c>
      <c r="E17" t="s">
        <v>156</v>
      </c>
      <c r="F17" t="s">
        <v>61</v>
      </c>
      <c r="G17" t="s">
        <v>151</v>
      </c>
      <c r="H17" s="8" t="s">
        <v>63</v>
      </c>
      <c r="I17" s="8">
        <v>875.1</v>
      </c>
      <c r="J17">
        <v>26.5</v>
      </c>
      <c r="K17" t="s">
        <v>152</v>
      </c>
      <c r="M17" t="s">
        <v>72</v>
      </c>
    </row>
    <row r="18" spans="1:13" x14ac:dyDescent="0.25">
      <c r="A18" t="s">
        <v>155</v>
      </c>
      <c r="B18" t="s">
        <v>30</v>
      </c>
      <c r="C18" t="s">
        <v>119</v>
      </c>
      <c r="D18" t="s">
        <v>154</v>
      </c>
      <c r="E18" t="s">
        <v>156</v>
      </c>
      <c r="F18" t="s">
        <v>61</v>
      </c>
      <c r="G18" t="s">
        <v>153</v>
      </c>
      <c r="H18" s="8" t="s">
        <v>63</v>
      </c>
      <c r="I18" s="8">
        <v>875.1</v>
      </c>
      <c r="J18">
        <v>0</v>
      </c>
      <c r="K18" t="s">
        <v>152</v>
      </c>
      <c r="M18" t="s">
        <v>72</v>
      </c>
    </row>
    <row r="19" spans="1:13" x14ac:dyDescent="0.25">
      <c r="A19" t="s">
        <v>155</v>
      </c>
      <c r="B19" t="s">
        <v>30</v>
      </c>
      <c r="C19" t="s">
        <v>119</v>
      </c>
      <c r="D19" t="s">
        <v>154</v>
      </c>
      <c r="E19" t="s">
        <v>156</v>
      </c>
      <c r="F19" t="s">
        <v>61</v>
      </c>
      <c r="G19" t="s">
        <v>153</v>
      </c>
      <c r="H19" s="8" t="s">
        <v>63</v>
      </c>
      <c r="I19" s="8">
        <v>875.1</v>
      </c>
      <c r="J19">
        <v>4</v>
      </c>
      <c r="K19">
        <v>1.1000000000000001</v>
      </c>
      <c r="M19" t="s">
        <v>72</v>
      </c>
    </row>
    <row r="20" spans="1:13" x14ac:dyDescent="0.25">
      <c r="A20" t="s">
        <v>155</v>
      </c>
      <c r="B20" t="s">
        <v>30</v>
      </c>
      <c r="C20" t="s">
        <v>119</v>
      </c>
      <c r="D20" t="s">
        <v>154</v>
      </c>
      <c r="E20" t="s">
        <v>156</v>
      </c>
      <c r="F20" t="s">
        <v>61</v>
      </c>
      <c r="G20" t="s">
        <v>153</v>
      </c>
      <c r="H20" s="8" t="s">
        <v>63</v>
      </c>
      <c r="I20" s="8">
        <v>875.1</v>
      </c>
      <c r="J20">
        <v>8</v>
      </c>
      <c r="K20">
        <v>3</v>
      </c>
      <c r="M20" t="s">
        <v>72</v>
      </c>
    </row>
    <row r="21" spans="1:13" x14ac:dyDescent="0.25">
      <c r="A21" t="s">
        <v>155</v>
      </c>
      <c r="B21" t="s">
        <v>30</v>
      </c>
      <c r="C21" t="s">
        <v>119</v>
      </c>
      <c r="D21" t="s">
        <v>154</v>
      </c>
      <c r="E21" t="s">
        <v>156</v>
      </c>
      <c r="F21" t="s">
        <v>61</v>
      </c>
      <c r="G21" t="s">
        <v>153</v>
      </c>
      <c r="H21" s="8" t="s">
        <v>63</v>
      </c>
      <c r="I21" s="8">
        <v>875.1</v>
      </c>
      <c r="J21">
        <v>10.5</v>
      </c>
      <c r="K21">
        <v>3.6</v>
      </c>
      <c r="M21" t="s">
        <v>72</v>
      </c>
    </row>
    <row r="22" spans="1:13" x14ac:dyDescent="0.25">
      <c r="A22" t="s">
        <v>155</v>
      </c>
      <c r="B22" t="s">
        <v>30</v>
      </c>
      <c r="C22" t="s">
        <v>119</v>
      </c>
      <c r="D22" t="s">
        <v>154</v>
      </c>
      <c r="E22" t="s">
        <v>156</v>
      </c>
      <c r="F22" t="s">
        <v>61</v>
      </c>
      <c r="G22" t="s">
        <v>153</v>
      </c>
      <c r="H22" s="8" t="s">
        <v>63</v>
      </c>
      <c r="I22" s="8">
        <v>875.1</v>
      </c>
      <c r="J22">
        <v>14.5</v>
      </c>
      <c r="K22">
        <v>3.6</v>
      </c>
      <c r="M22" t="s">
        <v>72</v>
      </c>
    </row>
    <row r="23" spans="1:13" x14ac:dyDescent="0.25">
      <c r="A23" t="s">
        <v>155</v>
      </c>
      <c r="B23" t="s">
        <v>30</v>
      </c>
      <c r="C23" t="s">
        <v>119</v>
      </c>
      <c r="D23" t="s">
        <v>154</v>
      </c>
      <c r="E23" t="s">
        <v>156</v>
      </c>
      <c r="F23" t="s">
        <v>61</v>
      </c>
      <c r="G23" t="s">
        <v>153</v>
      </c>
      <c r="H23" s="8" t="s">
        <v>63</v>
      </c>
      <c r="I23" s="8">
        <v>875.1</v>
      </c>
      <c r="J23">
        <v>18.5</v>
      </c>
      <c r="K23">
        <v>3</v>
      </c>
      <c r="M23" t="s">
        <v>72</v>
      </c>
    </row>
    <row r="24" spans="1:13" x14ac:dyDescent="0.25">
      <c r="A24" t="s">
        <v>155</v>
      </c>
      <c r="B24" t="s">
        <v>30</v>
      </c>
      <c r="C24" t="s">
        <v>119</v>
      </c>
      <c r="D24" t="s">
        <v>154</v>
      </c>
      <c r="E24" t="s">
        <v>156</v>
      </c>
      <c r="F24" t="s">
        <v>61</v>
      </c>
      <c r="G24" t="s">
        <v>153</v>
      </c>
      <c r="H24" s="8" t="s">
        <v>63</v>
      </c>
      <c r="I24" s="8">
        <v>875.1</v>
      </c>
      <c r="J24">
        <v>22.5</v>
      </c>
      <c r="K24">
        <v>2.7</v>
      </c>
      <c r="M24" t="s">
        <v>72</v>
      </c>
    </row>
    <row r="25" spans="1:13" x14ac:dyDescent="0.25">
      <c r="A25" t="s">
        <v>155</v>
      </c>
      <c r="B25" t="s">
        <v>30</v>
      </c>
      <c r="C25" t="s">
        <v>119</v>
      </c>
      <c r="D25" t="s">
        <v>154</v>
      </c>
      <c r="E25" t="s">
        <v>156</v>
      </c>
      <c r="F25" t="s">
        <v>61</v>
      </c>
      <c r="G25" t="s">
        <v>153</v>
      </c>
      <c r="H25" s="8" t="s">
        <v>63</v>
      </c>
      <c r="I25" s="8">
        <v>875.1</v>
      </c>
      <c r="J25">
        <v>26.5</v>
      </c>
      <c r="K25">
        <v>1.5</v>
      </c>
      <c r="M25" t="s">
        <v>72</v>
      </c>
    </row>
  </sheetData>
  <phoneticPr fontId="6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1B5C8-2903-4434-B5EB-BA9CD1BA677F}">
  <dimension ref="A1:N15"/>
  <sheetViews>
    <sheetView workbookViewId="0">
      <selection activeCell="J18" sqref="J18"/>
    </sheetView>
  </sheetViews>
  <sheetFormatPr defaultRowHeight="15" x14ac:dyDescent="0.25"/>
  <cols>
    <col min="1" max="1" width="11.5703125" bestFit="1" customWidth="1"/>
    <col min="3" max="3" width="11.85546875" bestFit="1" customWidth="1"/>
    <col min="4" max="4" width="12.42578125" bestFit="1" customWidth="1"/>
    <col min="5" max="5" width="7.28515625" bestFit="1" customWidth="1"/>
    <col min="6" max="6" width="7" bestFit="1" customWidth="1"/>
    <col min="7" max="7" width="7.7109375" bestFit="1" customWidth="1"/>
    <col min="8" max="8" width="9.5703125" bestFit="1" customWidth="1"/>
    <col min="9" max="9" width="8.140625" bestFit="1" customWidth="1"/>
    <col min="10" max="10" width="11.85546875" bestFit="1" customWidth="1"/>
    <col min="11" max="11" width="25.5703125" bestFit="1" customWidth="1"/>
    <col min="12" max="12" width="11.85546875" bestFit="1" customWidth="1"/>
    <col min="13" max="13" width="5.7109375" bestFit="1" customWidth="1"/>
    <col min="14" max="14" width="8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s="1" t="s">
        <v>275</v>
      </c>
      <c r="J1" s="1" t="s">
        <v>8</v>
      </c>
      <c r="K1" s="2" t="s">
        <v>44</v>
      </c>
      <c r="L1" s="2" t="s">
        <v>184</v>
      </c>
      <c r="M1" s="1" t="s">
        <v>9</v>
      </c>
      <c r="N1" s="1" t="s">
        <v>7</v>
      </c>
    </row>
    <row r="2" spans="1:14" x14ac:dyDescent="0.25">
      <c r="A2" t="s">
        <v>60</v>
      </c>
      <c r="B2" t="s">
        <v>30</v>
      </c>
      <c r="C2" t="s">
        <v>31</v>
      </c>
      <c r="D2" t="s">
        <v>32</v>
      </c>
      <c r="E2" t="s">
        <v>33</v>
      </c>
      <c r="F2" t="s">
        <v>61</v>
      </c>
      <c r="G2" t="s">
        <v>62</v>
      </c>
      <c r="H2" t="s">
        <v>63</v>
      </c>
      <c r="I2" s="8">
        <v>875.1</v>
      </c>
      <c r="J2">
        <v>0.83720930232558244</v>
      </c>
      <c r="K2">
        <v>753.877208049964</v>
      </c>
      <c r="L2">
        <v>74.679479792808024</v>
      </c>
      <c r="M2" t="s">
        <v>37</v>
      </c>
    </row>
    <row r="3" spans="1:14" x14ac:dyDescent="0.25">
      <c r="A3" t="s">
        <v>60</v>
      </c>
      <c r="B3" t="s">
        <v>30</v>
      </c>
      <c r="C3" t="s">
        <v>31</v>
      </c>
      <c r="D3" t="s">
        <v>32</v>
      </c>
      <c r="E3" t="s">
        <v>33</v>
      </c>
      <c r="F3" t="s">
        <v>61</v>
      </c>
      <c r="G3" t="s">
        <v>62</v>
      </c>
      <c r="H3" t="s">
        <v>63</v>
      </c>
      <c r="I3" s="8">
        <v>875.1</v>
      </c>
      <c r="J3">
        <v>1.6744186046511649</v>
      </c>
      <c r="K3">
        <v>471.44481492627801</v>
      </c>
      <c r="L3">
        <v>54.022422116249004</v>
      </c>
      <c r="M3" t="s">
        <v>37</v>
      </c>
    </row>
    <row r="4" spans="1:14" x14ac:dyDescent="0.25">
      <c r="A4" t="s">
        <v>60</v>
      </c>
      <c r="B4" t="s">
        <v>30</v>
      </c>
      <c r="C4" t="s">
        <v>31</v>
      </c>
      <c r="D4" t="s">
        <v>32</v>
      </c>
      <c r="E4" t="s">
        <v>33</v>
      </c>
      <c r="F4" t="s">
        <v>61</v>
      </c>
      <c r="G4" t="s">
        <v>62</v>
      </c>
      <c r="H4" t="s">
        <v>63</v>
      </c>
      <c r="I4" s="8">
        <v>875.1</v>
      </c>
      <c r="J4">
        <v>2.0930232558139559</v>
      </c>
      <c r="K4">
        <v>210.049595689</v>
      </c>
      <c r="L4">
        <v>22.445595095735001</v>
      </c>
      <c r="M4" t="s">
        <v>37</v>
      </c>
    </row>
    <row r="5" spans="1:14" x14ac:dyDescent="0.25">
      <c r="A5" t="s">
        <v>60</v>
      </c>
      <c r="B5" t="s">
        <v>30</v>
      </c>
      <c r="C5" t="s">
        <v>31</v>
      </c>
      <c r="D5" t="s">
        <v>32</v>
      </c>
      <c r="E5" t="s">
        <v>33</v>
      </c>
      <c r="F5" t="s">
        <v>61</v>
      </c>
      <c r="G5" t="s">
        <v>62</v>
      </c>
      <c r="H5" t="s">
        <v>63</v>
      </c>
      <c r="I5" s="8">
        <v>875.1</v>
      </c>
      <c r="J5">
        <v>3.976744186046496</v>
      </c>
      <c r="K5">
        <v>82.862439684616902</v>
      </c>
      <c r="L5">
        <v>6.8990985087173016</v>
      </c>
      <c r="M5" t="s">
        <v>37</v>
      </c>
    </row>
    <row r="6" spans="1:14" x14ac:dyDescent="0.25">
      <c r="A6" t="s">
        <v>60</v>
      </c>
      <c r="B6" t="s">
        <v>30</v>
      </c>
      <c r="C6" t="s">
        <v>31</v>
      </c>
      <c r="D6" t="s">
        <v>32</v>
      </c>
      <c r="E6" t="s">
        <v>33</v>
      </c>
      <c r="F6" t="s">
        <v>61</v>
      </c>
      <c r="G6" t="s">
        <v>62</v>
      </c>
      <c r="H6" t="s">
        <v>63</v>
      </c>
      <c r="I6" s="8">
        <v>875.1</v>
      </c>
      <c r="J6">
        <v>6.2790697674418556</v>
      </c>
      <c r="K6">
        <v>50.047974189032999</v>
      </c>
      <c r="L6">
        <v>3.362306201222701</v>
      </c>
      <c r="M6" t="s">
        <v>37</v>
      </c>
    </row>
    <row r="7" spans="1:14" x14ac:dyDescent="0.25">
      <c r="A7" t="s">
        <v>60</v>
      </c>
      <c r="B7" t="s">
        <v>30</v>
      </c>
      <c r="C7" t="s">
        <v>31</v>
      </c>
      <c r="D7" t="s">
        <v>32</v>
      </c>
      <c r="E7" t="s">
        <v>33</v>
      </c>
      <c r="F7" t="s">
        <v>61</v>
      </c>
      <c r="G7" t="s">
        <v>62</v>
      </c>
      <c r="H7" t="s">
        <v>63</v>
      </c>
      <c r="I7" s="8">
        <v>875.1</v>
      </c>
      <c r="J7">
        <v>8.3720930232558004</v>
      </c>
      <c r="K7">
        <v>40.271922236877799</v>
      </c>
      <c r="L7">
        <v>4.6147220493952972</v>
      </c>
      <c r="M7" t="s">
        <v>37</v>
      </c>
    </row>
    <row r="8" spans="1:14" x14ac:dyDescent="0.25">
      <c r="A8" t="s">
        <v>60</v>
      </c>
      <c r="B8" t="s">
        <v>30</v>
      </c>
      <c r="C8" t="s">
        <v>31</v>
      </c>
      <c r="D8" t="s">
        <v>32</v>
      </c>
      <c r="E8" t="s">
        <v>33</v>
      </c>
      <c r="F8" t="s">
        <v>61</v>
      </c>
      <c r="G8" t="s">
        <v>62</v>
      </c>
      <c r="H8" t="s">
        <v>63</v>
      </c>
      <c r="I8" s="8">
        <v>875.1</v>
      </c>
      <c r="J8">
        <v>12.139534883720927</v>
      </c>
      <c r="K8">
        <v>17.6336661582068</v>
      </c>
      <c r="L8">
        <v>2.8141064908763003</v>
      </c>
      <c r="M8" t="s">
        <v>37</v>
      </c>
    </row>
    <row r="9" spans="1:14" x14ac:dyDescent="0.25">
      <c r="A9" t="s">
        <v>60</v>
      </c>
      <c r="B9" t="s">
        <v>30</v>
      </c>
      <c r="C9" t="s">
        <v>31</v>
      </c>
      <c r="D9" t="s">
        <v>32</v>
      </c>
      <c r="E9" t="s">
        <v>33</v>
      </c>
      <c r="F9" t="s">
        <v>61</v>
      </c>
      <c r="G9" t="s">
        <v>62</v>
      </c>
      <c r="H9" t="s">
        <v>63</v>
      </c>
      <c r="I9" s="8">
        <v>875.1</v>
      </c>
      <c r="J9">
        <v>24.279069767441761</v>
      </c>
      <c r="K9">
        <v>6.5456219760957604</v>
      </c>
      <c r="L9">
        <v>0.84994870330280037</v>
      </c>
      <c r="M9" t="s">
        <v>37</v>
      </c>
    </row>
    <row r="10" spans="1:14" x14ac:dyDescent="0.25">
      <c r="A10" t="s">
        <v>60</v>
      </c>
      <c r="B10" t="s">
        <v>30</v>
      </c>
      <c r="C10" t="s">
        <v>31</v>
      </c>
      <c r="D10" t="s">
        <v>32</v>
      </c>
      <c r="E10" t="s">
        <v>33</v>
      </c>
      <c r="F10" t="s">
        <v>61</v>
      </c>
      <c r="G10" t="s">
        <v>62</v>
      </c>
      <c r="H10" t="s">
        <v>63</v>
      </c>
      <c r="I10" s="8">
        <v>875.1</v>
      </c>
      <c r="J10">
        <v>47.930232558139437</v>
      </c>
      <c r="K10">
        <v>3.8183720681621902</v>
      </c>
      <c r="L10">
        <v>0.43754369786718028</v>
      </c>
      <c r="M10" t="s">
        <v>37</v>
      </c>
    </row>
    <row r="11" spans="1:14" x14ac:dyDescent="0.25">
      <c r="A11" t="s">
        <v>60</v>
      </c>
      <c r="B11" t="s">
        <v>30</v>
      </c>
      <c r="C11" t="s">
        <v>31</v>
      </c>
      <c r="D11" t="s">
        <v>32</v>
      </c>
      <c r="E11" t="s">
        <v>33</v>
      </c>
      <c r="F11" t="s">
        <v>61</v>
      </c>
      <c r="G11" t="s">
        <v>62</v>
      </c>
      <c r="H11" t="s">
        <v>63</v>
      </c>
      <c r="I11" s="8">
        <v>875.1</v>
      </c>
      <c r="J11">
        <v>72</v>
      </c>
      <c r="K11">
        <v>2.7681505879094201</v>
      </c>
      <c r="L11">
        <v>0.65391502234023013</v>
      </c>
      <c r="M11" t="s">
        <v>37</v>
      </c>
    </row>
    <row r="12" spans="1:14" x14ac:dyDescent="0.25">
      <c r="A12" t="s">
        <v>60</v>
      </c>
      <c r="B12" t="s">
        <v>30</v>
      </c>
      <c r="C12" t="s">
        <v>31</v>
      </c>
      <c r="D12" t="s">
        <v>32</v>
      </c>
      <c r="E12" t="s">
        <v>33</v>
      </c>
      <c r="F12" t="s">
        <v>61</v>
      </c>
      <c r="G12" t="s">
        <v>62</v>
      </c>
      <c r="H12" t="s">
        <v>63</v>
      </c>
      <c r="I12" s="8">
        <v>875.1</v>
      </c>
      <c r="J12">
        <v>96.279069767441754</v>
      </c>
      <c r="K12">
        <v>1.5461093539214299</v>
      </c>
      <c r="L12">
        <v>0.17716723041801985</v>
      </c>
      <c r="M12" t="s">
        <v>37</v>
      </c>
    </row>
    <row r="13" spans="1:14" x14ac:dyDescent="0.25">
      <c r="A13" t="s">
        <v>60</v>
      </c>
      <c r="B13" t="s">
        <v>30</v>
      </c>
      <c r="C13" t="s">
        <v>31</v>
      </c>
      <c r="D13" t="s">
        <v>32</v>
      </c>
      <c r="E13" t="s">
        <v>33</v>
      </c>
      <c r="F13" t="s">
        <v>61</v>
      </c>
      <c r="G13" t="s">
        <v>62</v>
      </c>
      <c r="H13" t="s">
        <v>63</v>
      </c>
      <c r="I13" s="8">
        <v>875.1</v>
      </c>
      <c r="J13">
        <v>144</v>
      </c>
      <c r="K13">
        <v>1.1504765542438999</v>
      </c>
      <c r="L13">
        <v>0.15805416157386598</v>
      </c>
      <c r="M13" t="s">
        <v>37</v>
      </c>
    </row>
    <row r="14" spans="1:14" x14ac:dyDescent="0.25">
      <c r="A14" t="s">
        <v>60</v>
      </c>
      <c r="B14" t="s">
        <v>30</v>
      </c>
      <c r="C14" t="s">
        <v>31</v>
      </c>
      <c r="D14" t="s">
        <v>32</v>
      </c>
      <c r="E14" t="s">
        <v>33</v>
      </c>
      <c r="F14" t="s">
        <v>61</v>
      </c>
      <c r="G14" t="s">
        <v>62</v>
      </c>
      <c r="H14" t="s">
        <v>63</v>
      </c>
      <c r="I14" s="8">
        <v>875.1</v>
      </c>
      <c r="J14">
        <v>192.1395348837209</v>
      </c>
      <c r="K14">
        <v>0.65956008494379803</v>
      </c>
      <c r="L14">
        <v>7.0479633914057982E-2</v>
      </c>
      <c r="M14" t="s">
        <v>37</v>
      </c>
    </row>
    <row r="15" spans="1:14" x14ac:dyDescent="0.25">
      <c r="A15" t="s">
        <v>60</v>
      </c>
      <c r="B15" t="s">
        <v>30</v>
      </c>
      <c r="C15" t="s">
        <v>31</v>
      </c>
      <c r="D15" t="s">
        <v>32</v>
      </c>
      <c r="E15" t="s">
        <v>33</v>
      </c>
      <c r="F15" t="s">
        <v>61</v>
      </c>
      <c r="G15" t="s">
        <v>62</v>
      </c>
      <c r="H15" t="s">
        <v>63</v>
      </c>
      <c r="I15" s="8">
        <v>875.1</v>
      </c>
      <c r="J15">
        <v>240.27906976744083</v>
      </c>
      <c r="K15">
        <v>0.38475271178526699</v>
      </c>
      <c r="L15">
        <v>6.1401587956979975E-2</v>
      </c>
      <c r="M15" t="s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3DCA5-BFD3-49BF-9552-D6906CF67AD4}">
  <dimension ref="A1:R20"/>
  <sheetViews>
    <sheetView workbookViewId="0">
      <selection activeCell="C20" sqref="C20"/>
    </sheetView>
  </sheetViews>
  <sheetFormatPr defaultRowHeight="15" x14ac:dyDescent="0.25"/>
  <cols>
    <col min="1" max="1" width="11.5703125" bestFit="1" customWidth="1"/>
    <col min="3" max="3" width="5.85546875" bestFit="1" customWidth="1"/>
    <col min="4" max="4" width="12.42578125" bestFit="1" customWidth="1"/>
    <col min="5" max="5" width="7.28515625" bestFit="1" customWidth="1"/>
    <col min="6" max="6" width="7" bestFit="1" customWidth="1"/>
    <col min="7" max="7" width="7.7109375" bestFit="1" customWidth="1"/>
    <col min="8" max="8" width="8.42578125" bestFit="1" customWidth="1"/>
    <col min="9" max="9" width="4.85546875" bestFit="1" customWidth="1"/>
    <col min="10" max="10" width="11.7109375" bestFit="1" customWidth="1"/>
    <col min="11" max="11" width="25.5703125" bestFit="1" customWidth="1"/>
    <col min="12" max="12" width="11.85546875" bestFit="1" customWidth="1"/>
    <col min="13" max="13" width="5.7109375" bestFit="1" customWidth="1"/>
    <col min="14" max="14" width="8.140625" bestFit="1" customWidth="1"/>
    <col min="16" max="16" width="13.5703125" bestFit="1" customWidth="1"/>
    <col min="17" max="17" width="8.5703125" bestFit="1" customWidth="1"/>
    <col min="18" max="18" width="13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s="1" t="s">
        <v>275</v>
      </c>
      <c r="J1" s="1" t="s">
        <v>273</v>
      </c>
      <c r="K1" s="2" t="s">
        <v>44</v>
      </c>
      <c r="L1" s="2" t="s">
        <v>184</v>
      </c>
      <c r="M1" s="1" t="s">
        <v>9</v>
      </c>
      <c r="N1" s="1" t="s">
        <v>7</v>
      </c>
      <c r="P1" t="s">
        <v>157</v>
      </c>
      <c r="Q1" t="s">
        <v>131</v>
      </c>
      <c r="R1" t="s">
        <v>197</v>
      </c>
    </row>
    <row r="2" spans="1:18" x14ac:dyDescent="0.25">
      <c r="A2" t="s">
        <v>60</v>
      </c>
      <c r="B2" t="s">
        <v>30</v>
      </c>
      <c r="C2" t="s">
        <v>215</v>
      </c>
      <c r="D2" t="s">
        <v>120</v>
      </c>
      <c r="E2" t="s">
        <v>33</v>
      </c>
      <c r="F2" t="s">
        <v>61</v>
      </c>
      <c r="G2" t="s">
        <v>62</v>
      </c>
      <c r="H2" t="s">
        <v>63</v>
      </c>
      <c r="I2" s="8">
        <v>875.1</v>
      </c>
      <c r="J2">
        <f>Q2+R2</f>
        <v>8.9</v>
      </c>
      <c r="K2">
        <v>0.60085836909870205</v>
      </c>
      <c r="L2">
        <v>0.60085836909870205</v>
      </c>
      <c r="M2" t="s">
        <v>72</v>
      </c>
      <c r="P2">
        <v>0.60085836909870205</v>
      </c>
      <c r="Q2">
        <v>6.9</v>
      </c>
      <c r="R2">
        <v>2</v>
      </c>
    </row>
    <row r="3" spans="1:18" x14ac:dyDescent="0.25">
      <c r="A3" t="s">
        <v>60</v>
      </c>
      <c r="B3" t="s">
        <v>30</v>
      </c>
      <c r="C3" t="s">
        <v>216</v>
      </c>
      <c r="D3" t="s">
        <v>120</v>
      </c>
      <c r="E3" t="s">
        <v>33</v>
      </c>
      <c r="F3" t="s">
        <v>61</v>
      </c>
      <c r="G3" t="s">
        <v>62</v>
      </c>
      <c r="H3" t="s">
        <v>63</v>
      </c>
      <c r="I3" s="8">
        <v>875.1</v>
      </c>
      <c r="J3">
        <f t="shared" ref="J3:J20" si="0">Q3+R3</f>
        <v>9.9</v>
      </c>
      <c r="K3">
        <v>5.2360515021459104</v>
      </c>
      <c r="L3">
        <v>7.4678111587982698</v>
      </c>
      <c r="M3" t="s">
        <v>72</v>
      </c>
      <c r="P3">
        <v>7.4678111587982698</v>
      </c>
      <c r="Q3">
        <v>6.9</v>
      </c>
      <c r="R3">
        <v>3</v>
      </c>
    </row>
    <row r="4" spans="1:18" x14ac:dyDescent="0.25">
      <c r="A4" t="s">
        <v>60</v>
      </c>
      <c r="B4" t="s">
        <v>30</v>
      </c>
      <c r="C4" t="s">
        <v>217</v>
      </c>
      <c r="D4" t="s">
        <v>120</v>
      </c>
      <c r="E4" t="s">
        <v>33</v>
      </c>
      <c r="F4" t="s">
        <v>61</v>
      </c>
      <c r="G4" t="s">
        <v>62</v>
      </c>
      <c r="H4" t="s">
        <v>63</v>
      </c>
      <c r="I4" s="8">
        <v>875.1</v>
      </c>
      <c r="J4">
        <f t="shared" si="0"/>
        <v>10.9</v>
      </c>
      <c r="K4">
        <v>18.111587982832599</v>
      </c>
      <c r="L4">
        <v>22.746781115879799</v>
      </c>
      <c r="M4" t="s">
        <v>72</v>
      </c>
      <c r="P4">
        <v>22.746781115879799</v>
      </c>
      <c r="Q4">
        <v>6.9</v>
      </c>
      <c r="R4">
        <v>4</v>
      </c>
    </row>
    <row r="5" spans="1:18" x14ac:dyDescent="0.25">
      <c r="A5" t="s">
        <v>60</v>
      </c>
      <c r="B5" t="s">
        <v>30</v>
      </c>
      <c r="C5" t="s">
        <v>218</v>
      </c>
      <c r="D5" t="s">
        <v>120</v>
      </c>
      <c r="E5" t="s">
        <v>33</v>
      </c>
      <c r="F5" t="s">
        <v>61</v>
      </c>
      <c r="G5" t="s">
        <v>62</v>
      </c>
      <c r="H5" t="s">
        <v>63</v>
      </c>
      <c r="I5" s="8">
        <v>875.1</v>
      </c>
      <c r="J5">
        <f t="shared" si="0"/>
        <v>11.9</v>
      </c>
      <c r="K5">
        <v>35.450643776824002</v>
      </c>
      <c r="L5">
        <v>47.467811158798199</v>
      </c>
      <c r="M5" t="s">
        <v>72</v>
      </c>
      <c r="P5">
        <v>47.467811158798199</v>
      </c>
      <c r="Q5">
        <v>6.9</v>
      </c>
      <c r="R5">
        <v>5</v>
      </c>
    </row>
    <row r="6" spans="1:18" x14ac:dyDescent="0.25">
      <c r="A6" t="s">
        <v>60</v>
      </c>
      <c r="B6" t="s">
        <v>30</v>
      </c>
      <c r="C6" t="s">
        <v>219</v>
      </c>
      <c r="D6" t="s">
        <v>120</v>
      </c>
      <c r="E6" t="s">
        <v>33</v>
      </c>
      <c r="F6" t="s">
        <v>61</v>
      </c>
      <c r="G6" t="s">
        <v>62</v>
      </c>
      <c r="H6" t="s">
        <v>63</v>
      </c>
      <c r="I6" s="8">
        <v>875.1</v>
      </c>
      <c r="J6">
        <f t="shared" si="0"/>
        <v>12.9</v>
      </c>
      <c r="K6">
        <v>27.553648068669499</v>
      </c>
      <c r="L6">
        <v>35.2789699570815</v>
      </c>
      <c r="M6" t="s">
        <v>72</v>
      </c>
      <c r="P6">
        <v>35.2789699570815</v>
      </c>
      <c r="Q6">
        <v>6.9</v>
      </c>
      <c r="R6">
        <v>6</v>
      </c>
    </row>
    <row r="7" spans="1:18" x14ac:dyDescent="0.25">
      <c r="A7" t="s">
        <v>60</v>
      </c>
      <c r="B7" t="s">
        <v>30</v>
      </c>
      <c r="C7" t="s">
        <v>220</v>
      </c>
      <c r="D7" t="s">
        <v>120</v>
      </c>
      <c r="E7" t="s">
        <v>33</v>
      </c>
      <c r="F7" t="s">
        <v>61</v>
      </c>
      <c r="G7" t="s">
        <v>62</v>
      </c>
      <c r="H7" t="s">
        <v>63</v>
      </c>
      <c r="I7" s="8">
        <v>875.1</v>
      </c>
      <c r="J7">
        <f t="shared" si="0"/>
        <v>13.9</v>
      </c>
      <c r="K7">
        <v>26.695278969956998</v>
      </c>
      <c r="L7">
        <v>30.4721030042918</v>
      </c>
      <c r="M7" t="s">
        <v>72</v>
      </c>
      <c r="P7">
        <v>30.4721030042918</v>
      </c>
      <c r="Q7">
        <v>6.9</v>
      </c>
      <c r="R7">
        <v>7</v>
      </c>
    </row>
    <row r="8" spans="1:18" x14ac:dyDescent="0.25">
      <c r="A8" t="s">
        <v>60</v>
      </c>
      <c r="B8" t="s">
        <v>30</v>
      </c>
      <c r="C8" t="s">
        <v>221</v>
      </c>
      <c r="D8" t="s">
        <v>120</v>
      </c>
      <c r="E8" t="s">
        <v>33</v>
      </c>
      <c r="F8" t="s">
        <v>61</v>
      </c>
      <c r="G8" t="s">
        <v>62</v>
      </c>
      <c r="H8" t="s">
        <v>63</v>
      </c>
      <c r="I8" s="8">
        <v>875.1</v>
      </c>
      <c r="J8">
        <f t="shared" si="0"/>
        <v>14.9</v>
      </c>
      <c r="K8">
        <v>52.103004291845501</v>
      </c>
      <c r="L8">
        <v>62.060085836909799</v>
      </c>
      <c r="M8" t="s">
        <v>72</v>
      </c>
      <c r="P8">
        <v>62.060085836909799</v>
      </c>
      <c r="Q8">
        <v>6.9</v>
      </c>
      <c r="R8">
        <v>8</v>
      </c>
    </row>
    <row r="9" spans="1:18" x14ac:dyDescent="0.25">
      <c r="A9" t="s">
        <v>60</v>
      </c>
      <c r="B9" t="s">
        <v>30</v>
      </c>
      <c r="C9" t="s">
        <v>223</v>
      </c>
      <c r="D9" t="s">
        <v>120</v>
      </c>
      <c r="E9" t="s">
        <v>33</v>
      </c>
      <c r="F9" t="s">
        <v>61</v>
      </c>
      <c r="G9" t="s">
        <v>62</v>
      </c>
      <c r="H9" t="s">
        <v>63</v>
      </c>
      <c r="I9" s="8">
        <v>875.1</v>
      </c>
      <c r="J9">
        <f t="shared" si="0"/>
        <v>15.9</v>
      </c>
      <c r="K9">
        <v>31.673819742489201</v>
      </c>
      <c r="L9">
        <v>38.712446351931298</v>
      </c>
      <c r="M9" t="s">
        <v>72</v>
      </c>
      <c r="P9">
        <v>38.712446351931298</v>
      </c>
      <c r="Q9">
        <v>6.9</v>
      </c>
      <c r="R9">
        <v>9</v>
      </c>
    </row>
    <row r="10" spans="1:18" x14ac:dyDescent="0.25">
      <c r="A10" t="s">
        <v>60</v>
      </c>
      <c r="B10" t="s">
        <v>30</v>
      </c>
      <c r="C10" t="s">
        <v>224</v>
      </c>
      <c r="D10" t="s">
        <v>120</v>
      </c>
      <c r="E10" t="s">
        <v>33</v>
      </c>
      <c r="F10" t="s">
        <v>61</v>
      </c>
      <c r="G10" t="s">
        <v>62</v>
      </c>
      <c r="H10" t="s">
        <v>63</v>
      </c>
      <c r="I10" s="8">
        <v>875.1</v>
      </c>
      <c r="J10">
        <f t="shared" si="0"/>
        <v>16.899999999999999</v>
      </c>
      <c r="K10">
        <v>21.373390557939899</v>
      </c>
      <c r="L10">
        <v>27.038626609442002</v>
      </c>
      <c r="M10" t="s">
        <v>72</v>
      </c>
      <c r="P10">
        <v>27.038626609442002</v>
      </c>
      <c r="Q10">
        <v>6.9</v>
      </c>
      <c r="R10">
        <v>10</v>
      </c>
    </row>
    <row r="11" spans="1:18" x14ac:dyDescent="0.25">
      <c r="A11" t="s">
        <v>60</v>
      </c>
      <c r="B11" t="s">
        <v>30</v>
      </c>
      <c r="C11" t="s">
        <v>215</v>
      </c>
      <c r="D11" t="s">
        <v>120</v>
      </c>
      <c r="E11" t="s">
        <v>33</v>
      </c>
      <c r="F11" t="s">
        <v>61</v>
      </c>
      <c r="G11" t="s">
        <v>62</v>
      </c>
      <c r="H11" t="s">
        <v>63</v>
      </c>
      <c r="I11" s="8">
        <v>875.1</v>
      </c>
      <c r="J11">
        <f t="shared" si="0"/>
        <v>17.899999999999999</v>
      </c>
      <c r="K11">
        <v>21.201716738197401</v>
      </c>
      <c r="L11">
        <v>24.978540772532199</v>
      </c>
      <c r="M11" t="s">
        <v>72</v>
      </c>
      <c r="P11">
        <v>24.978540772532199</v>
      </c>
      <c r="Q11">
        <v>6.9</v>
      </c>
      <c r="R11">
        <v>11</v>
      </c>
    </row>
    <row r="12" spans="1:18" x14ac:dyDescent="0.25">
      <c r="A12" t="s">
        <v>60</v>
      </c>
      <c r="B12" t="s">
        <v>30</v>
      </c>
      <c r="C12" t="s">
        <v>216</v>
      </c>
      <c r="D12" t="s">
        <v>120</v>
      </c>
      <c r="E12" t="s">
        <v>33</v>
      </c>
      <c r="F12" t="s">
        <v>61</v>
      </c>
      <c r="G12" t="s">
        <v>62</v>
      </c>
      <c r="H12" t="s">
        <v>63</v>
      </c>
      <c r="I12" s="8">
        <v>875.1</v>
      </c>
      <c r="J12">
        <f t="shared" si="0"/>
        <v>18.899999999999999</v>
      </c>
      <c r="K12">
        <v>12.446351931330399</v>
      </c>
      <c r="L12">
        <v>17.7682403433476</v>
      </c>
      <c r="M12" t="s">
        <v>72</v>
      </c>
      <c r="P12">
        <v>17.7682403433476</v>
      </c>
      <c r="Q12">
        <v>6.9</v>
      </c>
      <c r="R12">
        <v>12</v>
      </c>
    </row>
    <row r="13" spans="1:18" x14ac:dyDescent="0.25">
      <c r="A13" t="s">
        <v>60</v>
      </c>
      <c r="B13" t="s">
        <v>30</v>
      </c>
      <c r="C13" t="s">
        <v>217</v>
      </c>
      <c r="D13" t="s">
        <v>120</v>
      </c>
      <c r="E13" t="s">
        <v>33</v>
      </c>
      <c r="F13" t="s">
        <v>61</v>
      </c>
      <c r="G13" t="s">
        <v>62</v>
      </c>
      <c r="H13" t="s">
        <v>63</v>
      </c>
      <c r="I13" s="8">
        <v>875.1</v>
      </c>
      <c r="J13">
        <f t="shared" si="0"/>
        <v>19.899999999999999</v>
      </c>
      <c r="K13">
        <v>10.3862660944206</v>
      </c>
      <c r="L13">
        <v>12.446351931330399</v>
      </c>
      <c r="M13" t="s">
        <v>72</v>
      </c>
      <c r="P13">
        <v>12.446351931330399</v>
      </c>
      <c r="Q13">
        <v>6.9</v>
      </c>
      <c r="R13">
        <v>13</v>
      </c>
    </row>
    <row r="14" spans="1:18" x14ac:dyDescent="0.25">
      <c r="A14" t="s">
        <v>60</v>
      </c>
      <c r="B14" t="s">
        <v>30</v>
      </c>
      <c r="C14" t="s">
        <v>218</v>
      </c>
      <c r="D14" t="s">
        <v>120</v>
      </c>
      <c r="E14" t="s">
        <v>33</v>
      </c>
      <c r="F14" t="s">
        <v>61</v>
      </c>
      <c r="G14" t="s">
        <v>62</v>
      </c>
      <c r="H14" t="s">
        <v>63</v>
      </c>
      <c r="I14" s="8">
        <v>875.1</v>
      </c>
      <c r="J14">
        <f t="shared" si="0"/>
        <v>20.9</v>
      </c>
      <c r="K14">
        <v>6.0944206008583803</v>
      </c>
      <c r="L14">
        <v>8.4978540772532103</v>
      </c>
      <c r="M14" t="s">
        <v>72</v>
      </c>
      <c r="P14">
        <v>8.4978540772532103</v>
      </c>
      <c r="Q14">
        <v>6.9</v>
      </c>
      <c r="R14">
        <v>14</v>
      </c>
    </row>
    <row r="15" spans="1:18" x14ac:dyDescent="0.25">
      <c r="A15" t="s">
        <v>60</v>
      </c>
      <c r="B15" t="s">
        <v>30</v>
      </c>
      <c r="C15" t="s">
        <v>219</v>
      </c>
      <c r="D15" t="s">
        <v>120</v>
      </c>
      <c r="E15" t="s">
        <v>33</v>
      </c>
      <c r="F15" t="s">
        <v>61</v>
      </c>
      <c r="G15" t="s">
        <v>62</v>
      </c>
      <c r="H15" t="s">
        <v>63</v>
      </c>
      <c r="I15" s="8">
        <v>875.1</v>
      </c>
      <c r="J15">
        <f t="shared" si="0"/>
        <v>21.9</v>
      </c>
      <c r="K15">
        <v>4.3776824034334796</v>
      </c>
      <c r="L15">
        <v>5.7510729613733904</v>
      </c>
      <c r="M15" t="s">
        <v>72</v>
      </c>
      <c r="P15">
        <v>5.7510729613733904</v>
      </c>
      <c r="Q15">
        <v>6.9</v>
      </c>
      <c r="R15">
        <v>15</v>
      </c>
    </row>
    <row r="16" spans="1:18" x14ac:dyDescent="0.25">
      <c r="A16" t="s">
        <v>60</v>
      </c>
      <c r="B16" t="s">
        <v>30</v>
      </c>
      <c r="C16" t="s">
        <v>220</v>
      </c>
      <c r="D16" t="s">
        <v>120</v>
      </c>
      <c r="E16" t="s">
        <v>33</v>
      </c>
      <c r="F16" t="s">
        <v>61</v>
      </c>
      <c r="G16" t="s">
        <v>62</v>
      </c>
      <c r="H16" t="s">
        <v>63</v>
      </c>
      <c r="I16" s="8">
        <v>875.1</v>
      </c>
      <c r="J16">
        <f t="shared" si="0"/>
        <v>22.9</v>
      </c>
      <c r="K16">
        <v>4.8927038626609498</v>
      </c>
      <c r="L16">
        <v>6.7811158798283202</v>
      </c>
      <c r="M16" t="s">
        <v>72</v>
      </c>
      <c r="P16">
        <v>6.7811158798283202</v>
      </c>
      <c r="Q16">
        <v>6.9</v>
      </c>
      <c r="R16">
        <v>16</v>
      </c>
    </row>
    <row r="17" spans="1:18" x14ac:dyDescent="0.25">
      <c r="A17" t="s">
        <v>60</v>
      </c>
      <c r="B17" t="s">
        <v>30</v>
      </c>
      <c r="C17" t="s">
        <v>221</v>
      </c>
      <c r="D17" t="s">
        <v>120</v>
      </c>
      <c r="E17" t="s">
        <v>33</v>
      </c>
      <c r="F17" t="s">
        <v>61</v>
      </c>
      <c r="G17" t="s">
        <v>62</v>
      </c>
      <c r="H17" t="s">
        <v>63</v>
      </c>
      <c r="I17" s="8">
        <v>875.1</v>
      </c>
      <c r="J17">
        <f t="shared" si="0"/>
        <v>23.9</v>
      </c>
      <c r="K17">
        <v>1.1158798283261799</v>
      </c>
      <c r="L17">
        <v>1.1158798283261799</v>
      </c>
      <c r="M17" t="s">
        <v>72</v>
      </c>
      <c r="P17">
        <v>1.1158798283261799</v>
      </c>
      <c r="Q17">
        <v>6.9</v>
      </c>
      <c r="R17">
        <v>17</v>
      </c>
    </row>
    <row r="18" spans="1:18" x14ac:dyDescent="0.25">
      <c r="A18" t="s">
        <v>60</v>
      </c>
      <c r="B18" t="s">
        <v>30</v>
      </c>
      <c r="C18" t="s">
        <v>223</v>
      </c>
      <c r="D18" t="s">
        <v>120</v>
      </c>
      <c r="E18" t="s">
        <v>33</v>
      </c>
      <c r="F18" t="s">
        <v>61</v>
      </c>
      <c r="G18" t="s">
        <v>62</v>
      </c>
      <c r="H18" t="s">
        <v>63</v>
      </c>
      <c r="I18" s="8">
        <v>875.1</v>
      </c>
      <c r="J18">
        <f t="shared" si="0"/>
        <v>24.9</v>
      </c>
      <c r="K18">
        <v>1.28755364806866</v>
      </c>
      <c r="L18">
        <v>1.6309012875536499</v>
      </c>
      <c r="M18" t="s">
        <v>72</v>
      </c>
      <c r="P18">
        <v>1.6309012875536499</v>
      </c>
      <c r="Q18">
        <v>6.9</v>
      </c>
      <c r="R18">
        <v>18</v>
      </c>
    </row>
    <row r="19" spans="1:18" x14ac:dyDescent="0.25">
      <c r="A19" t="s">
        <v>60</v>
      </c>
      <c r="B19" t="s">
        <v>30</v>
      </c>
      <c r="C19" t="s">
        <v>224</v>
      </c>
      <c r="D19" t="s">
        <v>120</v>
      </c>
      <c r="E19" t="s">
        <v>33</v>
      </c>
      <c r="F19" t="s">
        <v>61</v>
      </c>
      <c r="G19" t="s">
        <v>62</v>
      </c>
      <c r="H19" t="s">
        <v>63</v>
      </c>
      <c r="I19" s="8">
        <v>875.1</v>
      </c>
      <c r="J19">
        <f t="shared" si="0"/>
        <v>25.9</v>
      </c>
      <c r="K19">
        <v>1.1158798283261799</v>
      </c>
      <c r="L19">
        <v>1.28755364806866</v>
      </c>
      <c r="M19" t="s">
        <v>72</v>
      </c>
      <c r="P19">
        <v>1.28755364806866</v>
      </c>
      <c r="Q19">
        <v>6.9</v>
      </c>
      <c r="R19">
        <v>19</v>
      </c>
    </row>
    <row r="20" spans="1:18" x14ac:dyDescent="0.25">
      <c r="A20" t="s">
        <v>60</v>
      </c>
      <c r="B20" t="s">
        <v>30</v>
      </c>
      <c r="C20" t="s">
        <v>215</v>
      </c>
      <c r="D20" t="s">
        <v>120</v>
      </c>
      <c r="E20" t="s">
        <v>33</v>
      </c>
      <c r="F20" t="s">
        <v>61</v>
      </c>
      <c r="G20" t="s">
        <v>62</v>
      </c>
      <c r="H20" t="s">
        <v>63</v>
      </c>
      <c r="I20" s="8">
        <v>875.1</v>
      </c>
      <c r="J20">
        <f t="shared" si="0"/>
        <v>26.9</v>
      </c>
      <c r="K20">
        <v>1.80257510729614</v>
      </c>
      <c r="L20">
        <v>1.9742489270386301</v>
      </c>
      <c r="M20" t="s">
        <v>72</v>
      </c>
      <c r="P20">
        <v>1.9742489270386301</v>
      </c>
      <c r="Q20">
        <v>6.9</v>
      </c>
      <c r="R20">
        <v>20</v>
      </c>
    </row>
  </sheetData>
  <phoneticPr fontId="6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E2AE6-95D0-40E4-AA71-5A384523E44A}">
  <dimension ref="A1:R20"/>
  <sheetViews>
    <sheetView workbookViewId="0">
      <selection activeCell="L22" sqref="L22"/>
    </sheetView>
  </sheetViews>
  <sheetFormatPr defaultRowHeight="15" x14ac:dyDescent="0.25"/>
  <cols>
    <col min="1" max="1" width="11.5703125" bestFit="1" customWidth="1"/>
    <col min="3" max="3" width="11.85546875" bestFit="1" customWidth="1"/>
    <col min="4" max="4" width="12.42578125" bestFit="1" customWidth="1"/>
    <col min="5" max="5" width="7.28515625" bestFit="1" customWidth="1"/>
    <col min="6" max="6" width="7" bestFit="1" customWidth="1"/>
    <col min="7" max="7" width="11.7109375" bestFit="1" customWidth="1"/>
    <col min="8" max="8" width="8.42578125" bestFit="1" customWidth="1"/>
    <col min="9" max="9" width="4.85546875" bestFit="1" customWidth="1"/>
    <col min="10" max="10" width="11.7109375" bestFit="1" customWidth="1"/>
    <col min="11" max="11" width="25.5703125" bestFit="1" customWidth="1"/>
    <col min="12" max="12" width="10.140625" bestFit="1" customWidth="1"/>
    <col min="13" max="13" width="5.7109375" bestFit="1" customWidth="1"/>
    <col min="14" max="14" width="8.140625" bestFit="1" customWidth="1"/>
    <col min="17" max="17" width="8.5703125" bestFit="1" customWidth="1"/>
    <col min="18" max="18" width="10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s="1" t="s">
        <v>275</v>
      </c>
      <c r="J1" s="1" t="s">
        <v>273</v>
      </c>
      <c r="K1" s="2" t="s">
        <v>44</v>
      </c>
      <c r="L1" s="2" t="s">
        <v>184</v>
      </c>
      <c r="M1" s="1" t="s">
        <v>9</v>
      </c>
      <c r="N1" s="1" t="s">
        <v>7</v>
      </c>
      <c r="Q1" t="s">
        <v>131</v>
      </c>
      <c r="R1" s="1" t="s">
        <v>56</v>
      </c>
    </row>
    <row r="2" spans="1:18" x14ac:dyDescent="0.25">
      <c r="A2" t="s">
        <v>60</v>
      </c>
      <c r="B2" t="s">
        <v>30</v>
      </c>
      <c r="C2" t="s">
        <v>31</v>
      </c>
      <c r="D2" t="s">
        <v>32</v>
      </c>
      <c r="E2" t="s">
        <v>33</v>
      </c>
      <c r="F2" t="s">
        <v>61</v>
      </c>
      <c r="G2" t="s">
        <v>118</v>
      </c>
      <c r="H2" t="s">
        <v>63</v>
      </c>
      <c r="I2" s="8">
        <v>875.1</v>
      </c>
      <c r="J2">
        <f>Q2+R2</f>
        <v>12</v>
      </c>
      <c r="K2">
        <v>1.07</v>
      </c>
      <c r="L2">
        <v>0.24</v>
      </c>
      <c r="M2" t="s">
        <v>72</v>
      </c>
      <c r="Q2">
        <v>11</v>
      </c>
      <c r="R2">
        <v>1</v>
      </c>
    </row>
    <row r="3" spans="1:18" x14ac:dyDescent="0.25">
      <c r="A3" t="s">
        <v>60</v>
      </c>
      <c r="B3" t="s">
        <v>30</v>
      </c>
      <c r="C3" t="s">
        <v>31</v>
      </c>
      <c r="D3" t="s">
        <v>32</v>
      </c>
      <c r="E3" t="s">
        <v>33</v>
      </c>
      <c r="F3" t="s">
        <v>61</v>
      </c>
      <c r="G3" t="s">
        <v>118</v>
      </c>
      <c r="H3" t="s">
        <v>63</v>
      </c>
      <c r="I3" s="8">
        <v>875.1</v>
      </c>
      <c r="J3">
        <f t="shared" ref="J3:J20" si="0">Q3+R3</f>
        <v>14</v>
      </c>
      <c r="K3">
        <v>0.21</v>
      </c>
      <c r="L3">
        <v>0.01</v>
      </c>
      <c r="M3" t="s">
        <v>72</v>
      </c>
      <c r="Q3">
        <v>11</v>
      </c>
      <c r="R3">
        <v>3</v>
      </c>
    </row>
    <row r="4" spans="1:18" x14ac:dyDescent="0.25">
      <c r="A4" t="s">
        <v>60</v>
      </c>
      <c r="B4" t="s">
        <v>30</v>
      </c>
      <c r="C4" t="s">
        <v>31</v>
      </c>
      <c r="D4" t="s">
        <v>32</v>
      </c>
      <c r="E4" t="s">
        <v>33</v>
      </c>
      <c r="F4" t="s">
        <v>61</v>
      </c>
      <c r="G4" t="s">
        <v>118</v>
      </c>
      <c r="H4" t="s">
        <v>63</v>
      </c>
      <c r="I4" s="8">
        <v>875.1</v>
      </c>
      <c r="J4">
        <f t="shared" si="0"/>
        <v>16</v>
      </c>
      <c r="K4">
        <v>0.8</v>
      </c>
      <c r="L4">
        <v>0.1</v>
      </c>
      <c r="M4" t="s">
        <v>72</v>
      </c>
      <c r="Q4">
        <v>11</v>
      </c>
      <c r="R4">
        <v>5</v>
      </c>
    </row>
    <row r="5" spans="1:18" x14ac:dyDescent="0.25">
      <c r="A5" t="s">
        <v>60</v>
      </c>
      <c r="B5" t="s">
        <v>30</v>
      </c>
      <c r="C5" t="s">
        <v>96</v>
      </c>
      <c r="D5" t="s">
        <v>76</v>
      </c>
      <c r="E5" t="s">
        <v>33</v>
      </c>
      <c r="F5" t="s">
        <v>61</v>
      </c>
      <c r="G5" t="s">
        <v>118</v>
      </c>
      <c r="H5" t="s">
        <v>63</v>
      </c>
      <c r="I5" s="8">
        <v>875.1</v>
      </c>
      <c r="J5">
        <f t="shared" si="0"/>
        <v>12</v>
      </c>
      <c r="K5">
        <v>0.22</v>
      </c>
      <c r="L5">
        <v>0.02</v>
      </c>
      <c r="M5" t="s">
        <v>72</v>
      </c>
      <c r="Q5">
        <v>11</v>
      </c>
      <c r="R5">
        <v>1</v>
      </c>
    </row>
    <row r="6" spans="1:18" x14ac:dyDescent="0.25">
      <c r="A6" t="s">
        <v>60</v>
      </c>
      <c r="B6" t="s">
        <v>30</v>
      </c>
      <c r="C6" t="s">
        <v>96</v>
      </c>
      <c r="D6" t="s">
        <v>76</v>
      </c>
      <c r="E6" t="s">
        <v>33</v>
      </c>
      <c r="F6" t="s">
        <v>61</v>
      </c>
      <c r="G6" t="s">
        <v>118</v>
      </c>
      <c r="H6" t="s">
        <v>63</v>
      </c>
      <c r="I6" s="8">
        <v>875.1</v>
      </c>
      <c r="J6">
        <f t="shared" si="0"/>
        <v>14</v>
      </c>
      <c r="K6">
        <v>0.28000000000000003</v>
      </c>
      <c r="L6">
        <v>0.02</v>
      </c>
      <c r="M6" t="s">
        <v>72</v>
      </c>
      <c r="Q6">
        <v>11</v>
      </c>
      <c r="R6">
        <v>3</v>
      </c>
    </row>
    <row r="7" spans="1:18" x14ac:dyDescent="0.25">
      <c r="A7" t="s">
        <v>60</v>
      </c>
      <c r="B7" t="s">
        <v>30</v>
      </c>
      <c r="C7" t="s">
        <v>96</v>
      </c>
      <c r="D7" t="s">
        <v>76</v>
      </c>
      <c r="E7" t="s">
        <v>33</v>
      </c>
      <c r="F7" t="s">
        <v>61</v>
      </c>
      <c r="G7" t="s">
        <v>118</v>
      </c>
      <c r="H7" t="s">
        <v>63</v>
      </c>
      <c r="I7" s="8">
        <v>875.1</v>
      </c>
      <c r="J7">
        <f t="shared" si="0"/>
        <v>16</v>
      </c>
      <c r="K7">
        <v>0.23</v>
      </c>
      <c r="L7">
        <v>0.03</v>
      </c>
      <c r="M7" t="s">
        <v>72</v>
      </c>
      <c r="Q7">
        <v>11</v>
      </c>
      <c r="R7">
        <v>5</v>
      </c>
    </row>
    <row r="8" spans="1:18" x14ac:dyDescent="0.25">
      <c r="A8" t="s">
        <v>60</v>
      </c>
      <c r="B8" t="s">
        <v>30</v>
      </c>
      <c r="C8" t="s">
        <v>96</v>
      </c>
      <c r="D8" t="s">
        <v>76</v>
      </c>
      <c r="E8" t="s">
        <v>33</v>
      </c>
      <c r="F8" t="s">
        <v>61</v>
      </c>
      <c r="G8" t="s">
        <v>118</v>
      </c>
      <c r="H8" t="s">
        <v>63</v>
      </c>
      <c r="I8" s="8">
        <v>875.1</v>
      </c>
      <c r="J8">
        <f t="shared" si="0"/>
        <v>18</v>
      </c>
      <c r="K8">
        <v>0.2</v>
      </c>
      <c r="L8">
        <v>0.02</v>
      </c>
      <c r="M8" t="s">
        <v>72</v>
      </c>
      <c r="Q8">
        <v>11</v>
      </c>
      <c r="R8">
        <v>7</v>
      </c>
    </row>
    <row r="9" spans="1:18" x14ac:dyDescent="0.25">
      <c r="A9" t="s">
        <v>60</v>
      </c>
      <c r="B9" t="s">
        <v>30</v>
      </c>
      <c r="C9" t="s">
        <v>100</v>
      </c>
      <c r="D9" t="s">
        <v>76</v>
      </c>
      <c r="E9" t="s">
        <v>33</v>
      </c>
      <c r="F9" t="s">
        <v>61</v>
      </c>
      <c r="G9" t="s">
        <v>118</v>
      </c>
      <c r="H9" t="s">
        <v>63</v>
      </c>
      <c r="I9" s="8">
        <v>875.1</v>
      </c>
      <c r="J9">
        <f t="shared" si="0"/>
        <v>12</v>
      </c>
      <c r="K9">
        <v>0.84</v>
      </c>
      <c r="L9">
        <v>0.18</v>
      </c>
      <c r="M9" t="s">
        <v>72</v>
      </c>
      <c r="Q9">
        <v>11</v>
      </c>
      <c r="R9">
        <v>1</v>
      </c>
    </row>
    <row r="10" spans="1:18" x14ac:dyDescent="0.25">
      <c r="A10" t="s">
        <v>60</v>
      </c>
      <c r="B10" t="s">
        <v>30</v>
      </c>
      <c r="C10" t="s">
        <v>100</v>
      </c>
      <c r="D10" t="s">
        <v>76</v>
      </c>
      <c r="E10" t="s">
        <v>33</v>
      </c>
      <c r="F10" t="s">
        <v>61</v>
      </c>
      <c r="G10" t="s">
        <v>118</v>
      </c>
      <c r="H10" t="s">
        <v>63</v>
      </c>
      <c r="I10" s="8">
        <v>875.1</v>
      </c>
      <c r="J10">
        <f t="shared" si="0"/>
        <v>14</v>
      </c>
      <c r="K10">
        <v>0.53</v>
      </c>
      <c r="L10">
        <v>0.17</v>
      </c>
      <c r="M10" t="s">
        <v>72</v>
      </c>
      <c r="Q10">
        <v>11</v>
      </c>
      <c r="R10">
        <v>3</v>
      </c>
    </row>
    <row r="11" spans="1:18" x14ac:dyDescent="0.25">
      <c r="A11" t="s">
        <v>60</v>
      </c>
      <c r="B11" t="s">
        <v>30</v>
      </c>
      <c r="C11" t="s">
        <v>75</v>
      </c>
      <c r="D11" t="s">
        <v>76</v>
      </c>
      <c r="E11" t="s">
        <v>33</v>
      </c>
      <c r="F11" t="s">
        <v>61</v>
      </c>
      <c r="G11" t="s">
        <v>118</v>
      </c>
      <c r="H11" t="s">
        <v>63</v>
      </c>
      <c r="I11" s="8">
        <v>875.1</v>
      </c>
      <c r="J11">
        <f t="shared" si="0"/>
        <v>12</v>
      </c>
      <c r="K11">
        <v>2.96</v>
      </c>
      <c r="L11">
        <v>0.52</v>
      </c>
      <c r="M11" t="s">
        <v>72</v>
      </c>
      <c r="Q11">
        <v>11</v>
      </c>
      <c r="R11">
        <v>1</v>
      </c>
    </row>
    <row r="12" spans="1:18" x14ac:dyDescent="0.25">
      <c r="A12" t="s">
        <v>60</v>
      </c>
      <c r="B12" t="s">
        <v>30</v>
      </c>
      <c r="C12" t="s">
        <v>75</v>
      </c>
      <c r="D12" t="s">
        <v>76</v>
      </c>
      <c r="E12" t="s">
        <v>33</v>
      </c>
      <c r="F12" t="s">
        <v>61</v>
      </c>
      <c r="G12" t="s">
        <v>118</v>
      </c>
      <c r="H12" t="s">
        <v>63</v>
      </c>
      <c r="I12" s="8">
        <v>875.1</v>
      </c>
      <c r="J12">
        <f t="shared" si="0"/>
        <v>14</v>
      </c>
      <c r="K12">
        <v>0.94</v>
      </c>
      <c r="L12">
        <v>0.23</v>
      </c>
      <c r="M12" t="s">
        <v>72</v>
      </c>
      <c r="Q12">
        <v>11</v>
      </c>
      <c r="R12">
        <v>3</v>
      </c>
    </row>
    <row r="13" spans="1:18" x14ac:dyDescent="0.25">
      <c r="A13" t="s">
        <v>60</v>
      </c>
      <c r="B13" t="s">
        <v>30</v>
      </c>
      <c r="C13" t="s">
        <v>75</v>
      </c>
      <c r="D13" t="s">
        <v>76</v>
      </c>
      <c r="E13" t="s">
        <v>33</v>
      </c>
      <c r="F13" t="s">
        <v>61</v>
      </c>
      <c r="G13" t="s">
        <v>118</v>
      </c>
      <c r="H13" t="s">
        <v>63</v>
      </c>
      <c r="I13" s="8">
        <v>875.1</v>
      </c>
      <c r="J13">
        <f t="shared" si="0"/>
        <v>16</v>
      </c>
      <c r="K13">
        <v>0.56000000000000005</v>
      </c>
      <c r="L13">
        <v>0.11</v>
      </c>
      <c r="M13" t="s">
        <v>72</v>
      </c>
      <c r="Q13">
        <v>11</v>
      </c>
      <c r="R13">
        <v>5</v>
      </c>
    </row>
    <row r="14" spans="1:18" x14ac:dyDescent="0.25">
      <c r="A14" t="s">
        <v>60</v>
      </c>
      <c r="B14" t="s">
        <v>30</v>
      </c>
      <c r="C14" t="s">
        <v>75</v>
      </c>
      <c r="D14" t="s">
        <v>76</v>
      </c>
      <c r="E14" t="s">
        <v>33</v>
      </c>
      <c r="F14" t="s">
        <v>61</v>
      </c>
      <c r="G14" t="s">
        <v>118</v>
      </c>
      <c r="H14" t="s">
        <v>63</v>
      </c>
      <c r="I14" s="8">
        <v>875.1</v>
      </c>
      <c r="J14">
        <f t="shared" si="0"/>
        <v>18</v>
      </c>
      <c r="K14">
        <v>0.77</v>
      </c>
      <c r="L14">
        <v>0.25</v>
      </c>
      <c r="M14" t="s">
        <v>72</v>
      </c>
      <c r="Q14">
        <v>11</v>
      </c>
      <c r="R14">
        <v>7</v>
      </c>
    </row>
    <row r="15" spans="1:18" x14ac:dyDescent="0.25">
      <c r="A15" t="s">
        <v>60</v>
      </c>
      <c r="B15" t="s">
        <v>30</v>
      </c>
      <c r="C15" t="s">
        <v>110</v>
      </c>
      <c r="D15" t="s">
        <v>76</v>
      </c>
      <c r="E15" t="s">
        <v>33</v>
      </c>
      <c r="F15" t="s">
        <v>61</v>
      </c>
      <c r="G15" t="s">
        <v>118</v>
      </c>
      <c r="H15" t="s">
        <v>63</v>
      </c>
      <c r="I15" s="8">
        <v>875.1</v>
      </c>
      <c r="J15">
        <f t="shared" si="0"/>
        <v>12</v>
      </c>
      <c r="K15">
        <v>1.84</v>
      </c>
      <c r="L15">
        <v>0.88</v>
      </c>
      <c r="M15" t="s">
        <v>72</v>
      </c>
      <c r="Q15">
        <v>11</v>
      </c>
      <c r="R15">
        <v>1</v>
      </c>
    </row>
    <row r="16" spans="1:18" x14ac:dyDescent="0.25">
      <c r="A16" t="s">
        <v>60</v>
      </c>
      <c r="B16" t="s">
        <v>30</v>
      </c>
      <c r="C16" t="s">
        <v>110</v>
      </c>
      <c r="D16" t="s">
        <v>76</v>
      </c>
      <c r="E16" t="s">
        <v>33</v>
      </c>
      <c r="F16" t="s">
        <v>61</v>
      </c>
      <c r="G16" t="s">
        <v>118</v>
      </c>
      <c r="H16" t="s">
        <v>63</v>
      </c>
      <c r="I16" s="8">
        <v>875.1</v>
      </c>
      <c r="J16">
        <f t="shared" si="0"/>
        <v>14</v>
      </c>
      <c r="K16">
        <v>0.94</v>
      </c>
      <c r="L16">
        <v>0.17</v>
      </c>
      <c r="M16" t="s">
        <v>72</v>
      </c>
      <c r="Q16">
        <v>11</v>
      </c>
      <c r="R16">
        <v>3</v>
      </c>
    </row>
    <row r="17" spans="1:18" x14ac:dyDescent="0.25">
      <c r="A17" t="s">
        <v>60</v>
      </c>
      <c r="B17" t="s">
        <v>30</v>
      </c>
      <c r="C17" t="s">
        <v>110</v>
      </c>
      <c r="D17" t="s">
        <v>76</v>
      </c>
      <c r="E17" t="s">
        <v>33</v>
      </c>
      <c r="F17" t="s">
        <v>61</v>
      </c>
      <c r="G17" t="s">
        <v>118</v>
      </c>
      <c r="H17" t="s">
        <v>63</v>
      </c>
      <c r="I17" s="8">
        <v>875.1</v>
      </c>
      <c r="J17">
        <f t="shared" si="0"/>
        <v>16</v>
      </c>
      <c r="K17">
        <v>1.04</v>
      </c>
      <c r="L17">
        <v>0.28999999999999998</v>
      </c>
      <c r="M17" t="s">
        <v>72</v>
      </c>
      <c r="Q17">
        <v>11</v>
      </c>
      <c r="R17">
        <v>5</v>
      </c>
    </row>
    <row r="18" spans="1:18" x14ac:dyDescent="0.25">
      <c r="A18" t="s">
        <v>60</v>
      </c>
      <c r="B18" t="s">
        <v>30</v>
      </c>
      <c r="C18" t="s">
        <v>110</v>
      </c>
      <c r="D18" t="s">
        <v>76</v>
      </c>
      <c r="E18" t="s">
        <v>33</v>
      </c>
      <c r="F18" t="s">
        <v>61</v>
      </c>
      <c r="G18" t="s">
        <v>118</v>
      </c>
      <c r="H18" t="s">
        <v>63</v>
      </c>
      <c r="I18" s="8">
        <v>875.1</v>
      </c>
      <c r="J18">
        <f t="shared" si="0"/>
        <v>18</v>
      </c>
      <c r="K18">
        <v>0.98</v>
      </c>
      <c r="L18">
        <v>0.22</v>
      </c>
      <c r="M18" t="s">
        <v>72</v>
      </c>
      <c r="Q18">
        <v>11</v>
      </c>
      <c r="R18">
        <v>7</v>
      </c>
    </row>
    <row r="19" spans="1:18" x14ac:dyDescent="0.25">
      <c r="A19" t="s">
        <v>60</v>
      </c>
      <c r="B19" t="s">
        <v>30</v>
      </c>
      <c r="C19" t="s">
        <v>110</v>
      </c>
      <c r="D19" t="s">
        <v>76</v>
      </c>
      <c r="E19" t="s">
        <v>33</v>
      </c>
      <c r="F19" t="s">
        <v>61</v>
      </c>
      <c r="G19" t="s">
        <v>118</v>
      </c>
      <c r="H19" t="s">
        <v>63</v>
      </c>
      <c r="I19" s="8">
        <v>875.1</v>
      </c>
      <c r="J19">
        <f t="shared" si="0"/>
        <v>21</v>
      </c>
      <c r="K19">
        <v>0.89</v>
      </c>
      <c r="L19">
        <v>0.33</v>
      </c>
      <c r="M19" t="s">
        <v>72</v>
      </c>
      <c r="Q19">
        <v>11</v>
      </c>
      <c r="R19">
        <v>10</v>
      </c>
    </row>
    <row r="20" spans="1:18" x14ac:dyDescent="0.25">
      <c r="A20" t="s">
        <v>60</v>
      </c>
      <c r="B20" t="s">
        <v>30</v>
      </c>
      <c r="C20" t="s">
        <v>110</v>
      </c>
      <c r="D20" t="s">
        <v>76</v>
      </c>
      <c r="E20" t="s">
        <v>33</v>
      </c>
      <c r="F20" t="s">
        <v>61</v>
      </c>
      <c r="G20" t="s">
        <v>118</v>
      </c>
      <c r="H20" t="s">
        <v>63</v>
      </c>
      <c r="I20" s="8">
        <v>875.1</v>
      </c>
      <c r="J20">
        <f t="shared" si="0"/>
        <v>26</v>
      </c>
      <c r="K20">
        <v>0.54</v>
      </c>
      <c r="L20">
        <v>0.18</v>
      </c>
      <c r="M20" t="s">
        <v>72</v>
      </c>
      <c r="Q20">
        <v>11</v>
      </c>
      <c r="R20">
        <v>15</v>
      </c>
    </row>
  </sheetData>
  <phoneticPr fontId="6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1463C-E70F-4F55-9E3D-EC9726018990}">
  <dimension ref="A1:P40"/>
  <sheetViews>
    <sheetView workbookViewId="0">
      <selection activeCell="H2" sqref="H2:H40"/>
    </sheetView>
  </sheetViews>
  <sheetFormatPr defaultRowHeight="15" x14ac:dyDescent="0.25"/>
  <cols>
    <col min="1" max="1" width="10.7109375" bestFit="1" customWidth="1"/>
    <col min="3" max="3" width="21.5703125" bestFit="1" customWidth="1"/>
    <col min="4" max="4" width="12.42578125" bestFit="1" customWidth="1"/>
    <col min="5" max="5" width="6.85546875" bestFit="1" customWidth="1"/>
    <col min="6" max="6" width="7" bestFit="1" customWidth="1"/>
    <col min="7" max="7" width="8.5703125" bestFit="1" customWidth="1"/>
    <col min="8" max="8" width="8.42578125" bestFit="1" customWidth="1"/>
    <col min="9" max="9" width="8.42578125" customWidth="1"/>
    <col min="10" max="10" width="11.85546875" bestFit="1" customWidth="1"/>
    <col min="11" max="11" width="25.5703125" bestFit="1" customWidth="1"/>
    <col min="12" max="12" width="11.85546875" bestFit="1" customWidth="1"/>
    <col min="13" max="13" width="5.7109375" bestFit="1" customWidth="1"/>
    <col min="14" max="14" width="8.140625" bestFit="1" customWidth="1"/>
    <col min="16" max="16" width="11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s="1" t="s">
        <v>275</v>
      </c>
      <c r="J1" s="1" t="s">
        <v>8</v>
      </c>
      <c r="K1" s="2" t="s">
        <v>44</v>
      </c>
      <c r="L1" s="1" t="s">
        <v>45</v>
      </c>
      <c r="M1" s="1" t="s">
        <v>9</v>
      </c>
      <c r="N1" s="1" t="s">
        <v>7</v>
      </c>
      <c r="P1" s="1" t="s">
        <v>70</v>
      </c>
    </row>
    <row r="2" spans="1:16" x14ac:dyDescent="0.25">
      <c r="A2" t="s">
        <v>64</v>
      </c>
      <c r="B2" t="s">
        <v>30</v>
      </c>
      <c r="C2" t="s">
        <v>65</v>
      </c>
      <c r="D2" t="s">
        <v>32</v>
      </c>
      <c r="E2" t="s">
        <v>66</v>
      </c>
      <c r="F2" t="s">
        <v>67</v>
      </c>
      <c r="G2" t="s">
        <v>68</v>
      </c>
      <c r="H2" t="s">
        <v>63</v>
      </c>
      <c r="I2" s="8">
        <v>875.1</v>
      </c>
      <c r="J2">
        <v>0</v>
      </c>
      <c r="K2">
        <v>0</v>
      </c>
      <c r="L2">
        <f>P2-K2</f>
        <v>0</v>
      </c>
      <c r="M2" t="s">
        <v>72</v>
      </c>
      <c r="N2" t="s">
        <v>71</v>
      </c>
      <c r="P2">
        <v>0</v>
      </c>
    </row>
    <row r="3" spans="1:16" x14ac:dyDescent="0.25">
      <c r="A3" t="s">
        <v>64</v>
      </c>
      <c r="B3" t="s">
        <v>30</v>
      </c>
      <c r="C3" t="s">
        <v>65</v>
      </c>
      <c r="D3" t="s">
        <v>32</v>
      </c>
      <c r="E3" t="s">
        <v>66</v>
      </c>
      <c r="F3" t="s">
        <v>67</v>
      </c>
      <c r="G3" t="s">
        <v>68</v>
      </c>
      <c r="H3" t="s">
        <v>63</v>
      </c>
      <c r="I3" s="8">
        <v>875.1</v>
      </c>
      <c r="J3">
        <v>0.40243902439024298</v>
      </c>
      <c r="K3">
        <v>2.92332182171379</v>
      </c>
      <c r="L3">
        <f t="shared" ref="L3:L16" si="0">P3-K3</f>
        <v>2.0690787106986201</v>
      </c>
      <c r="M3" t="s">
        <v>72</v>
      </c>
      <c r="N3" t="s">
        <v>71</v>
      </c>
      <c r="P3">
        <v>4.9924005324124101</v>
      </c>
    </row>
    <row r="4" spans="1:16" x14ac:dyDescent="0.25">
      <c r="A4" t="s">
        <v>64</v>
      </c>
      <c r="B4" t="s">
        <v>30</v>
      </c>
      <c r="C4" t="s">
        <v>65</v>
      </c>
      <c r="D4" t="s">
        <v>32</v>
      </c>
      <c r="E4" t="s">
        <v>66</v>
      </c>
      <c r="F4" t="s">
        <v>67</v>
      </c>
      <c r="G4" t="s">
        <v>68</v>
      </c>
      <c r="H4" t="s">
        <v>63</v>
      </c>
      <c r="I4" s="8">
        <v>875.1</v>
      </c>
      <c r="J4">
        <v>0.95121951219512102</v>
      </c>
      <c r="K4">
        <v>6.6991555147852404</v>
      </c>
      <c r="L4">
        <f t="shared" si="0"/>
        <v>7.0575221238937589</v>
      </c>
      <c r="M4" t="s">
        <v>72</v>
      </c>
      <c r="N4" t="s">
        <v>71</v>
      </c>
      <c r="P4">
        <v>13.756677638678999</v>
      </c>
    </row>
    <row r="5" spans="1:16" x14ac:dyDescent="0.25">
      <c r="A5" t="s">
        <v>64</v>
      </c>
      <c r="B5" t="s">
        <v>30</v>
      </c>
      <c r="C5" t="s">
        <v>65</v>
      </c>
      <c r="D5" t="s">
        <v>32</v>
      </c>
      <c r="E5" t="s">
        <v>66</v>
      </c>
      <c r="F5" t="s">
        <v>67</v>
      </c>
      <c r="G5" t="s">
        <v>68</v>
      </c>
      <c r="H5" t="s">
        <v>63</v>
      </c>
      <c r="I5" s="8">
        <v>875.1</v>
      </c>
      <c r="J5">
        <v>1.9390243902438999</v>
      </c>
      <c r="K5">
        <v>22.646098640189901</v>
      </c>
      <c r="L5">
        <f t="shared" si="0"/>
        <v>12.776301352615295</v>
      </c>
      <c r="M5" t="s">
        <v>72</v>
      </c>
      <c r="N5" t="s">
        <v>71</v>
      </c>
      <c r="P5">
        <v>35.422399992805197</v>
      </c>
    </row>
    <row r="6" spans="1:16" x14ac:dyDescent="0.25">
      <c r="A6" t="s">
        <v>64</v>
      </c>
      <c r="B6" t="s">
        <v>30</v>
      </c>
      <c r="C6" t="s">
        <v>65</v>
      </c>
      <c r="D6" t="s">
        <v>32</v>
      </c>
      <c r="E6" t="s">
        <v>66</v>
      </c>
      <c r="F6" t="s">
        <v>67</v>
      </c>
      <c r="G6" t="s">
        <v>68</v>
      </c>
      <c r="H6" t="s">
        <v>63</v>
      </c>
      <c r="I6" s="8">
        <v>875.1</v>
      </c>
      <c r="J6">
        <v>2.9634146341463401</v>
      </c>
      <c r="K6">
        <v>33.604351032448299</v>
      </c>
      <c r="L6">
        <f t="shared" si="0"/>
        <v>17.642568709979201</v>
      </c>
      <c r="M6" t="s">
        <v>72</v>
      </c>
      <c r="N6" t="s">
        <v>71</v>
      </c>
      <c r="P6">
        <v>51.246919742427501</v>
      </c>
    </row>
    <row r="7" spans="1:16" x14ac:dyDescent="0.25">
      <c r="A7" t="s">
        <v>64</v>
      </c>
      <c r="B7" t="s">
        <v>30</v>
      </c>
      <c r="C7" t="s">
        <v>65</v>
      </c>
      <c r="D7" t="s">
        <v>32</v>
      </c>
      <c r="E7" t="s">
        <v>66</v>
      </c>
      <c r="F7" t="s">
        <v>67</v>
      </c>
      <c r="G7" t="s">
        <v>68</v>
      </c>
      <c r="H7" t="s">
        <v>63</v>
      </c>
      <c r="I7" s="8">
        <v>875.1</v>
      </c>
      <c r="J7">
        <v>3.51219512195122</v>
      </c>
      <c r="K7">
        <v>36.041689150298502</v>
      </c>
      <c r="L7">
        <f t="shared" si="0"/>
        <v>18.130036333549199</v>
      </c>
      <c r="M7" t="s">
        <v>72</v>
      </c>
      <c r="N7" t="s">
        <v>71</v>
      </c>
      <c r="P7">
        <v>54.171725483847702</v>
      </c>
    </row>
    <row r="8" spans="1:16" x14ac:dyDescent="0.25">
      <c r="A8" t="s">
        <v>64</v>
      </c>
      <c r="B8" t="s">
        <v>30</v>
      </c>
      <c r="C8" t="s">
        <v>65</v>
      </c>
      <c r="D8" t="s">
        <v>32</v>
      </c>
      <c r="E8" t="s">
        <v>66</v>
      </c>
      <c r="F8" t="s">
        <v>67</v>
      </c>
      <c r="G8" t="s">
        <v>68</v>
      </c>
      <c r="H8" t="s">
        <v>63</v>
      </c>
      <c r="I8" s="8">
        <v>875.1</v>
      </c>
      <c r="J8">
        <v>3.9512195121951201</v>
      </c>
      <c r="K8">
        <v>36.896426901215897</v>
      </c>
      <c r="L8">
        <f t="shared" si="0"/>
        <v>17.400442477876105</v>
      </c>
      <c r="M8" t="s">
        <v>72</v>
      </c>
      <c r="N8" t="s">
        <v>71</v>
      </c>
      <c r="P8">
        <v>54.296869379092001</v>
      </c>
    </row>
    <row r="9" spans="1:16" x14ac:dyDescent="0.25">
      <c r="A9" t="s">
        <v>64</v>
      </c>
      <c r="B9" t="s">
        <v>30</v>
      </c>
      <c r="C9" t="s">
        <v>65</v>
      </c>
      <c r="D9" t="s">
        <v>32</v>
      </c>
      <c r="E9" t="s">
        <v>66</v>
      </c>
      <c r="F9" t="s">
        <v>67</v>
      </c>
      <c r="G9" t="s">
        <v>68</v>
      </c>
      <c r="H9" t="s">
        <v>63</v>
      </c>
      <c r="I9" s="8">
        <v>875.1</v>
      </c>
      <c r="J9">
        <v>4.9756097560975601</v>
      </c>
      <c r="K9">
        <v>37.025033275775201</v>
      </c>
      <c r="L9">
        <f t="shared" si="0"/>
        <v>16.547435966616298</v>
      </c>
      <c r="M9" t="s">
        <v>72</v>
      </c>
      <c r="N9" t="s">
        <v>71</v>
      </c>
      <c r="P9">
        <v>53.572469242391499</v>
      </c>
    </row>
    <row r="10" spans="1:16" x14ac:dyDescent="0.25">
      <c r="A10" t="s">
        <v>64</v>
      </c>
      <c r="B10" t="s">
        <v>30</v>
      </c>
      <c r="C10" t="s">
        <v>65</v>
      </c>
      <c r="D10" t="s">
        <v>32</v>
      </c>
      <c r="E10" t="s">
        <v>66</v>
      </c>
      <c r="F10" t="s">
        <v>67</v>
      </c>
      <c r="G10" t="s">
        <v>68</v>
      </c>
      <c r="H10" t="s">
        <v>63</v>
      </c>
      <c r="I10" s="8">
        <v>875.1</v>
      </c>
      <c r="J10">
        <v>5.9268292682926802</v>
      </c>
      <c r="K10">
        <v>31.6774812936182</v>
      </c>
      <c r="L10">
        <f t="shared" si="0"/>
        <v>15.696408014965101</v>
      </c>
      <c r="M10" t="s">
        <v>72</v>
      </c>
      <c r="N10" t="s">
        <v>71</v>
      </c>
      <c r="P10">
        <v>47.373889308583301</v>
      </c>
    </row>
    <row r="11" spans="1:16" x14ac:dyDescent="0.25">
      <c r="A11" t="s">
        <v>64</v>
      </c>
      <c r="B11" t="s">
        <v>30</v>
      </c>
      <c r="C11" t="s">
        <v>65</v>
      </c>
      <c r="D11" t="s">
        <v>32</v>
      </c>
      <c r="E11" t="s">
        <v>66</v>
      </c>
      <c r="F11" t="s">
        <v>67</v>
      </c>
      <c r="G11" t="s">
        <v>68</v>
      </c>
      <c r="H11" t="s">
        <v>63</v>
      </c>
      <c r="I11" s="8">
        <v>875.1</v>
      </c>
      <c r="J11">
        <v>8.0121951219512209</v>
      </c>
      <c r="K11">
        <v>24.3906935750773</v>
      </c>
      <c r="L11">
        <f t="shared" si="0"/>
        <v>11.803839304985999</v>
      </c>
      <c r="M11" t="s">
        <v>72</v>
      </c>
      <c r="N11" t="s">
        <v>71</v>
      </c>
      <c r="P11">
        <v>36.194532880063299</v>
      </c>
    </row>
    <row r="12" spans="1:16" x14ac:dyDescent="0.25">
      <c r="A12" t="s">
        <v>64</v>
      </c>
      <c r="B12" t="s">
        <v>30</v>
      </c>
      <c r="C12" t="s">
        <v>65</v>
      </c>
      <c r="D12" t="s">
        <v>32</v>
      </c>
      <c r="E12" t="s">
        <v>66</v>
      </c>
      <c r="F12" t="s">
        <v>67</v>
      </c>
      <c r="G12" t="s">
        <v>68</v>
      </c>
      <c r="H12" t="s">
        <v>63</v>
      </c>
      <c r="I12" s="8">
        <v>875.1</v>
      </c>
      <c r="J12">
        <v>9.9878048780487791</v>
      </c>
      <c r="K12">
        <v>19.293429383408899</v>
      </c>
      <c r="L12">
        <f t="shared" si="0"/>
        <v>8.8827433628317998</v>
      </c>
      <c r="M12" t="s">
        <v>72</v>
      </c>
      <c r="N12" t="s">
        <v>71</v>
      </c>
      <c r="P12">
        <v>28.176172746240699</v>
      </c>
    </row>
    <row r="13" spans="1:16" x14ac:dyDescent="0.25">
      <c r="A13" t="s">
        <v>64</v>
      </c>
      <c r="B13" t="s">
        <v>30</v>
      </c>
      <c r="C13" t="s">
        <v>65</v>
      </c>
      <c r="D13" t="s">
        <v>32</v>
      </c>
      <c r="E13" t="s">
        <v>66</v>
      </c>
      <c r="F13" t="s">
        <v>67</v>
      </c>
      <c r="G13" t="s">
        <v>68</v>
      </c>
      <c r="H13" t="s">
        <v>63</v>
      </c>
      <c r="I13" s="8">
        <v>875.1</v>
      </c>
      <c r="J13">
        <v>12</v>
      </c>
      <c r="K13">
        <v>15.6565895028419</v>
      </c>
      <c r="L13">
        <f t="shared" si="0"/>
        <v>7.5440004676595009</v>
      </c>
      <c r="M13" t="s">
        <v>72</v>
      </c>
      <c r="N13" t="s">
        <v>71</v>
      </c>
      <c r="P13">
        <v>23.200589970501401</v>
      </c>
    </row>
    <row r="14" spans="1:16" x14ac:dyDescent="0.25">
      <c r="A14" t="s">
        <v>64</v>
      </c>
      <c r="B14" t="s">
        <v>30</v>
      </c>
      <c r="C14" t="s">
        <v>65</v>
      </c>
      <c r="D14" t="s">
        <v>32</v>
      </c>
      <c r="E14" t="s">
        <v>66</v>
      </c>
      <c r="F14" t="s">
        <v>67</v>
      </c>
      <c r="G14" t="s">
        <v>68</v>
      </c>
      <c r="H14" t="s">
        <v>63</v>
      </c>
      <c r="I14" s="8">
        <v>875.1</v>
      </c>
      <c r="J14">
        <v>16.024390243902399</v>
      </c>
      <c r="K14">
        <v>10.4514938125045</v>
      </c>
      <c r="L14">
        <f t="shared" si="0"/>
        <v>5.2327955248579006</v>
      </c>
      <c r="M14" t="s">
        <v>72</v>
      </c>
      <c r="N14" t="s">
        <v>71</v>
      </c>
      <c r="P14">
        <v>15.684289337362401</v>
      </c>
    </row>
    <row r="15" spans="1:16" x14ac:dyDescent="0.25">
      <c r="A15" t="s">
        <v>64</v>
      </c>
      <c r="B15" t="s">
        <v>30</v>
      </c>
      <c r="C15" t="s">
        <v>65</v>
      </c>
      <c r="D15" t="s">
        <v>32</v>
      </c>
      <c r="E15" t="s">
        <v>66</v>
      </c>
      <c r="F15" t="s">
        <v>67</v>
      </c>
      <c r="G15" t="s">
        <v>68</v>
      </c>
      <c r="H15" t="s">
        <v>63</v>
      </c>
      <c r="I15" s="8">
        <v>875.1</v>
      </c>
      <c r="J15">
        <v>24.109756097560901</v>
      </c>
      <c r="K15">
        <v>7.9508417871789403</v>
      </c>
      <c r="L15">
        <f t="shared" si="0"/>
        <v>3.4058430462622598</v>
      </c>
      <c r="M15" t="s">
        <v>72</v>
      </c>
      <c r="N15" t="s">
        <v>71</v>
      </c>
      <c r="P15">
        <v>11.3566848334412</v>
      </c>
    </row>
    <row r="16" spans="1:16" x14ac:dyDescent="0.25">
      <c r="A16" t="s">
        <v>64</v>
      </c>
      <c r="B16" t="s">
        <v>30</v>
      </c>
      <c r="C16" t="s">
        <v>65</v>
      </c>
      <c r="D16" t="s">
        <v>32</v>
      </c>
      <c r="E16" t="s">
        <v>66</v>
      </c>
      <c r="F16" t="s">
        <v>67</v>
      </c>
      <c r="G16" t="s">
        <v>68</v>
      </c>
      <c r="H16" t="s">
        <v>63</v>
      </c>
      <c r="I16" s="8">
        <v>875.1</v>
      </c>
      <c r="J16">
        <v>36.109756097560897</v>
      </c>
      <c r="K16">
        <v>5.9633786603352803</v>
      </c>
      <c r="L16">
        <f t="shared" si="0"/>
        <v>2.188534247068139</v>
      </c>
      <c r="M16" t="s">
        <v>72</v>
      </c>
      <c r="N16" t="s">
        <v>71</v>
      </c>
      <c r="P16">
        <v>8.1519129074034193</v>
      </c>
    </row>
    <row r="17" spans="1:13" x14ac:dyDescent="0.25">
      <c r="A17" t="s">
        <v>78</v>
      </c>
      <c r="B17" t="s">
        <v>30</v>
      </c>
      <c r="C17" t="s">
        <v>80</v>
      </c>
      <c r="D17" t="s">
        <v>32</v>
      </c>
      <c r="E17" t="s">
        <v>73</v>
      </c>
      <c r="F17" t="s">
        <v>67</v>
      </c>
      <c r="G17" t="s">
        <v>68</v>
      </c>
      <c r="H17" t="s">
        <v>63</v>
      </c>
      <c r="I17" s="8">
        <v>875.1</v>
      </c>
      <c r="J17">
        <v>3.1008592415905398</v>
      </c>
      <c r="K17">
        <v>737.11601479379397</v>
      </c>
      <c r="L17">
        <v>0</v>
      </c>
      <c r="M17" t="s">
        <v>79</v>
      </c>
    </row>
    <row r="18" spans="1:13" x14ac:dyDescent="0.25">
      <c r="A18" t="s">
        <v>78</v>
      </c>
      <c r="B18" t="s">
        <v>30</v>
      </c>
      <c r="C18" t="s">
        <v>80</v>
      </c>
      <c r="D18" t="s">
        <v>32</v>
      </c>
      <c r="E18" t="s">
        <v>73</v>
      </c>
      <c r="F18" t="s">
        <v>67</v>
      </c>
      <c r="G18" t="s">
        <v>68</v>
      </c>
      <c r="H18" t="s">
        <v>63</v>
      </c>
      <c r="I18" s="8">
        <v>875.1</v>
      </c>
      <c r="J18">
        <v>12.121540671672101</v>
      </c>
      <c r="K18">
        <v>82.413873225166995</v>
      </c>
      <c r="L18">
        <v>0</v>
      </c>
      <c r="M18" t="s">
        <v>79</v>
      </c>
    </row>
    <row r="19" spans="1:13" x14ac:dyDescent="0.25">
      <c r="A19" t="s">
        <v>78</v>
      </c>
      <c r="B19" t="s">
        <v>30</v>
      </c>
      <c r="C19" t="s">
        <v>80</v>
      </c>
      <c r="D19" t="s">
        <v>32</v>
      </c>
      <c r="E19" t="s">
        <v>73</v>
      </c>
      <c r="F19" t="s">
        <v>67</v>
      </c>
      <c r="G19" t="s">
        <v>68</v>
      </c>
      <c r="H19" t="s">
        <v>63</v>
      </c>
      <c r="I19" s="8">
        <v>875.1</v>
      </c>
      <c r="J19">
        <v>28.0378391564795</v>
      </c>
      <c r="K19">
        <v>19.497265594579201</v>
      </c>
      <c r="L19">
        <v>0</v>
      </c>
      <c r="M19" t="s">
        <v>79</v>
      </c>
    </row>
    <row r="20" spans="1:13" x14ac:dyDescent="0.25">
      <c r="A20" t="s">
        <v>78</v>
      </c>
      <c r="B20" t="s">
        <v>30</v>
      </c>
      <c r="C20" t="s">
        <v>80</v>
      </c>
      <c r="D20" t="s">
        <v>32</v>
      </c>
      <c r="E20" t="s">
        <v>73</v>
      </c>
      <c r="F20" t="s">
        <v>67</v>
      </c>
      <c r="G20" t="s">
        <v>68</v>
      </c>
      <c r="H20" t="s">
        <v>63</v>
      </c>
      <c r="I20" s="8">
        <v>875.1</v>
      </c>
      <c r="J20">
        <v>52.248394004282602</v>
      </c>
      <c r="K20">
        <v>12.5294456615651</v>
      </c>
      <c r="L20">
        <v>0</v>
      </c>
      <c r="M20" t="s">
        <v>79</v>
      </c>
    </row>
    <row r="21" spans="1:13" x14ac:dyDescent="0.25">
      <c r="A21" t="s">
        <v>78</v>
      </c>
      <c r="B21" t="s">
        <v>30</v>
      </c>
      <c r="C21" t="s">
        <v>80</v>
      </c>
      <c r="D21" t="s">
        <v>32</v>
      </c>
      <c r="E21" t="s">
        <v>73</v>
      </c>
      <c r="F21" t="s">
        <v>67</v>
      </c>
      <c r="G21" t="s">
        <v>68</v>
      </c>
      <c r="H21" t="s">
        <v>63</v>
      </c>
      <c r="I21" s="8">
        <v>875.1</v>
      </c>
      <c r="J21">
        <v>76.751687311956204</v>
      </c>
      <c r="K21">
        <v>3.6016477317826698</v>
      </c>
      <c r="L21">
        <v>0</v>
      </c>
      <c r="M21" t="s">
        <v>79</v>
      </c>
    </row>
    <row r="22" spans="1:13" x14ac:dyDescent="0.25">
      <c r="A22" t="s">
        <v>78</v>
      </c>
      <c r="B22" t="s">
        <v>30</v>
      </c>
      <c r="C22" t="s">
        <v>80</v>
      </c>
      <c r="D22" t="s">
        <v>32</v>
      </c>
      <c r="E22" t="s">
        <v>73</v>
      </c>
      <c r="F22" t="s">
        <v>67</v>
      </c>
      <c r="G22" t="s">
        <v>68</v>
      </c>
      <c r="H22" t="s">
        <v>63</v>
      </c>
      <c r="I22" s="8">
        <v>875.1</v>
      </c>
      <c r="J22">
        <v>98.278806277613597</v>
      </c>
      <c r="K22">
        <v>2.5149139765955399</v>
      </c>
      <c r="L22">
        <v>0</v>
      </c>
      <c r="M22" t="s">
        <v>79</v>
      </c>
    </row>
    <row r="23" spans="1:13" x14ac:dyDescent="0.25">
      <c r="A23" t="s">
        <v>78</v>
      </c>
      <c r="B23" t="s">
        <v>30</v>
      </c>
      <c r="C23" t="s">
        <v>80</v>
      </c>
      <c r="D23" t="s">
        <v>32</v>
      </c>
      <c r="E23" t="s">
        <v>73</v>
      </c>
      <c r="F23" t="s">
        <v>67</v>
      </c>
      <c r="G23" t="s">
        <v>68</v>
      </c>
      <c r="H23" t="s">
        <v>63</v>
      </c>
      <c r="I23" s="8">
        <v>875.1</v>
      </c>
      <c r="J23">
        <v>120.564876805898</v>
      </c>
      <c r="K23">
        <v>0.853718875337931</v>
      </c>
      <c r="L23">
        <v>0</v>
      </c>
      <c r="M23" t="s">
        <v>79</v>
      </c>
    </row>
    <row r="24" spans="1:13" x14ac:dyDescent="0.25">
      <c r="A24" t="s">
        <v>78</v>
      </c>
      <c r="B24" t="s">
        <v>30</v>
      </c>
      <c r="C24" t="s">
        <v>80</v>
      </c>
      <c r="D24" t="s">
        <v>32</v>
      </c>
      <c r="E24" t="s">
        <v>73</v>
      </c>
      <c r="F24" t="s">
        <v>67</v>
      </c>
      <c r="G24" t="s">
        <v>68</v>
      </c>
      <c r="H24" t="s">
        <v>63</v>
      </c>
      <c r="I24" s="8">
        <v>875.1</v>
      </c>
      <c r="J24">
        <v>170.05393977177201</v>
      </c>
      <c r="K24">
        <v>0.83321547096708604</v>
      </c>
      <c r="L24">
        <v>0</v>
      </c>
      <c r="M24" t="s">
        <v>79</v>
      </c>
    </row>
    <row r="25" spans="1:13" x14ac:dyDescent="0.25">
      <c r="A25" t="s">
        <v>78</v>
      </c>
      <c r="B25" t="s">
        <v>30</v>
      </c>
      <c r="C25" t="s">
        <v>80</v>
      </c>
      <c r="D25" t="s">
        <v>32</v>
      </c>
      <c r="E25" t="s">
        <v>73</v>
      </c>
      <c r="F25" t="s">
        <v>67</v>
      </c>
      <c r="G25" t="s">
        <v>68</v>
      </c>
      <c r="H25" t="s">
        <v>63</v>
      </c>
      <c r="I25" s="8">
        <v>875.1</v>
      </c>
      <c r="J25">
        <v>217.97088878649001</v>
      </c>
      <c r="K25">
        <v>0.26072129851221798</v>
      </c>
      <c r="L25">
        <v>0</v>
      </c>
      <c r="M25" t="s">
        <v>79</v>
      </c>
    </row>
    <row r="26" spans="1:13" x14ac:dyDescent="0.25">
      <c r="A26" t="s">
        <v>78</v>
      </c>
      <c r="B26" t="s">
        <v>30</v>
      </c>
      <c r="C26" t="s">
        <v>80</v>
      </c>
      <c r="D26" t="s">
        <v>32</v>
      </c>
      <c r="E26" t="s">
        <v>73</v>
      </c>
      <c r="F26" t="s">
        <v>67</v>
      </c>
      <c r="G26" t="s">
        <v>68</v>
      </c>
      <c r="H26" t="s">
        <v>63</v>
      </c>
      <c r="I26" s="8">
        <v>875.1</v>
      </c>
      <c r="J26">
        <v>289.43159949041802</v>
      </c>
      <c r="K26">
        <v>0.17282479480959101</v>
      </c>
      <c r="L26">
        <v>0</v>
      </c>
      <c r="M26" t="s">
        <v>79</v>
      </c>
    </row>
    <row r="27" spans="1:13" x14ac:dyDescent="0.25">
      <c r="A27" t="s">
        <v>78</v>
      </c>
      <c r="B27" t="s">
        <v>30</v>
      </c>
      <c r="C27" t="s">
        <v>80</v>
      </c>
      <c r="D27" t="s">
        <v>32</v>
      </c>
      <c r="E27" t="s">
        <v>73</v>
      </c>
      <c r="F27" t="s">
        <v>67</v>
      </c>
      <c r="G27" t="s">
        <v>68</v>
      </c>
      <c r="H27" t="s">
        <v>63</v>
      </c>
      <c r="I27" s="8">
        <v>875.1</v>
      </c>
      <c r="J27">
        <v>363.11495405632502</v>
      </c>
      <c r="K27">
        <v>9.9738210684290299E-2</v>
      </c>
      <c r="L27">
        <v>0</v>
      </c>
      <c r="M27" t="s">
        <v>79</v>
      </c>
    </row>
    <row r="28" spans="1:13" x14ac:dyDescent="0.25">
      <c r="A28" t="s">
        <v>78</v>
      </c>
      <c r="B28" t="s">
        <v>30</v>
      </c>
      <c r="C28" t="s">
        <v>80</v>
      </c>
      <c r="D28" t="s">
        <v>32</v>
      </c>
      <c r="E28" t="s">
        <v>73</v>
      </c>
      <c r="F28" t="s">
        <v>67</v>
      </c>
      <c r="G28" t="s">
        <v>68</v>
      </c>
      <c r="H28" t="s">
        <v>63</v>
      </c>
      <c r="I28" s="8">
        <v>875.1</v>
      </c>
      <c r="J28">
        <v>432.17412517279701</v>
      </c>
      <c r="K28">
        <v>3.0399705685803E-2</v>
      </c>
      <c r="L28">
        <v>0</v>
      </c>
      <c r="M28" t="s">
        <v>79</v>
      </c>
    </row>
    <row r="29" spans="1:13" x14ac:dyDescent="0.25">
      <c r="A29" t="s">
        <v>74</v>
      </c>
      <c r="B29" t="s">
        <v>30</v>
      </c>
      <c r="C29" t="s">
        <v>75</v>
      </c>
      <c r="D29" t="s">
        <v>76</v>
      </c>
      <c r="E29" t="s">
        <v>73</v>
      </c>
      <c r="F29" t="s">
        <v>67</v>
      </c>
      <c r="G29" t="s">
        <v>77</v>
      </c>
      <c r="H29" t="s">
        <v>63</v>
      </c>
      <c r="I29" s="8">
        <v>875.1</v>
      </c>
      <c r="J29">
        <v>0.92456805103734496</v>
      </c>
      <c r="K29">
        <v>652.66775116222402</v>
      </c>
      <c r="L29">
        <v>0</v>
      </c>
      <c r="M29" t="s">
        <v>37</v>
      </c>
    </row>
    <row r="30" spans="1:13" x14ac:dyDescent="0.25">
      <c r="A30" t="s">
        <v>74</v>
      </c>
      <c r="B30" t="s">
        <v>30</v>
      </c>
      <c r="C30" t="s">
        <v>75</v>
      </c>
      <c r="D30" t="s">
        <v>76</v>
      </c>
      <c r="E30" t="s">
        <v>73</v>
      </c>
      <c r="F30" t="s">
        <v>67</v>
      </c>
      <c r="G30" t="s">
        <v>77</v>
      </c>
      <c r="H30" t="s">
        <v>63</v>
      </c>
      <c r="I30" s="8">
        <v>875.1</v>
      </c>
      <c r="J30">
        <v>1.87243640803078</v>
      </c>
      <c r="K30">
        <v>830.75960020881405</v>
      </c>
      <c r="L30">
        <v>0</v>
      </c>
      <c r="M30" t="s">
        <v>37</v>
      </c>
    </row>
    <row r="31" spans="1:13" x14ac:dyDescent="0.25">
      <c r="A31" t="s">
        <v>74</v>
      </c>
      <c r="B31" t="s">
        <v>30</v>
      </c>
      <c r="C31" t="s">
        <v>75</v>
      </c>
      <c r="D31" t="s">
        <v>76</v>
      </c>
      <c r="E31" t="s">
        <v>73</v>
      </c>
      <c r="F31" t="s">
        <v>67</v>
      </c>
      <c r="G31" t="s">
        <v>77</v>
      </c>
      <c r="H31" t="s">
        <v>63</v>
      </c>
      <c r="I31" s="8">
        <v>875.1</v>
      </c>
      <c r="J31">
        <v>3.9177268429946399</v>
      </c>
      <c r="K31">
        <v>641.59899406579302</v>
      </c>
      <c r="L31">
        <v>0</v>
      </c>
      <c r="M31" t="s">
        <v>37</v>
      </c>
    </row>
    <row r="32" spans="1:13" x14ac:dyDescent="0.25">
      <c r="A32" t="s">
        <v>74</v>
      </c>
      <c r="B32" t="s">
        <v>30</v>
      </c>
      <c r="C32" t="s">
        <v>75</v>
      </c>
      <c r="D32" t="s">
        <v>76</v>
      </c>
      <c r="E32" t="s">
        <v>73</v>
      </c>
      <c r="F32" t="s">
        <v>67</v>
      </c>
      <c r="G32" t="s">
        <v>77</v>
      </c>
      <c r="H32" t="s">
        <v>63</v>
      </c>
      <c r="I32" s="8">
        <v>875.1</v>
      </c>
      <c r="J32">
        <v>7.9338658408581599</v>
      </c>
      <c r="K32">
        <v>538.70595394833595</v>
      </c>
      <c r="L32">
        <v>0</v>
      </c>
      <c r="M32" t="s">
        <v>37</v>
      </c>
    </row>
    <row r="33" spans="1:13" x14ac:dyDescent="0.25">
      <c r="A33" t="s">
        <v>74</v>
      </c>
      <c r="B33" t="s">
        <v>30</v>
      </c>
      <c r="C33" t="s">
        <v>75</v>
      </c>
      <c r="D33" t="s">
        <v>76</v>
      </c>
      <c r="E33" t="s">
        <v>73</v>
      </c>
      <c r="F33" t="s">
        <v>67</v>
      </c>
      <c r="G33" t="s">
        <v>77</v>
      </c>
      <c r="H33" t="s">
        <v>63</v>
      </c>
      <c r="I33" s="8">
        <v>875.1</v>
      </c>
      <c r="J33">
        <v>11.8433296360536</v>
      </c>
      <c r="K33">
        <v>494.21829955267498</v>
      </c>
      <c r="L33">
        <v>0</v>
      </c>
      <c r="M33" t="s">
        <v>37</v>
      </c>
    </row>
    <row r="34" spans="1:13" x14ac:dyDescent="0.25">
      <c r="A34" t="s">
        <v>74</v>
      </c>
      <c r="B34" t="s">
        <v>30</v>
      </c>
      <c r="C34" t="s">
        <v>75</v>
      </c>
      <c r="D34" t="s">
        <v>76</v>
      </c>
      <c r="E34" t="s">
        <v>73</v>
      </c>
      <c r="F34" t="s">
        <v>67</v>
      </c>
      <c r="G34" t="s">
        <v>77</v>
      </c>
      <c r="H34" t="s">
        <v>63</v>
      </c>
      <c r="I34" s="8">
        <v>875.1</v>
      </c>
      <c r="J34">
        <v>23.8638309276201</v>
      </c>
      <c r="K34">
        <v>157.259697285638</v>
      </c>
      <c r="L34">
        <v>0</v>
      </c>
      <c r="M34" t="s">
        <v>37</v>
      </c>
    </row>
    <row r="35" spans="1:13" x14ac:dyDescent="0.25">
      <c r="A35" t="s">
        <v>74</v>
      </c>
      <c r="B35" t="s">
        <v>30</v>
      </c>
      <c r="C35" t="s">
        <v>80</v>
      </c>
      <c r="D35" t="s">
        <v>32</v>
      </c>
      <c r="E35" t="s">
        <v>73</v>
      </c>
      <c r="F35" t="s">
        <v>67</v>
      </c>
      <c r="G35" t="s">
        <v>77</v>
      </c>
      <c r="H35" t="s">
        <v>63</v>
      </c>
      <c r="I35" s="8">
        <v>875.1</v>
      </c>
      <c r="J35">
        <v>0.95438227825934496</v>
      </c>
      <c r="K35">
        <v>40.989952137635797</v>
      </c>
      <c r="L35">
        <v>0</v>
      </c>
      <c r="M35" t="s">
        <v>37</v>
      </c>
    </row>
    <row r="36" spans="1:13" x14ac:dyDescent="0.25">
      <c r="A36" t="s">
        <v>74</v>
      </c>
      <c r="B36" t="s">
        <v>30</v>
      </c>
      <c r="C36" t="s">
        <v>80</v>
      </c>
      <c r="D36" t="s">
        <v>32</v>
      </c>
      <c r="E36" t="s">
        <v>73</v>
      </c>
      <c r="F36" t="s">
        <v>67</v>
      </c>
      <c r="G36" t="s">
        <v>77</v>
      </c>
      <c r="H36" t="s">
        <v>63</v>
      </c>
      <c r="I36" s="8">
        <v>875.1</v>
      </c>
      <c r="J36">
        <v>2.0967953769372101</v>
      </c>
      <c r="K36">
        <v>58.0349278936838</v>
      </c>
      <c r="L36">
        <v>0</v>
      </c>
      <c r="M36" t="s">
        <v>37</v>
      </c>
    </row>
    <row r="37" spans="1:13" x14ac:dyDescent="0.25">
      <c r="A37" t="s">
        <v>74</v>
      </c>
      <c r="B37" t="s">
        <v>30</v>
      </c>
      <c r="C37" t="s">
        <v>80</v>
      </c>
      <c r="D37" t="s">
        <v>32</v>
      </c>
      <c r="E37" t="s">
        <v>73</v>
      </c>
      <c r="F37" t="s">
        <v>67</v>
      </c>
      <c r="G37" t="s">
        <v>77</v>
      </c>
      <c r="H37" t="s">
        <v>63</v>
      </c>
      <c r="I37" s="8">
        <v>875.1</v>
      </c>
      <c r="J37">
        <v>4.0399264512739599</v>
      </c>
      <c r="K37">
        <v>41.812551547518702</v>
      </c>
      <c r="L37">
        <v>0</v>
      </c>
      <c r="M37" t="s">
        <v>37</v>
      </c>
    </row>
    <row r="38" spans="1:13" x14ac:dyDescent="0.25">
      <c r="A38" t="s">
        <v>74</v>
      </c>
      <c r="B38" t="s">
        <v>30</v>
      </c>
      <c r="C38" t="s">
        <v>80</v>
      </c>
      <c r="D38" t="s">
        <v>32</v>
      </c>
      <c r="E38" t="s">
        <v>73</v>
      </c>
      <c r="F38" t="s">
        <v>67</v>
      </c>
      <c r="G38" t="s">
        <v>77</v>
      </c>
      <c r="H38" t="s">
        <v>63</v>
      </c>
      <c r="I38" s="8">
        <v>875.1</v>
      </c>
      <c r="J38">
        <v>8.1102793100429</v>
      </c>
      <c r="K38">
        <v>29.5321205503169</v>
      </c>
      <c r="L38">
        <v>0</v>
      </c>
      <c r="M38" t="s">
        <v>37</v>
      </c>
    </row>
    <row r="39" spans="1:13" x14ac:dyDescent="0.25">
      <c r="A39" t="s">
        <v>74</v>
      </c>
      <c r="B39" t="s">
        <v>30</v>
      </c>
      <c r="C39" t="s">
        <v>80</v>
      </c>
      <c r="D39" t="s">
        <v>32</v>
      </c>
      <c r="E39" t="s">
        <v>73</v>
      </c>
      <c r="F39" t="s">
        <v>67</v>
      </c>
      <c r="G39" t="s">
        <v>77</v>
      </c>
      <c r="H39" t="s">
        <v>63</v>
      </c>
      <c r="I39" s="8">
        <v>875.1</v>
      </c>
      <c r="J39">
        <v>12.0843183609141</v>
      </c>
      <c r="K39">
        <v>32.942424462586303</v>
      </c>
      <c r="L39">
        <v>0</v>
      </c>
      <c r="M39" t="s">
        <v>37</v>
      </c>
    </row>
    <row r="40" spans="1:13" x14ac:dyDescent="0.25">
      <c r="A40" t="s">
        <v>74</v>
      </c>
      <c r="B40" t="s">
        <v>30</v>
      </c>
      <c r="C40" t="s">
        <v>80</v>
      </c>
      <c r="D40" t="s">
        <v>32</v>
      </c>
      <c r="E40" t="s">
        <v>73</v>
      </c>
      <c r="F40" t="s">
        <v>67</v>
      </c>
      <c r="G40" t="s">
        <v>77</v>
      </c>
      <c r="H40" t="s">
        <v>63</v>
      </c>
      <c r="I40" s="8">
        <v>875.1</v>
      </c>
      <c r="J40">
        <v>24.118728657735701</v>
      </c>
      <c r="K40">
        <v>11.958131745004</v>
      </c>
      <c r="L40">
        <v>0</v>
      </c>
      <c r="M40" t="s">
        <v>37</v>
      </c>
    </row>
  </sheetData>
  <phoneticPr fontId="6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72A1D-9CF5-4367-8E2E-BFD042458931}">
  <dimension ref="A1:AB75"/>
  <sheetViews>
    <sheetView workbookViewId="0">
      <selection sqref="A1:N45"/>
    </sheetView>
  </sheetViews>
  <sheetFormatPr defaultRowHeight="15" x14ac:dyDescent="0.25"/>
  <cols>
    <col min="9" max="9" width="16.5703125" bestFit="1" customWidth="1"/>
    <col min="11" max="11" width="19.42578125" bestFit="1" customWidth="1"/>
    <col min="12" max="12" width="11.8554687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t="s">
        <v>275</v>
      </c>
      <c r="J1" s="1" t="s">
        <v>8</v>
      </c>
      <c r="K1" s="2" t="s">
        <v>137</v>
      </c>
      <c r="L1" s="1" t="s">
        <v>125</v>
      </c>
      <c r="M1" s="1" t="s">
        <v>9</v>
      </c>
      <c r="N1" s="1" t="s">
        <v>7</v>
      </c>
      <c r="O1" s="1" t="s">
        <v>129</v>
      </c>
      <c r="P1" s="1" t="s">
        <v>239</v>
      </c>
      <c r="Q1" s="1" t="s">
        <v>205</v>
      </c>
      <c r="R1" s="1" t="s">
        <v>222</v>
      </c>
      <c r="V1" t="s">
        <v>254</v>
      </c>
      <c r="X1" t="s">
        <v>256</v>
      </c>
      <c r="Z1" t="s">
        <v>257</v>
      </c>
      <c r="AB1" t="s">
        <v>258</v>
      </c>
    </row>
    <row r="2" spans="1:28" x14ac:dyDescent="0.25">
      <c r="A2" t="s">
        <v>260</v>
      </c>
      <c r="B2" t="s">
        <v>30</v>
      </c>
      <c r="C2" t="s">
        <v>31</v>
      </c>
      <c r="D2" t="s">
        <v>32</v>
      </c>
      <c r="E2" t="s">
        <v>243</v>
      </c>
      <c r="F2" t="s">
        <v>50</v>
      </c>
      <c r="G2" t="s">
        <v>83</v>
      </c>
      <c r="H2" t="s">
        <v>321</v>
      </c>
      <c r="I2">
        <v>705.63</v>
      </c>
      <c r="J2">
        <v>1</v>
      </c>
      <c r="K2">
        <f>AVERAGE(V2:V14)</f>
        <v>1.0140177266131896</v>
      </c>
      <c r="L2">
        <f>_xlfn.STDEV.P(V2:V14)</f>
        <v>0.23998423809222874</v>
      </c>
      <c r="M2" t="s">
        <v>40</v>
      </c>
      <c r="N2" t="s">
        <v>253</v>
      </c>
      <c r="U2">
        <v>0.96008084891359202</v>
      </c>
      <c r="V2">
        <v>1.55456392157479</v>
      </c>
      <c r="W2">
        <v>1.0485805911228101</v>
      </c>
      <c r="X2">
        <v>3.03283082016558</v>
      </c>
      <c r="Y2">
        <v>0.97768192965254896</v>
      </c>
      <c r="Z2">
        <v>0.29213393561224699</v>
      </c>
      <c r="AA2">
        <v>0.94283258137977999</v>
      </c>
      <c r="AB2">
        <v>0.32328152200246402</v>
      </c>
    </row>
    <row r="3" spans="1:28" x14ac:dyDescent="0.25">
      <c r="A3" t="s">
        <v>260</v>
      </c>
      <c r="B3" t="s">
        <v>30</v>
      </c>
      <c r="C3" t="s">
        <v>31</v>
      </c>
      <c r="D3" t="s">
        <v>32</v>
      </c>
      <c r="E3" t="s">
        <v>243</v>
      </c>
      <c r="F3" t="s">
        <v>50</v>
      </c>
      <c r="G3" t="s">
        <v>83</v>
      </c>
      <c r="H3" t="s">
        <v>321</v>
      </c>
      <c r="I3">
        <v>705.63</v>
      </c>
      <c r="J3">
        <v>2</v>
      </c>
      <c r="K3">
        <f>AVERAGE(V15:V28)</f>
        <v>1.1427304059064209</v>
      </c>
      <c r="L3">
        <f>_xlfn.STDEV.P(V15:V28)</f>
        <v>0.24456737726072567</v>
      </c>
      <c r="M3" t="s">
        <v>40</v>
      </c>
      <c r="N3" t="s">
        <v>253</v>
      </c>
      <c r="U3">
        <v>0.98534613441131802</v>
      </c>
      <c r="V3">
        <v>1.3974113030494</v>
      </c>
      <c r="W3">
        <v>1.0189643837993501</v>
      </c>
      <c r="X3">
        <v>2.0428243368146202</v>
      </c>
      <c r="Y3">
        <v>0.97768192965254896</v>
      </c>
      <c r="Z3">
        <v>0.29213393561224699</v>
      </c>
      <c r="AA3">
        <v>1.00310101081583</v>
      </c>
      <c r="AB3">
        <v>0.26544123478667198</v>
      </c>
    </row>
    <row r="4" spans="1:28" x14ac:dyDescent="0.25">
      <c r="A4" t="s">
        <v>260</v>
      </c>
      <c r="B4" t="s">
        <v>30</v>
      </c>
      <c r="C4" t="s">
        <v>31</v>
      </c>
      <c r="D4" t="s">
        <v>32</v>
      </c>
      <c r="E4" t="s">
        <v>243</v>
      </c>
      <c r="F4" t="s">
        <v>50</v>
      </c>
      <c r="G4" t="s">
        <v>83</v>
      </c>
      <c r="H4" t="s">
        <v>321</v>
      </c>
      <c r="I4">
        <v>705.63</v>
      </c>
      <c r="J4">
        <v>3</v>
      </c>
      <c r="K4">
        <f>AVERAGE(V30:V41)</f>
        <v>0.88044311223557814</v>
      </c>
      <c r="L4">
        <f>_xlfn.STDEV.P(V30:V41)</f>
        <v>0.34727652446768009</v>
      </c>
      <c r="M4" t="s">
        <v>40</v>
      </c>
      <c r="N4" t="s">
        <v>253</v>
      </c>
      <c r="U4">
        <v>0.98534613441131802</v>
      </c>
      <c r="V4">
        <v>1.2000754439669701</v>
      </c>
      <c r="W4">
        <v>1.0395705900215899</v>
      </c>
      <c r="X4">
        <v>1.3347887611263101</v>
      </c>
      <c r="Y4">
        <v>1.03648723866571</v>
      </c>
      <c r="Z4">
        <v>0.25303785712312399</v>
      </c>
      <c r="AA4">
        <v>1.00431914076593</v>
      </c>
      <c r="AB4">
        <v>0.18219819695063799</v>
      </c>
    </row>
    <row r="5" spans="1:28" x14ac:dyDescent="0.25">
      <c r="A5" t="s">
        <v>260</v>
      </c>
      <c r="B5" t="s">
        <v>30</v>
      </c>
      <c r="C5" t="s">
        <v>31</v>
      </c>
      <c r="D5" t="s">
        <v>32</v>
      </c>
      <c r="E5" t="s">
        <v>243</v>
      </c>
      <c r="F5" t="s">
        <v>50</v>
      </c>
      <c r="G5" t="s">
        <v>83</v>
      </c>
      <c r="H5" t="s">
        <v>321</v>
      </c>
      <c r="I5">
        <v>705.63</v>
      </c>
      <c r="J5">
        <v>4</v>
      </c>
      <c r="K5">
        <f>AVERAGE(V42:V54)</f>
        <v>0.71592448452104596</v>
      </c>
      <c r="L5">
        <f>_xlfn.STDEV.P(V42:V54)</f>
        <v>0.26373735460376874</v>
      </c>
      <c r="M5" t="s">
        <v>40</v>
      </c>
      <c r="N5" t="s">
        <v>253</v>
      </c>
      <c r="U5">
        <v>1.0106114199090399</v>
      </c>
      <c r="V5">
        <v>1.1121090045461901</v>
      </c>
      <c r="W5">
        <v>1.03907003440485</v>
      </c>
      <c r="X5">
        <v>1.2752947183557399</v>
      </c>
      <c r="Y5">
        <v>1.03625434635279</v>
      </c>
      <c r="Z5">
        <v>0.244113069598243</v>
      </c>
      <c r="AA5">
        <v>1.03436634620181</v>
      </c>
      <c r="AB5">
        <v>0.169594199199432</v>
      </c>
    </row>
    <row r="6" spans="1:28" x14ac:dyDescent="0.25">
      <c r="A6" t="s">
        <v>260</v>
      </c>
      <c r="B6" t="s">
        <v>30</v>
      </c>
      <c r="C6" t="s">
        <v>31</v>
      </c>
      <c r="D6" t="s">
        <v>32</v>
      </c>
      <c r="E6" t="s">
        <v>243</v>
      </c>
      <c r="F6" t="s">
        <v>50</v>
      </c>
      <c r="G6" t="s">
        <v>83</v>
      </c>
      <c r="H6" t="s">
        <v>321</v>
      </c>
      <c r="I6">
        <v>705.63</v>
      </c>
      <c r="J6">
        <v>8</v>
      </c>
      <c r="K6">
        <f>AVERAGE(V31:V33)</f>
        <v>1.1816618269085799</v>
      </c>
      <c r="L6">
        <f>_xlfn.STDEV.P(V31:V33)</f>
        <v>0.12532709000849987</v>
      </c>
      <c r="M6" t="s">
        <v>40</v>
      </c>
      <c r="N6" t="s">
        <v>253</v>
      </c>
      <c r="U6">
        <v>0.98534613441131802</v>
      </c>
      <c r="V6">
        <v>1.0624683148315901</v>
      </c>
      <c r="W6">
        <v>1.0385694787881199</v>
      </c>
      <c r="X6">
        <v>1.2184524368437899</v>
      </c>
      <c r="Y6">
        <v>1.03543922325755</v>
      </c>
      <c r="Z6">
        <v>0.21528332348467</v>
      </c>
      <c r="AA6">
        <v>1.0345983709542099</v>
      </c>
      <c r="AB6">
        <v>0.15786380004315601</v>
      </c>
    </row>
    <row r="7" spans="1:28" x14ac:dyDescent="0.25">
      <c r="A7" t="s">
        <v>260</v>
      </c>
      <c r="B7" t="s">
        <v>30</v>
      </c>
      <c r="C7" t="s">
        <v>31</v>
      </c>
      <c r="D7" t="s">
        <v>32</v>
      </c>
      <c r="E7" t="s">
        <v>243</v>
      </c>
      <c r="F7" t="s">
        <v>50</v>
      </c>
      <c r="G7" t="s">
        <v>83</v>
      </c>
      <c r="H7" t="s">
        <v>321</v>
      </c>
      <c r="I7">
        <v>705.63</v>
      </c>
      <c r="J7">
        <v>16</v>
      </c>
      <c r="K7">
        <f>AVERAGE(V63:V67)</f>
        <v>0.36854280980504994</v>
      </c>
      <c r="L7">
        <f>_xlfn.STDEV.P(V63:V67)</f>
        <v>0.12643531664353863</v>
      </c>
      <c r="M7" t="s">
        <v>40</v>
      </c>
      <c r="N7" t="s">
        <v>253</v>
      </c>
      <c r="U7">
        <v>0.98534613441131802</v>
      </c>
      <c r="V7">
        <v>0.99970003265929597</v>
      </c>
      <c r="W7">
        <v>1.0385694787881199</v>
      </c>
      <c r="X7">
        <v>1.2184524368437899</v>
      </c>
      <c r="Y7">
        <v>1.03450765400586</v>
      </c>
      <c r="Z7">
        <v>0.186480108085156</v>
      </c>
      <c r="AA7">
        <v>1.0050732212112301</v>
      </c>
      <c r="AB7">
        <v>0.14433665699092099</v>
      </c>
    </row>
    <row r="8" spans="1:28" x14ac:dyDescent="0.25">
      <c r="A8" t="s">
        <v>260</v>
      </c>
      <c r="B8" t="s">
        <v>30</v>
      </c>
      <c r="C8" t="s">
        <v>31</v>
      </c>
      <c r="D8" t="s">
        <v>32</v>
      </c>
      <c r="E8" t="s">
        <v>243</v>
      </c>
      <c r="F8" t="s">
        <v>50</v>
      </c>
      <c r="G8" t="s">
        <v>83</v>
      </c>
      <c r="H8" t="s">
        <v>321</v>
      </c>
      <c r="I8">
        <v>705.63</v>
      </c>
      <c r="J8">
        <v>24</v>
      </c>
      <c r="K8">
        <f>AVERAGE(V68:V72)</f>
        <v>0.34517769418715077</v>
      </c>
      <c r="L8">
        <f>_xlfn.STDEV.P(V68:V72)</f>
        <v>0.12942515646801545</v>
      </c>
      <c r="M8" t="s">
        <v>40</v>
      </c>
      <c r="N8" t="s">
        <v>253</v>
      </c>
      <c r="U8">
        <v>0.98534613441131802</v>
      </c>
      <c r="V8">
        <v>0.94063996200904099</v>
      </c>
      <c r="W8">
        <v>1.03806892317138</v>
      </c>
      <c r="X8">
        <v>1.1641437226092399</v>
      </c>
      <c r="Y8">
        <v>1.03415831553648</v>
      </c>
      <c r="Z8">
        <v>0.17670173277922299</v>
      </c>
      <c r="AA8">
        <v>1.0052472397755301</v>
      </c>
      <c r="AB8">
        <v>0.136782428997099</v>
      </c>
    </row>
    <row r="9" spans="1:28" x14ac:dyDescent="0.25">
      <c r="A9" t="s">
        <v>260</v>
      </c>
      <c r="B9" t="s">
        <v>30</v>
      </c>
      <c r="C9" t="s">
        <v>31</v>
      </c>
      <c r="D9" t="s">
        <v>32</v>
      </c>
      <c r="E9" t="s">
        <v>243</v>
      </c>
      <c r="F9" t="s">
        <v>50</v>
      </c>
      <c r="G9" t="s">
        <v>83</v>
      </c>
      <c r="H9" t="s">
        <v>321</v>
      </c>
      <c r="I9">
        <v>705.63</v>
      </c>
      <c r="J9">
        <v>1</v>
      </c>
      <c r="K9">
        <f>AVERAGE(X2:X15)</f>
        <v>1.2732212708779245</v>
      </c>
      <c r="L9">
        <f>_xlfn.STDEV.P(X2:X15)</f>
        <v>0.5767342812943983</v>
      </c>
      <c r="M9" t="s">
        <v>40</v>
      </c>
      <c r="N9" t="s">
        <v>255</v>
      </c>
      <c r="U9">
        <v>0.98534613441131802</v>
      </c>
      <c r="V9">
        <v>0.88506902993161896</v>
      </c>
      <c r="W9">
        <v>1.0377352194268901</v>
      </c>
      <c r="X9">
        <v>1.12928947500441</v>
      </c>
      <c r="Y9">
        <v>0.97360631417638899</v>
      </c>
      <c r="Z9">
        <v>0.15583994894369199</v>
      </c>
      <c r="AA9">
        <v>1.0053632521517299</v>
      </c>
      <c r="AB9">
        <v>0.13196722708210101</v>
      </c>
    </row>
    <row r="10" spans="1:28" x14ac:dyDescent="0.25">
      <c r="A10" t="s">
        <v>260</v>
      </c>
      <c r="B10" t="s">
        <v>30</v>
      </c>
      <c r="C10" t="s">
        <v>31</v>
      </c>
      <c r="D10" t="s">
        <v>32</v>
      </c>
      <c r="E10" t="s">
        <v>243</v>
      </c>
      <c r="F10" t="s">
        <v>50</v>
      </c>
      <c r="G10" t="s">
        <v>83</v>
      </c>
      <c r="H10" t="s">
        <v>321</v>
      </c>
      <c r="I10">
        <v>705.63</v>
      </c>
      <c r="J10">
        <v>2</v>
      </c>
      <c r="K10">
        <f>AVERAGE(X16:X27)</f>
        <v>1.3489833030286873</v>
      </c>
      <c r="L10">
        <f>_xlfn.STDEV.P(X16:X27)</f>
        <v>0.52246328789015839</v>
      </c>
      <c r="M10" t="s">
        <v>40</v>
      </c>
      <c r="N10" t="s">
        <v>255</v>
      </c>
      <c r="U10">
        <v>0.98534613441131802</v>
      </c>
      <c r="V10">
        <v>0.88506902993161896</v>
      </c>
      <c r="W10">
        <v>1.0372346638101599</v>
      </c>
      <c r="X10">
        <v>1.0789549214908101</v>
      </c>
      <c r="Y10">
        <v>1.00347475330881</v>
      </c>
      <c r="Z10">
        <v>0.15583660618541101</v>
      </c>
      <c r="AA10">
        <v>1.0055372707160299</v>
      </c>
      <c r="AB10">
        <v>0.125060384829592</v>
      </c>
    </row>
    <row r="11" spans="1:28" x14ac:dyDescent="0.25">
      <c r="A11" t="s">
        <v>260</v>
      </c>
      <c r="B11" t="s">
        <v>30</v>
      </c>
      <c r="C11" t="s">
        <v>31</v>
      </c>
      <c r="D11" t="s">
        <v>32</v>
      </c>
      <c r="E11" t="s">
        <v>243</v>
      </c>
      <c r="F11" t="s">
        <v>50</v>
      </c>
      <c r="G11" t="s">
        <v>83</v>
      </c>
      <c r="H11" t="s">
        <v>321</v>
      </c>
      <c r="I11">
        <v>705.63</v>
      </c>
      <c r="J11">
        <v>3</v>
      </c>
      <c r="K11">
        <f>AVERAGE(X28:X40)</f>
        <v>0.63976030192165168</v>
      </c>
      <c r="L11">
        <f>_xlfn.STDEV.P(X28:X40)</f>
        <v>0.33183900835880481</v>
      </c>
      <c r="M11" t="s">
        <v>40</v>
      </c>
      <c r="N11" t="s">
        <v>255</v>
      </c>
      <c r="U11">
        <v>0.98534613441131802</v>
      </c>
      <c r="V11">
        <v>0.85852709070651501</v>
      </c>
      <c r="W11">
        <v>1.0364004044489299</v>
      </c>
      <c r="X11">
        <v>1</v>
      </c>
      <c r="Y11">
        <v>1.0019609532748099</v>
      </c>
      <c r="Z11">
        <v>0.12339723580867699</v>
      </c>
      <c r="AA11">
        <v>1.0057692954684301</v>
      </c>
      <c r="AB11">
        <v>0.116410276278631</v>
      </c>
    </row>
    <row r="12" spans="1:28" x14ac:dyDescent="0.25">
      <c r="A12" t="s">
        <v>260</v>
      </c>
      <c r="B12" t="s">
        <v>30</v>
      </c>
      <c r="C12" t="s">
        <v>31</v>
      </c>
      <c r="D12" t="s">
        <v>32</v>
      </c>
      <c r="E12" t="s">
        <v>243</v>
      </c>
      <c r="F12" t="s">
        <v>50</v>
      </c>
      <c r="G12" t="s">
        <v>83</v>
      </c>
      <c r="H12" t="s">
        <v>321</v>
      </c>
      <c r="I12">
        <v>705.63</v>
      </c>
      <c r="J12">
        <v>4</v>
      </c>
      <c r="K12">
        <f>AVERAGE(X41:X56)</f>
        <v>0.79714173112761277</v>
      </c>
      <c r="L12">
        <f>_xlfn.STDEV.P(X41:X56)</f>
        <v>0.20991152609223226</v>
      </c>
      <c r="M12" t="s">
        <v>40</v>
      </c>
      <c r="N12" t="s">
        <v>255</v>
      </c>
      <c r="U12">
        <v>0.98534613441131802</v>
      </c>
      <c r="V12">
        <v>0.83278110582395903</v>
      </c>
      <c r="W12">
        <v>1.06117790747729</v>
      </c>
      <c r="X12">
        <v>0.95542812128537402</v>
      </c>
      <c r="Y12">
        <v>2.0269200224508199</v>
      </c>
      <c r="Z12">
        <v>0.52791585239745897</v>
      </c>
      <c r="AA12">
        <v>1.0057692954684301</v>
      </c>
      <c r="AB12">
        <v>0.116410276278631</v>
      </c>
    </row>
    <row r="13" spans="1:28" x14ac:dyDescent="0.25">
      <c r="A13" t="s">
        <v>260</v>
      </c>
      <c r="B13" t="s">
        <v>30</v>
      </c>
      <c r="C13" t="s">
        <v>31</v>
      </c>
      <c r="D13" t="s">
        <v>32</v>
      </c>
      <c r="E13" t="s">
        <v>243</v>
      </c>
      <c r="F13" t="s">
        <v>50</v>
      </c>
      <c r="G13" t="s">
        <v>83</v>
      </c>
      <c r="H13" t="s">
        <v>321</v>
      </c>
      <c r="I13">
        <v>705.63</v>
      </c>
      <c r="J13">
        <v>8</v>
      </c>
      <c r="K13">
        <f>AVERAGE(X31:X36)</f>
        <v>0.61643908024471983</v>
      </c>
      <c r="L13">
        <f>_xlfn.STDEV.P(X31:X36)</f>
        <v>0.12242083691551464</v>
      </c>
      <c r="M13" t="s">
        <v>40</v>
      </c>
      <c r="N13" t="s">
        <v>255</v>
      </c>
      <c r="U13">
        <v>0.98534613441131802</v>
      </c>
      <c r="V13">
        <v>0.76008373963972198</v>
      </c>
      <c r="W13">
        <v>1.06034364811607</v>
      </c>
      <c r="X13">
        <v>0.88551254760971898</v>
      </c>
      <c r="Y13">
        <v>2.0264542378249701</v>
      </c>
      <c r="Z13">
        <v>0.491332808344418</v>
      </c>
      <c r="AA13">
        <v>1.0075674872995399</v>
      </c>
      <c r="AB13">
        <v>6.6795299867758298E-2</v>
      </c>
    </row>
    <row r="14" spans="1:28" x14ac:dyDescent="0.25">
      <c r="A14" t="s">
        <v>260</v>
      </c>
      <c r="B14" t="s">
        <v>30</v>
      </c>
      <c r="C14" t="s">
        <v>31</v>
      </c>
      <c r="D14" t="s">
        <v>32</v>
      </c>
      <c r="E14" t="s">
        <v>243</v>
      </c>
      <c r="F14" t="s">
        <v>50</v>
      </c>
      <c r="G14" t="s">
        <v>83</v>
      </c>
      <c r="H14" t="s">
        <v>321</v>
      </c>
      <c r="I14">
        <v>705.63</v>
      </c>
      <c r="J14">
        <v>16</v>
      </c>
      <c r="K14">
        <f>AVERAGE(X66:X70)</f>
        <v>0.40109698717699993</v>
      </c>
      <c r="L14">
        <f>_xlfn.STDEV.P(X66:X70)</f>
        <v>0.17721770651940411</v>
      </c>
      <c r="M14" t="s">
        <v>40</v>
      </c>
      <c r="N14" t="s">
        <v>255</v>
      </c>
      <c r="U14">
        <v>0.98534613441131802</v>
      </c>
      <c r="V14">
        <v>0.693732467300753</v>
      </c>
      <c r="W14">
        <v>1.05900883313811</v>
      </c>
      <c r="X14">
        <v>0.78413247197425495</v>
      </c>
      <c r="Y14">
        <v>2.0241253146957301</v>
      </c>
      <c r="Z14">
        <v>0.34310817990960202</v>
      </c>
      <c r="AA14">
        <v>1.98560982485611</v>
      </c>
      <c r="AB14">
        <v>0.40793023662167899</v>
      </c>
    </row>
    <row r="15" spans="1:28" x14ac:dyDescent="0.25">
      <c r="A15" t="s">
        <v>260</v>
      </c>
      <c r="B15" t="s">
        <v>30</v>
      </c>
      <c r="C15" t="s">
        <v>31</v>
      </c>
      <c r="D15" t="s">
        <v>32</v>
      </c>
      <c r="E15" t="s">
        <v>243</v>
      </c>
      <c r="F15" t="s">
        <v>50</v>
      </c>
      <c r="G15" t="s">
        <v>83</v>
      </c>
      <c r="H15" t="s">
        <v>321</v>
      </c>
      <c r="I15">
        <v>705.63</v>
      </c>
      <c r="J15">
        <v>24</v>
      </c>
      <c r="K15">
        <f>AVERAGE(X71:X75)</f>
        <v>0.41297379373390841</v>
      </c>
      <c r="L15">
        <f>_xlfn.STDEV.P(X71:X75)</f>
        <v>0.17531755709397051</v>
      </c>
      <c r="M15" t="s">
        <v>40</v>
      </c>
      <c r="N15" t="s">
        <v>255</v>
      </c>
      <c r="U15">
        <v>1.97069226882263</v>
      </c>
      <c r="V15">
        <v>1.53060588756129</v>
      </c>
      <c r="W15">
        <v>1.0578408700324</v>
      </c>
      <c r="X15">
        <v>0.70499302216730297</v>
      </c>
      <c r="Y15">
        <v>2.0537608615152401</v>
      </c>
      <c r="Z15">
        <v>0.33099946137361003</v>
      </c>
      <c r="AA15">
        <v>1.98630589911331</v>
      </c>
      <c r="AB15">
        <v>0.32900354308832203</v>
      </c>
    </row>
    <row r="16" spans="1:28" x14ac:dyDescent="0.25">
      <c r="A16" t="s">
        <v>260</v>
      </c>
      <c r="B16" t="s">
        <v>30</v>
      </c>
      <c r="C16" t="s">
        <v>96</v>
      </c>
      <c r="D16" t="s">
        <v>76</v>
      </c>
      <c r="E16" t="s">
        <v>243</v>
      </c>
      <c r="F16" t="s">
        <v>50</v>
      </c>
      <c r="G16" t="s">
        <v>83</v>
      </c>
      <c r="H16" t="s">
        <v>321</v>
      </c>
      <c r="I16">
        <v>705.63</v>
      </c>
      <c r="J16">
        <v>4</v>
      </c>
      <c r="K16">
        <v>1.96</v>
      </c>
      <c r="L16">
        <v>0.34</v>
      </c>
      <c r="M16" t="s">
        <v>40</v>
      </c>
      <c r="N16" t="s">
        <v>253</v>
      </c>
      <c r="U16">
        <v>1.97069226882263</v>
      </c>
      <c r="V16">
        <v>1.53060588756129</v>
      </c>
      <c r="W16">
        <v>2.0325895076868599</v>
      </c>
      <c r="X16">
        <v>2.5659070741590502</v>
      </c>
      <c r="Y16">
        <v>3.0688220073919998</v>
      </c>
      <c r="Z16">
        <v>0.30783756491023401</v>
      </c>
      <c r="AA16">
        <v>3.0320994643708499</v>
      </c>
      <c r="AB16">
        <v>0.16350681543013601</v>
      </c>
    </row>
    <row r="17" spans="1:28" x14ac:dyDescent="0.25">
      <c r="A17" t="s">
        <v>260</v>
      </c>
      <c r="B17" t="s">
        <v>30</v>
      </c>
      <c r="C17" t="s">
        <v>96</v>
      </c>
      <c r="D17" t="s">
        <v>76</v>
      </c>
      <c r="E17" t="s">
        <v>243</v>
      </c>
      <c r="F17" t="s">
        <v>50</v>
      </c>
      <c r="G17" t="s">
        <v>83</v>
      </c>
      <c r="H17" t="s">
        <v>321</v>
      </c>
      <c r="I17">
        <v>705.63</v>
      </c>
      <c r="J17">
        <v>8</v>
      </c>
      <c r="K17">
        <v>1.92</v>
      </c>
      <c r="L17">
        <v>0.56999999999999995</v>
      </c>
      <c r="M17" t="s">
        <v>40</v>
      </c>
      <c r="N17" t="s">
        <v>253</v>
      </c>
      <c r="U17">
        <v>1.97069226882263</v>
      </c>
      <c r="V17">
        <v>1.3969921252969499</v>
      </c>
      <c r="W17">
        <v>2.0310878408366602</v>
      </c>
      <c r="X17">
        <v>2.2378706655129301</v>
      </c>
      <c r="Y17">
        <v>3.0379055528514098</v>
      </c>
      <c r="Z17">
        <v>0.26191225450739097</v>
      </c>
      <c r="AA17">
        <v>3.0323894953113602</v>
      </c>
      <c r="AB17">
        <v>0.14949453237438601</v>
      </c>
    </row>
    <row r="18" spans="1:28" x14ac:dyDescent="0.25">
      <c r="A18" t="s">
        <v>260</v>
      </c>
      <c r="B18" t="s">
        <v>30</v>
      </c>
      <c r="C18" t="s">
        <v>96</v>
      </c>
      <c r="D18" t="s">
        <v>76</v>
      </c>
      <c r="E18" t="s">
        <v>243</v>
      </c>
      <c r="F18" t="s">
        <v>50</v>
      </c>
      <c r="G18" t="s">
        <v>83</v>
      </c>
      <c r="H18" t="s">
        <v>321</v>
      </c>
      <c r="I18">
        <v>705.63</v>
      </c>
      <c r="J18">
        <v>24</v>
      </c>
      <c r="K18">
        <v>0.87</v>
      </c>
      <c r="L18">
        <v>0.34</v>
      </c>
      <c r="M18" t="s">
        <v>40</v>
      </c>
      <c r="N18" t="s">
        <v>253</v>
      </c>
      <c r="U18">
        <v>1.97069226882263</v>
      </c>
      <c r="V18">
        <v>1.3969921252969499</v>
      </c>
      <c r="W18">
        <v>2.00230589287442</v>
      </c>
      <c r="X18">
        <v>1.62637661866605</v>
      </c>
      <c r="Y18">
        <v>2.9474851123588901</v>
      </c>
      <c r="Z18">
        <v>0.23099528938573199</v>
      </c>
      <c r="AA18">
        <v>3.0329115510042599</v>
      </c>
      <c r="AB18">
        <v>0.12722905963467099</v>
      </c>
    </row>
    <row r="19" spans="1:28" x14ac:dyDescent="0.25">
      <c r="A19" t="s">
        <v>260</v>
      </c>
      <c r="B19" t="s">
        <v>30</v>
      </c>
      <c r="C19" t="s">
        <v>100</v>
      </c>
      <c r="D19" t="s">
        <v>76</v>
      </c>
      <c r="E19" t="s">
        <v>243</v>
      </c>
      <c r="F19" t="s">
        <v>50</v>
      </c>
      <c r="G19" t="s">
        <v>83</v>
      </c>
      <c r="H19" t="s">
        <v>321</v>
      </c>
      <c r="I19">
        <v>705.63</v>
      </c>
      <c r="J19">
        <v>4</v>
      </c>
      <c r="K19">
        <v>2.31</v>
      </c>
      <c r="L19">
        <v>0.61</v>
      </c>
      <c r="M19" t="s">
        <v>40</v>
      </c>
      <c r="N19" t="s">
        <v>253</v>
      </c>
      <c r="U19">
        <v>1.97069226882263</v>
      </c>
      <c r="V19">
        <v>1.2946015027620601</v>
      </c>
      <c r="W19">
        <v>2.0255817290525799</v>
      </c>
      <c r="X19">
        <v>1.35523060689051</v>
      </c>
      <c r="Y19">
        <v>3.0069890983108301</v>
      </c>
      <c r="Z19">
        <v>0.22283839557120899</v>
      </c>
      <c r="AA19">
        <v>2.9736292267659099</v>
      </c>
      <c r="AB19">
        <v>0.114262293502871</v>
      </c>
    </row>
    <row r="20" spans="1:28" x14ac:dyDescent="0.25">
      <c r="A20" t="s">
        <v>260</v>
      </c>
      <c r="B20" t="s">
        <v>30</v>
      </c>
      <c r="C20" t="s">
        <v>100</v>
      </c>
      <c r="D20" t="s">
        <v>76</v>
      </c>
      <c r="E20" t="s">
        <v>243</v>
      </c>
      <c r="F20" t="s">
        <v>50</v>
      </c>
      <c r="G20" t="s">
        <v>83</v>
      </c>
      <c r="H20" t="s">
        <v>321</v>
      </c>
      <c r="I20">
        <v>705.63</v>
      </c>
      <c r="J20">
        <v>8</v>
      </c>
      <c r="K20">
        <v>3.2</v>
      </c>
      <c r="L20">
        <v>2.54</v>
      </c>
      <c r="M20" t="s">
        <v>40</v>
      </c>
      <c r="N20" t="s">
        <v>253</v>
      </c>
      <c r="U20">
        <v>1.97069226882263</v>
      </c>
      <c r="V20">
        <v>1.1997154605274001</v>
      </c>
      <c r="W20">
        <v>2.0249143215636001</v>
      </c>
      <c r="X20">
        <v>1.2752947183557399</v>
      </c>
      <c r="Y20">
        <v>3.0064068675285198</v>
      </c>
      <c r="Z20">
        <v>0.203706013470668</v>
      </c>
      <c r="AA20">
        <v>2.97426729483501</v>
      </c>
      <c r="AB20">
        <v>9.3820928133059006E-2</v>
      </c>
    </row>
    <row r="21" spans="1:28" x14ac:dyDescent="0.25">
      <c r="A21" t="s">
        <v>260</v>
      </c>
      <c r="B21" t="s">
        <v>30</v>
      </c>
      <c r="C21" t="s">
        <v>100</v>
      </c>
      <c r="D21" t="s">
        <v>76</v>
      </c>
      <c r="E21" t="s">
        <v>243</v>
      </c>
      <c r="F21" t="s">
        <v>50</v>
      </c>
      <c r="G21" t="s">
        <v>83</v>
      </c>
      <c r="H21" t="s">
        <v>321</v>
      </c>
      <c r="I21">
        <v>705.63</v>
      </c>
      <c r="J21">
        <v>24</v>
      </c>
      <c r="K21">
        <v>1.74</v>
      </c>
      <c r="L21">
        <v>1.01</v>
      </c>
      <c r="M21" t="s">
        <v>40</v>
      </c>
      <c r="N21" t="s">
        <v>253</v>
      </c>
      <c r="U21">
        <v>1.97069226882263</v>
      </c>
      <c r="V21">
        <v>1.12883892002108</v>
      </c>
      <c r="W21">
        <v>2.02408006220237</v>
      </c>
      <c r="X21">
        <v>1.1819721963857801</v>
      </c>
      <c r="Y21">
        <v>3.00594108290267</v>
      </c>
      <c r="Z21">
        <v>0.18958977500042001</v>
      </c>
      <c r="AA21">
        <v>2.9783277280020202</v>
      </c>
      <c r="AB21">
        <v>2.6764061012729899E-2</v>
      </c>
    </row>
    <row r="22" spans="1:28" x14ac:dyDescent="0.25">
      <c r="A22" t="s">
        <v>260</v>
      </c>
      <c r="B22" t="s">
        <v>30</v>
      </c>
      <c r="C22" t="s">
        <v>98</v>
      </c>
      <c r="D22" t="s">
        <v>76</v>
      </c>
      <c r="E22" t="s">
        <v>243</v>
      </c>
      <c r="F22" t="s">
        <v>50</v>
      </c>
      <c r="G22" t="s">
        <v>83</v>
      </c>
      <c r="H22" t="s">
        <v>321</v>
      </c>
      <c r="I22">
        <v>705.63</v>
      </c>
      <c r="J22">
        <v>4</v>
      </c>
      <c r="K22">
        <v>0.44</v>
      </c>
      <c r="L22">
        <v>0.11</v>
      </c>
      <c r="M22" t="s">
        <v>40</v>
      </c>
      <c r="N22" t="s">
        <v>253</v>
      </c>
      <c r="U22">
        <v>1.97069226882263</v>
      </c>
      <c r="V22">
        <v>1.0784431688009899</v>
      </c>
      <c r="W22">
        <v>2.02408006220237</v>
      </c>
      <c r="X22">
        <v>1.1819721963857801</v>
      </c>
      <c r="Y22">
        <v>3.00547529827683</v>
      </c>
      <c r="Z22">
        <v>0.176451751091215</v>
      </c>
      <c r="AA22">
        <v>3.9827628811441498</v>
      </c>
      <c r="AB22">
        <v>0.47046992447728597</v>
      </c>
    </row>
    <row r="23" spans="1:28" x14ac:dyDescent="0.25">
      <c r="A23" t="s">
        <v>260</v>
      </c>
      <c r="B23" t="s">
        <v>30</v>
      </c>
      <c r="C23" t="s">
        <v>98</v>
      </c>
      <c r="D23" t="s">
        <v>76</v>
      </c>
      <c r="E23" t="s">
        <v>243</v>
      </c>
      <c r="F23" t="s">
        <v>50</v>
      </c>
      <c r="G23" t="s">
        <v>83</v>
      </c>
      <c r="H23" t="s">
        <v>321</v>
      </c>
      <c r="I23">
        <v>705.63</v>
      </c>
      <c r="J23">
        <v>8</v>
      </c>
      <c r="K23">
        <v>0.36</v>
      </c>
      <c r="L23">
        <v>0.05</v>
      </c>
      <c r="M23" t="s">
        <v>40</v>
      </c>
      <c r="N23" t="s">
        <v>253</v>
      </c>
      <c r="U23">
        <v>1.97069226882263</v>
      </c>
      <c r="V23">
        <v>1.03029727953729</v>
      </c>
      <c r="W23">
        <v>2.0234126547133902</v>
      </c>
      <c r="X23">
        <v>1.1122556497987099</v>
      </c>
      <c r="Y23">
        <v>4.02798899816713</v>
      </c>
      <c r="Z23">
        <v>0.51777767050218404</v>
      </c>
      <c r="AA23">
        <v>3.9829949058965601</v>
      </c>
      <c r="AB23">
        <v>0.43792871710585102</v>
      </c>
    </row>
    <row r="24" spans="1:28" x14ac:dyDescent="0.25">
      <c r="A24" t="s">
        <v>260</v>
      </c>
      <c r="B24" t="s">
        <v>30</v>
      </c>
      <c r="C24" t="s">
        <v>98</v>
      </c>
      <c r="D24" t="s">
        <v>76</v>
      </c>
      <c r="E24" t="s">
        <v>243</v>
      </c>
      <c r="F24" t="s">
        <v>50</v>
      </c>
      <c r="G24" t="s">
        <v>83</v>
      </c>
      <c r="H24" t="s">
        <v>321</v>
      </c>
      <c r="I24">
        <v>705.63</v>
      </c>
      <c r="J24">
        <v>24</v>
      </c>
      <c r="K24">
        <v>0</v>
      </c>
      <c r="L24">
        <v>0</v>
      </c>
      <c r="M24" t="s">
        <v>40</v>
      </c>
      <c r="N24" t="s">
        <v>253</v>
      </c>
      <c r="U24">
        <v>1.97069226882263</v>
      </c>
      <c r="V24">
        <v>0.98430080965892097</v>
      </c>
      <c r="W24">
        <v>2.02291209909666</v>
      </c>
      <c r="X24">
        <v>1.0626803258762301</v>
      </c>
      <c r="Y24">
        <v>4.0270574289154402</v>
      </c>
      <c r="Z24">
        <v>0.44850309070132499</v>
      </c>
      <c r="AA24">
        <v>3.9842130358466599</v>
      </c>
      <c r="AB24">
        <v>0.300593171643874</v>
      </c>
    </row>
    <row r="25" spans="1:28" x14ac:dyDescent="0.25">
      <c r="A25" t="s">
        <v>260</v>
      </c>
      <c r="B25" t="s">
        <v>30</v>
      </c>
      <c r="C25" t="s">
        <v>75</v>
      </c>
      <c r="D25" t="s">
        <v>76</v>
      </c>
      <c r="E25" t="s">
        <v>243</v>
      </c>
      <c r="F25" t="s">
        <v>50</v>
      </c>
      <c r="G25" t="s">
        <v>83</v>
      </c>
      <c r="H25" t="s">
        <v>321</v>
      </c>
      <c r="I25">
        <v>705.63</v>
      </c>
      <c r="J25">
        <v>4</v>
      </c>
      <c r="K25">
        <v>5.07</v>
      </c>
      <c r="L25">
        <v>2.04</v>
      </c>
      <c r="M25" t="s">
        <v>40</v>
      </c>
      <c r="N25" t="s">
        <v>253</v>
      </c>
      <c r="U25">
        <v>1.97069226882263</v>
      </c>
      <c r="V25">
        <v>0.92615049110294401</v>
      </c>
      <c r="W25">
        <v>2.0470221946360398</v>
      </c>
      <c r="X25">
        <v>0.95542812128537402</v>
      </c>
      <c r="Y25">
        <v>4.0268245366025202</v>
      </c>
      <c r="Z25">
        <v>0.432684134461847</v>
      </c>
      <c r="AA25">
        <v>3.9843870544109601</v>
      </c>
      <c r="AB25">
        <v>0.28486085942794898</v>
      </c>
    </row>
    <row r="26" spans="1:28" x14ac:dyDescent="0.25">
      <c r="A26" t="s">
        <v>260</v>
      </c>
      <c r="B26" t="s">
        <v>30</v>
      </c>
      <c r="C26" t="s">
        <v>75</v>
      </c>
      <c r="D26" t="s">
        <v>76</v>
      </c>
      <c r="E26" t="s">
        <v>243</v>
      </c>
      <c r="F26" t="s">
        <v>50</v>
      </c>
      <c r="G26" t="s">
        <v>83</v>
      </c>
      <c r="H26" t="s">
        <v>321</v>
      </c>
      <c r="I26">
        <v>705.63</v>
      </c>
      <c r="J26">
        <v>8</v>
      </c>
      <c r="K26">
        <v>3.83</v>
      </c>
      <c r="L26">
        <v>1.49</v>
      </c>
      <c r="M26" t="s">
        <v>40</v>
      </c>
      <c r="N26" t="s">
        <v>253</v>
      </c>
      <c r="U26">
        <v>1.97069226882263</v>
      </c>
      <c r="V26">
        <v>0.88480353812837098</v>
      </c>
      <c r="W26">
        <v>2.0712991420476699</v>
      </c>
      <c r="X26">
        <v>0.87215577214399798</v>
      </c>
      <c r="Y26">
        <v>4.0254271827249797</v>
      </c>
      <c r="Z26">
        <v>0.34882223087029501</v>
      </c>
      <c r="AA26">
        <v>3.9846190791633598</v>
      </c>
      <c r="AB26">
        <v>0.26515775872719899</v>
      </c>
    </row>
    <row r="27" spans="1:28" x14ac:dyDescent="0.25">
      <c r="A27" t="s">
        <v>260</v>
      </c>
      <c r="B27" t="s">
        <v>30</v>
      </c>
      <c r="C27" t="s">
        <v>75</v>
      </c>
      <c r="D27" t="s">
        <v>76</v>
      </c>
      <c r="E27" t="s">
        <v>243</v>
      </c>
      <c r="F27" t="s">
        <v>50</v>
      </c>
      <c r="G27" t="s">
        <v>83</v>
      </c>
      <c r="H27" t="s">
        <v>321</v>
      </c>
      <c r="I27">
        <v>705.63</v>
      </c>
      <c r="J27">
        <v>24</v>
      </c>
      <c r="K27">
        <v>2.06</v>
      </c>
      <c r="L27">
        <v>0.56999999999999995</v>
      </c>
      <c r="M27" t="s">
        <v>40</v>
      </c>
      <c r="N27" t="s">
        <v>253</v>
      </c>
      <c r="U27">
        <v>1.97069226882263</v>
      </c>
      <c r="V27">
        <v>0.83253129869025699</v>
      </c>
      <c r="W27">
        <v>2.0192413579072701</v>
      </c>
      <c r="X27">
        <v>0.76065569088409302</v>
      </c>
      <c r="Y27">
        <v>4.0242627211603601</v>
      </c>
      <c r="Z27">
        <v>0.29149546927888997</v>
      </c>
      <c r="AA27">
        <v>3.9847350915395601</v>
      </c>
      <c r="AB27">
        <v>0.25582331308998402</v>
      </c>
    </row>
    <row r="28" spans="1:28" x14ac:dyDescent="0.25">
      <c r="A28" t="s">
        <v>260</v>
      </c>
      <c r="B28" t="s">
        <v>30</v>
      </c>
      <c r="C28" t="s">
        <v>104</v>
      </c>
      <c r="D28" t="s">
        <v>76</v>
      </c>
      <c r="E28" t="s">
        <v>243</v>
      </c>
      <c r="F28" t="s">
        <v>50</v>
      </c>
      <c r="G28" t="s">
        <v>83</v>
      </c>
      <c r="H28" t="s">
        <v>321</v>
      </c>
      <c r="I28">
        <v>705.63</v>
      </c>
      <c r="J28">
        <v>4</v>
      </c>
      <c r="K28">
        <v>0.71</v>
      </c>
      <c r="L28">
        <v>0.2</v>
      </c>
      <c r="M28" t="s">
        <v>40</v>
      </c>
      <c r="N28" t="s">
        <v>253</v>
      </c>
      <c r="U28">
        <v>1.97069226882263</v>
      </c>
      <c r="V28">
        <v>0.78334718774409695</v>
      </c>
      <c r="W28">
        <v>3.03787203796213</v>
      </c>
      <c r="X28">
        <v>1.5073628992941199</v>
      </c>
      <c r="Y28">
        <v>4.0239133826909796</v>
      </c>
      <c r="Z28">
        <v>0.27621044972449099</v>
      </c>
      <c r="AA28">
        <v>3.98543116579676</v>
      </c>
      <c r="AB28">
        <v>0.20632639813178499</v>
      </c>
    </row>
    <row r="29" spans="1:28" x14ac:dyDescent="0.25">
      <c r="A29" t="s">
        <v>260</v>
      </c>
      <c r="B29" t="s">
        <v>30</v>
      </c>
      <c r="C29" t="s">
        <v>104</v>
      </c>
      <c r="D29" t="s">
        <v>76</v>
      </c>
      <c r="E29" t="s">
        <v>243</v>
      </c>
      <c r="F29" t="s">
        <v>50</v>
      </c>
      <c r="G29" t="s">
        <v>83</v>
      </c>
      <c r="H29" t="s">
        <v>321</v>
      </c>
      <c r="I29">
        <v>705.63</v>
      </c>
      <c r="J29">
        <v>8</v>
      </c>
      <c r="K29">
        <v>1.1499999999999999</v>
      </c>
      <c r="L29">
        <v>1.5</v>
      </c>
      <c r="M29" t="s">
        <v>40</v>
      </c>
      <c r="N29" t="s">
        <v>253</v>
      </c>
      <c r="U29">
        <v>1.99595755432036</v>
      </c>
      <c r="V29">
        <v>0.63297850793152499</v>
      </c>
      <c r="W29">
        <v>3.0325327780503</v>
      </c>
      <c r="X29">
        <v>0.92682278015682096</v>
      </c>
      <c r="Y29">
        <v>4.0235640442215903</v>
      </c>
      <c r="Z29">
        <v>0.26172692400928099</v>
      </c>
      <c r="AA29">
        <v>3.9856631905491602</v>
      </c>
      <c r="AB29">
        <v>0.19205532625558</v>
      </c>
    </row>
    <row r="30" spans="1:28" x14ac:dyDescent="0.25">
      <c r="A30" t="s">
        <v>260</v>
      </c>
      <c r="B30" t="s">
        <v>30</v>
      </c>
      <c r="C30" t="s">
        <v>104</v>
      </c>
      <c r="D30" t="s">
        <v>76</v>
      </c>
      <c r="E30" t="s">
        <v>243</v>
      </c>
      <c r="F30" t="s">
        <v>50</v>
      </c>
      <c r="G30" t="s">
        <v>83</v>
      </c>
      <c r="H30" t="s">
        <v>321</v>
      </c>
      <c r="I30">
        <v>705.63</v>
      </c>
      <c r="J30">
        <v>24</v>
      </c>
      <c r="K30">
        <v>0.33</v>
      </c>
      <c r="L30">
        <v>0.17</v>
      </c>
      <c r="M30" t="s">
        <v>40</v>
      </c>
      <c r="N30" t="s">
        <v>253</v>
      </c>
      <c r="U30">
        <v>3.0065689742293999</v>
      </c>
      <c r="V30">
        <v>1.5774279968515901</v>
      </c>
      <c r="W30">
        <v>3.0318653705613201</v>
      </c>
      <c r="X30">
        <v>0.87215577214399798</v>
      </c>
      <c r="Y30">
        <v>4.0232147057522001</v>
      </c>
      <c r="Z30">
        <v>0.24800286455377299</v>
      </c>
      <c r="AA30">
        <v>3.9858952153015599</v>
      </c>
      <c r="AB30">
        <v>0.17877134810242801</v>
      </c>
    </row>
    <row r="31" spans="1:28" x14ac:dyDescent="0.25">
      <c r="A31" t="s">
        <v>260</v>
      </c>
      <c r="B31" t="s">
        <v>30</v>
      </c>
      <c r="C31" t="s">
        <v>96</v>
      </c>
      <c r="D31" t="s">
        <v>76</v>
      </c>
      <c r="E31" t="s">
        <v>243</v>
      </c>
      <c r="F31" t="s">
        <v>50</v>
      </c>
      <c r="G31" t="s">
        <v>83</v>
      </c>
      <c r="H31" t="s">
        <v>321</v>
      </c>
      <c r="I31">
        <v>705.63</v>
      </c>
      <c r="J31">
        <v>4</v>
      </c>
      <c r="K31">
        <v>1.87</v>
      </c>
      <c r="L31">
        <v>0.25</v>
      </c>
      <c r="M31" t="s">
        <v>40</v>
      </c>
      <c r="N31" t="s">
        <v>255</v>
      </c>
      <c r="U31">
        <v>3.0065689742293999</v>
      </c>
      <c r="V31">
        <v>1.3546710260012</v>
      </c>
      <c r="W31">
        <v>3.0308642593278501</v>
      </c>
      <c r="X31">
        <v>0.79614119988508802</v>
      </c>
      <c r="AA31">
        <v>15.883776481275</v>
      </c>
      <c r="AB31">
        <v>0.107782256628229</v>
      </c>
    </row>
    <row r="32" spans="1:28" x14ac:dyDescent="0.25">
      <c r="A32" t="s">
        <v>260</v>
      </c>
      <c r="B32" t="s">
        <v>30</v>
      </c>
      <c r="C32" t="s">
        <v>96</v>
      </c>
      <c r="D32" t="s">
        <v>76</v>
      </c>
      <c r="E32" t="s">
        <v>243</v>
      </c>
      <c r="F32" t="s">
        <v>50</v>
      </c>
      <c r="G32" t="s">
        <v>83</v>
      </c>
      <c r="H32" t="s">
        <v>321</v>
      </c>
      <c r="I32">
        <v>705.63</v>
      </c>
      <c r="J32">
        <v>8</v>
      </c>
      <c r="K32">
        <v>1.18</v>
      </c>
      <c r="L32">
        <v>0.39</v>
      </c>
      <c r="M32" t="s">
        <v>40</v>
      </c>
      <c r="N32" t="s">
        <v>255</v>
      </c>
      <c r="U32">
        <v>2.9813036887316802</v>
      </c>
      <c r="V32">
        <v>1.1284916241169001</v>
      </c>
      <c r="W32">
        <v>3.0551412067394801</v>
      </c>
      <c r="X32">
        <v>0.72675183768641805</v>
      </c>
      <c r="AA32">
        <v>15.884008506027399</v>
      </c>
      <c r="AB32">
        <v>0.100327232233636</v>
      </c>
    </row>
    <row r="33" spans="1:28" x14ac:dyDescent="0.25">
      <c r="A33" t="s">
        <v>260</v>
      </c>
      <c r="B33" t="s">
        <v>30</v>
      </c>
      <c r="C33" t="s">
        <v>96</v>
      </c>
      <c r="D33" t="s">
        <v>76</v>
      </c>
      <c r="E33" t="s">
        <v>243</v>
      </c>
      <c r="F33" t="s">
        <v>50</v>
      </c>
      <c r="G33" t="s">
        <v>83</v>
      </c>
      <c r="H33" t="s">
        <v>321</v>
      </c>
      <c r="I33">
        <v>705.63</v>
      </c>
      <c r="J33">
        <v>24</v>
      </c>
      <c r="K33">
        <v>1.03</v>
      </c>
      <c r="L33">
        <v>0.72</v>
      </c>
      <c r="M33" t="s">
        <v>40</v>
      </c>
      <c r="N33" t="s">
        <v>255</v>
      </c>
      <c r="U33">
        <v>2.9813036887316802</v>
      </c>
      <c r="V33">
        <v>1.06182283060764</v>
      </c>
      <c r="W33">
        <v>3.0286951849886701</v>
      </c>
      <c r="X33">
        <v>0.65340359279625904</v>
      </c>
      <c r="AA33">
        <v>24.020420498458702</v>
      </c>
      <c r="AB33">
        <v>0.26326063637322999</v>
      </c>
    </row>
    <row r="34" spans="1:28" x14ac:dyDescent="0.25">
      <c r="A34" t="s">
        <v>260</v>
      </c>
      <c r="B34" t="s">
        <v>30</v>
      </c>
      <c r="C34" t="s">
        <v>100</v>
      </c>
      <c r="D34" t="s">
        <v>76</v>
      </c>
      <c r="E34" t="s">
        <v>243</v>
      </c>
      <c r="F34" t="s">
        <v>50</v>
      </c>
      <c r="G34" t="s">
        <v>83</v>
      </c>
      <c r="H34" t="s">
        <v>321</v>
      </c>
      <c r="I34">
        <v>705.63</v>
      </c>
      <c r="J34">
        <v>4</v>
      </c>
      <c r="K34">
        <v>3.78</v>
      </c>
      <c r="L34">
        <v>0.85</v>
      </c>
      <c r="M34" t="s">
        <v>40</v>
      </c>
      <c r="N34" t="s">
        <v>255</v>
      </c>
      <c r="U34">
        <v>2.9813036887316802</v>
      </c>
      <c r="V34">
        <v>0.94006849249092295</v>
      </c>
      <c r="W34">
        <v>3.0019154594933699</v>
      </c>
      <c r="X34">
        <v>0.56986971499688399</v>
      </c>
      <c r="AA34">
        <v>23.961718236101401</v>
      </c>
      <c r="AB34">
        <v>0.19764300330391199</v>
      </c>
    </row>
    <row r="35" spans="1:28" x14ac:dyDescent="0.25">
      <c r="A35" t="s">
        <v>260</v>
      </c>
      <c r="B35" t="s">
        <v>30</v>
      </c>
      <c r="C35" t="s">
        <v>100</v>
      </c>
      <c r="D35" t="s">
        <v>76</v>
      </c>
      <c r="E35" t="s">
        <v>243</v>
      </c>
      <c r="F35" t="s">
        <v>50</v>
      </c>
      <c r="G35" t="s">
        <v>83</v>
      </c>
      <c r="H35" t="s">
        <v>321</v>
      </c>
      <c r="I35">
        <v>705.63</v>
      </c>
      <c r="J35">
        <v>8</v>
      </c>
      <c r="K35">
        <v>2.4900000000000002</v>
      </c>
      <c r="L35">
        <v>0.44</v>
      </c>
      <c r="M35" t="s">
        <v>40</v>
      </c>
      <c r="N35" t="s">
        <v>255</v>
      </c>
      <c r="U35">
        <v>2.9813036887316802</v>
      </c>
      <c r="V35">
        <v>0.88453132157086001</v>
      </c>
      <c r="W35">
        <v>3.0260255550327502</v>
      </c>
      <c r="X35">
        <v>0.51235497441618905</v>
      </c>
      <c r="AA35">
        <v>23.9638644650611</v>
      </c>
      <c r="AB35">
        <v>0.101845857098718</v>
      </c>
    </row>
    <row r="36" spans="1:28" x14ac:dyDescent="0.25">
      <c r="A36" t="s">
        <v>260</v>
      </c>
      <c r="B36" t="s">
        <v>30</v>
      </c>
      <c r="C36" t="s">
        <v>100</v>
      </c>
      <c r="D36" t="s">
        <v>76</v>
      </c>
      <c r="E36" t="s">
        <v>243</v>
      </c>
      <c r="F36" t="s">
        <v>50</v>
      </c>
      <c r="G36" t="s">
        <v>83</v>
      </c>
      <c r="H36" t="s">
        <v>321</v>
      </c>
      <c r="I36">
        <v>705.63</v>
      </c>
      <c r="J36">
        <v>24</v>
      </c>
      <c r="K36">
        <v>2.2000000000000002</v>
      </c>
      <c r="L36">
        <v>1.27</v>
      </c>
      <c r="M36" t="s">
        <v>40</v>
      </c>
      <c r="N36" t="s">
        <v>255</v>
      </c>
      <c r="U36">
        <v>2.9813036887316802</v>
      </c>
      <c r="V36">
        <v>0.83227516408592594</v>
      </c>
      <c r="W36">
        <v>3.0243570363102998</v>
      </c>
      <c r="X36">
        <v>0.44011316168748099</v>
      </c>
      <c r="AA36">
        <v>24.024944981130499</v>
      </c>
      <c r="AB36">
        <v>6.5070078628408495E-2</v>
      </c>
    </row>
    <row r="37" spans="1:28" x14ac:dyDescent="0.25">
      <c r="A37" t="s">
        <v>260</v>
      </c>
      <c r="B37" t="s">
        <v>30</v>
      </c>
      <c r="C37" t="s">
        <v>98</v>
      </c>
      <c r="D37" t="s">
        <v>76</v>
      </c>
      <c r="E37" t="s">
        <v>243</v>
      </c>
      <c r="F37" t="s">
        <v>50</v>
      </c>
      <c r="G37" t="s">
        <v>83</v>
      </c>
      <c r="H37" t="s">
        <v>321</v>
      </c>
      <c r="I37">
        <v>705.63</v>
      </c>
      <c r="J37">
        <v>4</v>
      </c>
      <c r="K37">
        <v>0.33</v>
      </c>
      <c r="L37">
        <v>7.0000000000000007E-2</v>
      </c>
      <c r="M37" t="s">
        <v>40</v>
      </c>
      <c r="N37" t="s">
        <v>255</v>
      </c>
      <c r="U37">
        <v>2.9813036887316802</v>
      </c>
      <c r="V37">
        <v>0.77127469699097095</v>
      </c>
      <c r="W37">
        <v>3.0238564806935702</v>
      </c>
      <c r="X37">
        <v>0.42049649122403598</v>
      </c>
    </row>
    <row r="38" spans="1:28" x14ac:dyDescent="0.25">
      <c r="A38" t="s">
        <v>260</v>
      </c>
      <c r="B38" t="s">
        <v>30</v>
      </c>
      <c r="C38" t="s">
        <v>98</v>
      </c>
      <c r="D38" t="s">
        <v>76</v>
      </c>
      <c r="E38" t="s">
        <v>243</v>
      </c>
      <c r="F38" t="s">
        <v>50</v>
      </c>
      <c r="G38" t="s">
        <v>83</v>
      </c>
      <c r="H38" t="s">
        <v>321</v>
      </c>
      <c r="I38">
        <v>705.63</v>
      </c>
      <c r="J38">
        <v>8</v>
      </c>
      <c r="K38">
        <v>0.25</v>
      </c>
      <c r="L38">
        <v>0.01</v>
      </c>
      <c r="M38" t="s">
        <v>40</v>
      </c>
      <c r="N38" t="s">
        <v>255</v>
      </c>
      <c r="U38">
        <v>2.9813036887316802</v>
      </c>
      <c r="V38">
        <v>0.63278863505177896</v>
      </c>
      <c r="W38">
        <v>3.0233559250768298</v>
      </c>
      <c r="X38">
        <v>0.40175417261727298</v>
      </c>
    </row>
    <row r="39" spans="1:28" x14ac:dyDescent="0.25">
      <c r="A39" t="s">
        <v>260</v>
      </c>
      <c r="B39" t="s">
        <v>30</v>
      </c>
      <c r="C39" t="s">
        <v>98</v>
      </c>
      <c r="D39" t="s">
        <v>76</v>
      </c>
      <c r="E39" t="s">
        <v>243</v>
      </c>
      <c r="F39" t="s">
        <v>50</v>
      </c>
      <c r="G39" t="s">
        <v>83</v>
      </c>
      <c r="H39" t="s">
        <v>321</v>
      </c>
      <c r="I39">
        <v>705.63</v>
      </c>
      <c r="J39">
        <v>24</v>
      </c>
      <c r="K39">
        <v>0</v>
      </c>
      <c r="L39">
        <v>0</v>
      </c>
      <c r="M39" t="s">
        <v>40</v>
      </c>
      <c r="N39" t="s">
        <v>255</v>
      </c>
      <c r="U39">
        <v>2.9813036887316802</v>
      </c>
      <c r="V39">
        <v>0.59540487965324995</v>
      </c>
      <c r="W39">
        <v>3.02252166571561</v>
      </c>
      <c r="X39">
        <v>0.37235491920474301</v>
      </c>
    </row>
    <row r="40" spans="1:28" x14ac:dyDescent="0.25">
      <c r="A40" t="s">
        <v>260</v>
      </c>
      <c r="B40" t="s">
        <v>30</v>
      </c>
      <c r="C40" t="s">
        <v>75</v>
      </c>
      <c r="D40" t="s">
        <v>76</v>
      </c>
      <c r="E40" t="s">
        <v>243</v>
      </c>
      <c r="F40" t="s">
        <v>50</v>
      </c>
      <c r="G40" t="s">
        <v>83</v>
      </c>
      <c r="H40" t="s">
        <v>321</v>
      </c>
      <c r="I40">
        <v>705.63</v>
      </c>
      <c r="J40">
        <v>4</v>
      </c>
      <c r="K40">
        <v>4.1500000000000004</v>
      </c>
      <c r="L40">
        <v>1.43</v>
      </c>
      <c r="M40" t="s">
        <v>40</v>
      </c>
      <c r="N40" t="s">
        <v>255</v>
      </c>
      <c r="U40">
        <v>2.9560384032339502</v>
      </c>
      <c r="V40">
        <v>0.45269684316341102</v>
      </c>
      <c r="W40">
        <v>3.0098409234250001</v>
      </c>
      <c r="X40">
        <v>0.11730240887216099</v>
      </c>
    </row>
    <row r="41" spans="1:28" x14ac:dyDescent="0.25">
      <c r="A41" t="s">
        <v>260</v>
      </c>
      <c r="B41" t="s">
        <v>30</v>
      </c>
      <c r="C41" t="s">
        <v>75</v>
      </c>
      <c r="D41" t="s">
        <v>76</v>
      </c>
      <c r="E41" t="s">
        <v>243</v>
      </c>
      <c r="F41" t="s">
        <v>50</v>
      </c>
      <c r="G41" t="s">
        <v>83</v>
      </c>
      <c r="H41" t="s">
        <v>321</v>
      </c>
      <c r="I41">
        <v>705.63</v>
      </c>
      <c r="J41">
        <v>8</v>
      </c>
      <c r="K41">
        <v>3.67</v>
      </c>
      <c r="L41">
        <v>1.59</v>
      </c>
      <c r="M41" t="s">
        <v>40</v>
      </c>
      <c r="N41" t="s">
        <v>255</v>
      </c>
      <c r="U41">
        <v>3.0065689742293999</v>
      </c>
      <c r="V41">
        <v>0.333863836242487</v>
      </c>
      <c r="W41">
        <v>4.0203792876759801</v>
      </c>
      <c r="X41">
        <v>1.1122556497987099</v>
      </c>
    </row>
    <row r="42" spans="1:28" x14ac:dyDescent="0.25">
      <c r="A42" t="s">
        <v>260</v>
      </c>
      <c r="B42" t="s">
        <v>30</v>
      </c>
      <c r="C42" t="s">
        <v>75</v>
      </c>
      <c r="D42" t="s">
        <v>76</v>
      </c>
      <c r="E42" t="s">
        <v>243</v>
      </c>
      <c r="F42" t="s">
        <v>50</v>
      </c>
      <c r="G42" t="s">
        <v>83</v>
      </c>
      <c r="H42" t="s">
        <v>321</v>
      </c>
      <c r="I42">
        <v>705.63</v>
      </c>
      <c r="J42">
        <v>24</v>
      </c>
      <c r="K42">
        <v>2.4700000000000002</v>
      </c>
      <c r="L42">
        <v>0.71</v>
      </c>
      <c r="M42" t="s">
        <v>40</v>
      </c>
      <c r="N42" t="s">
        <v>255</v>
      </c>
      <c r="U42">
        <v>3.9919151086407201</v>
      </c>
      <c r="V42">
        <v>1.3542646689360001</v>
      </c>
      <c r="W42">
        <v>4.0203792876759801</v>
      </c>
      <c r="X42">
        <v>1.1122556497987099</v>
      </c>
    </row>
    <row r="43" spans="1:28" x14ac:dyDescent="0.25">
      <c r="A43" t="s">
        <v>260</v>
      </c>
      <c r="B43" t="s">
        <v>30</v>
      </c>
      <c r="C43" t="s">
        <v>104</v>
      </c>
      <c r="D43" t="s">
        <v>76</v>
      </c>
      <c r="E43" t="s">
        <v>243</v>
      </c>
      <c r="F43" t="s">
        <v>50</v>
      </c>
      <c r="G43" t="s">
        <v>83</v>
      </c>
      <c r="H43" t="s">
        <v>321</v>
      </c>
      <c r="I43">
        <v>705.63</v>
      </c>
      <c r="J43">
        <v>4</v>
      </c>
      <c r="K43">
        <v>0.75</v>
      </c>
      <c r="L43">
        <v>0.36</v>
      </c>
      <c r="M43" t="s">
        <v>40</v>
      </c>
      <c r="N43" t="s">
        <v>255</v>
      </c>
      <c r="U43">
        <v>3.9919151086407201</v>
      </c>
      <c r="V43">
        <v>1.02966341942457</v>
      </c>
      <c r="W43">
        <v>4.0190444726980203</v>
      </c>
      <c r="X43">
        <v>0.98491633404656598</v>
      </c>
    </row>
    <row r="44" spans="1:28" x14ac:dyDescent="0.25">
      <c r="A44" t="s">
        <v>260</v>
      </c>
      <c r="B44" t="s">
        <v>30</v>
      </c>
      <c r="C44" t="s">
        <v>104</v>
      </c>
      <c r="D44" t="s">
        <v>76</v>
      </c>
      <c r="E44" t="s">
        <v>243</v>
      </c>
      <c r="F44" t="s">
        <v>50</v>
      </c>
      <c r="G44" t="s">
        <v>83</v>
      </c>
      <c r="H44" t="s">
        <v>321</v>
      </c>
      <c r="I44">
        <v>705.63</v>
      </c>
      <c r="J44">
        <v>8</v>
      </c>
      <c r="K44">
        <v>1.1000000000000001</v>
      </c>
      <c r="L44">
        <v>0.9</v>
      </c>
      <c r="M44" t="s">
        <v>40</v>
      </c>
      <c r="N44" t="s">
        <v>255</v>
      </c>
      <c r="U44">
        <v>3.9919151086407201</v>
      </c>
      <c r="V44">
        <v>0.92558070424011596</v>
      </c>
      <c r="W44">
        <v>4.0190444726980203</v>
      </c>
      <c r="X44">
        <v>0.98491633404656598</v>
      </c>
    </row>
    <row r="45" spans="1:28" x14ac:dyDescent="0.25">
      <c r="A45" t="s">
        <v>260</v>
      </c>
      <c r="B45" t="s">
        <v>30</v>
      </c>
      <c r="C45" t="s">
        <v>104</v>
      </c>
      <c r="D45" t="s">
        <v>76</v>
      </c>
      <c r="E45" t="s">
        <v>243</v>
      </c>
      <c r="F45" t="s">
        <v>50</v>
      </c>
      <c r="G45" t="s">
        <v>83</v>
      </c>
      <c r="H45" t="s">
        <v>321</v>
      </c>
      <c r="I45">
        <v>705.63</v>
      </c>
      <c r="J45">
        <v>24</v>
      </c>
      <c r="K45">
        <v>0.54</v>
      </c>
      <c r="L45">
        <v>0.3</v>
      </c>
      <c r="M45" t="s">
        <v>40</v>
      </c>
      <c r="N45" t="s">
        <v>255</v>
      </c>
      <c r="U45">
        <v>3.9919151086407201</v>
      </c>
      <c r="V45">
        <v>0.85774153550229304</v>
      </c>
      <c r="W45">
        <v>4.0183770652090498</v>
      </c>
      <c r="X45">
        <v>0.92682278015682096</v>
      </c>
    </row>
    <row r="46" spans="1:28" x14ac:dyDescent="0.25">
      <c r="U46">
        <v>3.9919151086407201</v>
      </c>
      <c r="V46">
        <v>0.78286525641555205</v>
      </c>
      <c r="W46">
        <v>4.0183770652090498</v>
      </c>
      <c r="X46">
        <v>0.92682278015682096</v>
      </c>
    </row>
    <row r="47" spans="1:28" x14ac:dyDescent="0.25">
      <c r="U47">
        <v>3.9666498231429999</v>
      </c>
      <c r="V47">
        <v>0.71453077528997799</v>
      </c>
      <c r="W47">
        <v>4.0173759539755798</v>
      </c>
      <c r="X47">
        <v>0.84604358973738003</v>
      </c>
    </row>
    <row r="48" spans="1:28" x14ac:dyDescent="0.25">
      <c r="U48">
        <v>3.9666498231429999</v>
      </c>
      <c r="V48">
        <v>0.67231787472804605</v>
      </c>
      <c r="W48">
        <v>4.0173759539755798</v>
      </c>
      <c r="X48">
        <v>0.84604358973738003</v>
      </c>
    </row>
    <row r="49" spans="21:24" x14ac:dyDescent="0.25">
      <c r="U49">
        <v>3.9919151086407201</v>
      </c>
      <c r="V49">
        <v>0.59522169880046105</v>
      </c>
      <c r="W49">
        <v>4.0163748427421098</v>
      </c>
      <c r="X49">
        <v>0.77230487970375306</v>
      </c>
    </row>
    <row r="50" spans="21:24" x14ac:dyDescent="0.25">
      <c r="U50">
        <v>3.9919151086407201</v>
      </c>
      <c r="V50">
        <v>0.52697036545072895</v>
      </c>
      <c r="W50">
        <v>4.0163748427421098</v>
      </c>
      <c r="X50">
        <v>0.77230487970375306</v>
      </c>
    </row>
    <row r="51" spans="21:24" x14ac:dyDescent="0.25">
      <c r="U51">
        <v>3.9919151086407201</v>
      </c>
      <c r="V51">
        <v>0.52697036545072895</v>
      </c>
      <c r="W51">
        <v>4.01504002776415</v>
      </c>
      <c r="X51">
        <v>0.68388566155788799</v>
      </c>
    </row>
    <row r="52" spans="21:24" x14ac:dyDescent="0.25">
      <c r="U52">
        <v>3.9919151086407201</v>
      </c>
      <c r="V52">
        <v>0.49583811977967401</v>
      </c>
      <c r="W52">
        <v>4.01504002776415</v>
      </c>
      <c r="X52">
        <v>0.68388566155788799</v>
      </c>
    </row>
    <row r="53" spans="21:24" x14ac:dyDescent="0.25">
      <c r="U53">
        <v>3.9919151086407201</v>
      </c>
      <c r="V53">
        <v>0.48096865220639501</v>
      </c>
      <c r="W53">
        <v>4.01403891653068</v>
      </c>
      <c r="X53">
        <v>0.62428016710644396</v>
      </c>
    </row>
    <row r="54" spans="21:24" x14ac:dyDescent="0.25">
      <c r="U54">
        <v>3.9666498231429999</v>
      </c>
      <c r="V54">
        <v>0.34408486254905601</v>
      </c>
      <c r="W54">
        <v>4.01403891653068</v>
      </c>
      <c r="X54">
        <v>0.62428016710644396</v>
      </c>
    </row>
    <row r="55" spans="21:24" x14ac:dyDescent="0.25">
      <c r="U55">
        <v>7.9838302172814499</v>
      </c>
      <c r="V55">
        <v>0.93863772687425595</v>
      </c>
      <c r="W55">
        <v>4.0381490120700603</v>
      </c>
      <c r="X55">
        <v>0.56127399057889105</v>
      </c>
    </row>
    <row r="56" spans="21:24" x14ac:dyDescent="0.25">
      <c r="U56">
        <v>7.9838302172814499</v>
      </c>
      <c r="V56">
        <v>0.67149604712927302</v>
      </c>
      <c r="W56">
        <v>4.0309743815635297</v>
      </c>
      <c r="X56">
        <v>0.29197558324778899</v>
      </c>
    </row>
    <row r="57" spans="21:24" x14ac:dyDescent="0.25">
      <c r="U57">
        <v>7.9585649317837301</v>
      </c>
      <c r="V57">
        <v>0.542606282475527</v>
      </c>
      <c r="W57">
        <v>8.0139788498566702</v>
      </c>
      <c r="X57">
        <v>1.0789549214908101</v>
      </c>
    </row>
    <row r="58" spans="21:24" x14ac:dyDescent="0.25">
      <c r="U58">
        <v>7.9585649317837301</v>
      </c>
      <c r="V58">
        <v>0.52633430539173098</v>
      </c>
      <c r="W58">
        <v>8.0347519079511596</v>
      </c>
      <c r="X58">
        <v>0.71578975573571202</v>
      </c>
    </row>
    <row r="59" spans="21:24" x14ac:dyDescent="0.25">
      <c r="U59">
        <v>7.9585649317837301</v>
      </c>
      <c r="V59">
        <v>0.43845278639356999</v>
      </c>
      <c r="W59">
        <v>8.0571934847680904</v>
      </c>
      <c r="X59">
        <v>0.55280792119664801</v>
      </c>
    </row>
    <row r="60" spans="21:24" x14ac:dyDescent="0.25">
      <c r="U60">
        <v>7.9838302172814499</v>
      </c>
      <c r="V60">
        <v>0.43182514077820799</v>
      </c>
      <c r="W60">
        <v>8.0310811667617692</v>
      </c>
      <c r="X60">
        <v>0.51235497441618905</v>
      </c>
    </row>
    <row r="61" spans="21:24" x14ac:dyDescent="0.25">
      <c r="U61">
        <v>7.9838302172814499</v>
      </c>
      <c r="V61">
        <v>0.26129199518469798</v>
      </c>
      <c r="W61">
        <v>8.0305806111450302</v>
      </c>
      <c r="X61">
        <v>0.48951835063767601</v>
      </c>
    </row>
    <row r="62" spans="21:24" x14ac:dyDescent="0.25">
      <c r="U62">
        <v>7.9838302172814499</v>
      </c>
      <c r="V62">
        <v>0.26129199518469798</v>
      </c>
      <c r="W62">
        <v>8.0551912623011503</v>
      </c>
      <c r="X62">
        <v>0.46064497358040801</v>
      </c>
    </row>
    <row r="63" spans="21:24" x14ac:dyDescent="0.25">
      <c r="U63">
        <v>15.992925720060599</v>
      </c>
      <c r="V63">
        <v>0.55801460191650698</v>
      </c>
      <c r="W63">
        <v>8.0538564473231897</v>
      </c>
      <c r="X63">
        <v>0.40790690409879798</v>
      </c>
    </row>
    <row r="64" spans="21:24" x14ac:dyDescent="0.25">
      <c r="U64">
        <v>15.992925720060599</v>
      </c>
      <c r="V64">
        <v>0.47921440142475502</v>
      </c>
      <c r="W64">
        <v>8.0252413512332001</v>
      </c>
      <c r="X64">
        <v>0.30098708074097602</v>
      </c>
    </row>
    <row r="65" spans="21:24" x14ac:dyDescent="0.25">
      <c r="U65">
        <v>15.9676604345629</v>
      </c>
      <c r="V65">
        <v>0.28558790691331498</v>
      </c>
      <c r="W65">
        <v>8.0244070918719697</v>
      </c>
      <c r="X65">
        <v>0.27896168296363699</v>
      </c>
    </row>
    <row r="66" spans="21:24" x14ac:dyDescent="0.25">
      <c r="U66">
        <v>15.9676604345629</v>
      </c>
      <c r="V66">
        <v>0.28558790691331498</v>
      </c>
      <c r="W66">
        <v>16.0735082608361</v>
      </c>
      <c r="X66">
        <v>0.73788180027488404</v>
      </c>
    </row>
    <row r="67" spans="21:24" x14ac:dyDescent="0.25">
      <c r="U67">
        <v>15.9676604345629</v>
      </c>
      <c r="V67">
        <v>0.234309231857358</v>
      </c>
      <c r="W67">
        <v>16.042056682917998</v>
      </c>
      <c r="X67">
        <v>0.42049649122403598</v>
      </c>
    </row>
    <row r="68" spans="21:24" x14ac:dyDescent="0.25">
      <c r="U68">
        <v>24.002021222839801</v>
      </c>
      <c r="V68">
        <v>0.54824532789709302</v>
      </c>
      <c r="W68">
        <v>15.9878298244384</v>
      </c>
      <c r="X68">
        <v>0.30098708074097602</v>
      </c>
    </row>
    <row r="69" spans="21:24" x14ac:dyDescent="0.25">
      <c r="U69">
        <v>23.976755937341999</v>
      </c>
      <c r="V69">
        <v>0.43631960405214798</v>
      </c>
      <c r="W69">
        <v>15.9873292688217</v>
      </c>
      <c r="X69">
        <v>0.28757152108352002</v>
      </c>
    </row>
    <row r="70" spans="21:24" x14ac:dyDescent="0.25">
      <c r="U70">
        <v>24.002021222839801</v>
      </c>
      <c r="V70">
        <v>0.29820308320011901</v>
      </c>
      <c r="W70">
        <v>16.011439364361099</v>
      </c>
      <c r="X70">
        <v>0.25854804256158398</v>
      </c>
    </row>
    <row r="71" spans="21:24" x14ac:dyDescent="0.25">
      <c r="U71">
        <v>24.0272865083375</v>
      </c>
      <c r="V71">
        <v>0.2484104980613</v>
      </c>
      <c r="W71">
        <v>24.061207940814299</v>
      </c>
      <c r="X71">
        <v>0.72675183768641805</v>
      </c>
    </row>
    <row r="72" spans="21:24" x14ac:dyDescent="0.25">
      <c r="U72">
        <v>24.002021222839801</v>
      </c>
      <c r="V72">
        <v>0.194709957725094</v>
      </c>
      <c r="W72">
        <v>24.005813119229</v>
      </c>
      <c r="X72">
        <v>0.46769959808446998</v>
      </c>
    </row>
    <row r="73" spans="21:24" x14ac:dyDescent="0.25">
      <c r="W73">
        <v>24.0279209923014</v>
      </c>
      <c r="X73">
        <v>0.35039222063109099</v>
      </c>
    </row>
    <row r="74" spans="21:24" x14ac:dyDescent="0.25">
      <c r="W74">
        <v>24.0257519179622</v>
      </c>
      <c r="X74">
        <v>0.28757152108352002</v>
      </c>
    </row>
    <row r="75" spans="21:24" x14ac:dyDescent="0.25">
      <c r="W75">
        <v>24.023415991750799</v>
      </c>
      <c r="X75">
        <v>0.232453791184043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125A2-EED8-4806-9699-A4FFB1FC2F75}">
  <dimension ref="A1:N45"/>
  <sheetViews>
    <sheetView workbookViewId="0">
      <selection sqref="A1:N4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10</v>
      </c>
      <c r="H1" t="s">
        <v>4</v>
      </c>
      <c r="I1" t="s">
        <v>275</v>
      </c>
      <c r="J1" t="s">
        <v>8</v>
      </c>
      <c r="K1" t="s">
        <v>137</v>
      </c>
      <c r="L1" t="s">
        <v>125</v>
      </c>
      <c r="M1" t="s">
        <v>9</v>
      </c>
      <c r="N1" t="s">
        <v>7</v>
      </c>
    </row>
    <row r="2" spans="1:14" x14ac:dyDescent="0.25">
      <c r="A2" t="s">
        <v>260</v>
      </c>
      <c r="B2" t="s">
        <v>30</v>
      </c>
      <c r="C2" t="s">
        <v>31</v>
      </c>
      <c r="D2" t="s">
        <v>32</v>
      </c>
      <c r="E2" t="s">
        <v>243</v>
      </c>
      <c r="F2" t="s">
        <v>50</v>
      </c>
      <c r="G2" t="s">
        <v>83</v>
      </c>
      <c r="H2" t="s">
        <v>321</v>
      </c>
      <c r="I2">
        <v>705.63</v>
      </c>
      <c r="J2">
        <v>1</v>
      </c>
      <c r="K2">
        <v>1.0140177266131896</v>
      </c>
      <c r="L2">
        <v>0.23998423809222874</v>
      </c>
      <c r="M2" t="s">
        <v>40</v>
      </c>
      <c r="N2" t="s">
        <v>253</v>
      </c>
    </row>
    <row r="3" spans="1:14" x14ac:dyDescent="0.25">
      <c r="A3" t="s">
        <v>260</v>
      </c>
      <c r="B3" t="s">
        <v>30</v>
      </c>
      <c r="C3" t="s">
        <v>31</v>
      </c>
      <c r="D3" t="s">
        <v>32</v>
      </c>
      <c r="E3" t="s">
        <v>243</v>
      </c>
      <c r="F3" t="s">
        <v>50</v>
      </c>
      <c r="G3" t="s">
        <v>83</v>
      </c>
      <c r="H3" t="s">
        <v>321</v>
      </c>
      <c r="I3">
        <v>705.63</v>
      </c>
      <c r="J3">
        <v>2</v>
      </c>
      <c r="K3">
        <v>1.1427304059064209</v>
      </c>
      <c r="L3">
        <v>0.24456737726072567</v>
      </c>
      <c r="M3" t="s">
        <v>40</v>
      </c>
      <c r="N3" t="s">
        <v>253</v>
      </c>
    </row>
    <row r="4" spans="1:14" x14ac:dyDescent="0.25">
      <c r="A4" t="s">
        <v>260</v>
      </c>
      <c r="B4" t="s">
        <v>30</v>
      </c>
      <c r="C4" t="s">
        <v>31</v>
      </c>
      <c r="D4" t="s">
        <v>32</v>
      </c>
      <c r="E4" t="s">
        <v>243</v>
      </c>
      <c r="F4" t="s">
        <v>50</v>
      </c>
      <c r="G4" t="s">
        <v>83</v>
      </c>
      <c r="H4" t="s">
        <v>321</v>
      </c>
      <c r="I4">
        <v>705.63</v>
      </c>
      <c r="J4">
        <v>3</v>
      </c>
      <c r="K4">
        <v>0.88044311223557814</v>
      </c>
      <c r="L4">
        <v>0.34727652446768009</v>
      </c>
      <c r="M4" t="s">
        <v>40</v>
      </c>
      <c r="N4" t="s">
        <v>253</v>
      </c>
    </row>
    <row r="5" spans="1:14" x14ac:dyDescent="0.25">
      <c r="A5" t="s">
        <v>260</v>
      </c>
      <c r="B5" t="s">
        <v>30</v>
      </c>
      <c r="C5" t="s">
        <v>31</v>
      </c>
      <c r="D5" t="s">
        <v>32</v>
      </c>
      <c r="E5" t="s">
        <v>243</v>
      </c>
      <c r="F5" t="s">
        <v>50</v>
      </c>
      <c r="G5" t="s">
        <v>83</v>
      </c>
      <c r="H5" t="s">
        <v>321</v>
      </c>
      <c r="I5">
        <v>705.63</v>
      </c>
      <c r="J5">
        <v>4</v>
      </c>
      <c r="K5">
        <v>0.71592448452104596</v>
      </c>
      <c r="L5">
        <v>0.26373735460376874</v>
      </c>
      <c r="M5" t="s">
        <v>40</v>
      </c>
      <c r="N5" t="s">
        <v>253</v>
      </c>
    </row>
    <row r="6" spans="1:14" x14ac:dyDescent="0.25">
      <c r="A6" t="s">
        <v>260</v>
      </c>
      <c r="B6" t="s">
        <v>30</v>
      </c>
      <c r="C6" t="s">
        <v>31</v>
      </c>
      <c r="D6" t="s">
        <v>32</v>
      </c>
      <c r="E6" t="s">
        <v>243</v>
      </c>
      <c r="F6" t="s">
        <v>50</v>
      </c>
      <c r="G6" t="s">
        <v>83</v>
      </c>
      <c r="H6" t="s">
        <v>321</v>
      </c>
      <c r="I6">
        <v>705.63</v>
      </c>
      <c r="J6">
        <v>8</v>
      </c>
      <c r="K6">
        <v>1.1816618269085799</v>
      </c>
      <c r="L6">
        <v>0.12532709000849987</v>
      </c>
      <c r="M6" t="s">
        <v>40</v>
      </c>
      <c r="N6" t="s">
        <v>253</v>
      </c>
    </row>
    <row r="7" spans="1:14" x14ac:dyDescent="0.25">
      <c r="A7" t="s">
        <v>260</v>
      </c>
      <c r="B7" t="s">
        <v>30</v>
      </c>
      <c r="C7" t="s">
        <v>31</v>
      </c>
      <c r="D7" t="s">
        <v>32</v>
      </c>
      <c r="E7" t="s">
        <v>243</v>
      </c>
      <c r="F7" t="s">
        <v>50</v>
      </c>
      <c r="G7" t="s">
        <v>83</v>
      </c>
      <c r="H7" t="s">
        <v>321</v>
      </c>
      <c r="I7">
        <v>705.63</v>
      </c>
      <c r="J7">
        <v>16</v>
      </c>
      <c r="K7">
        <v>0.36854280980504994</v>
      </c>
      <c r="L7">
        <v>0.12643531664353863</v>
      </c>
      <c r="M7" t="s">
        <v>40</v>
      </c>
      <c r="N7" t="s">
        <v>253</v>
      </c>
    </row>
    <row r="8" spans="1:14" x14ac:dyDescent="0.25">
      <c r="A8" t="s">
        <v>260</v>
      </c>
      <c r="B8" t="s">
        <v>30</v>
      </c>
      <c r="C8" t="s">
        <v>31</v>
      </c>
      <c r="D8" t="s">
        <v>32</v>
      </c>
      <c r="E8" t="s">
        <v>243</v>
      </c>
      <c r="F8" t="s">
        <v>50</v>
      </c>
      <c r="G8" t="s">
        <v>83</v>
      </c>
      <c r="H8" t="s">
        <v>321</v>
      </c>
      <c r="I8">
        <v>705.63</v>
      </c>
      <c r="J8">
        <v>24</v>
      </c>
      <c r="K8">
        <v>0.34517769418715077</v>
      </c>
      <c r="L8">
        <v>0.12942515646801545</v>
      </c>
      <c r="M8" t="s">
        <v>40</v>
      </c>
      <c r="N8" t="s">
        <v>253</v>
      </c>
    </row>
    <row r="9" spans="1:14" x14ac:dyDescent="0.25">
      <c r="A9" t="s">
        <v>260</v>
      </c>
      <c r="B9" t="s">
        <v>30</v>
      </c>
      <c r="C9" t="s">
        <v>31</v>
      </c>
      <c r="D9" t="s">
        <v>32</v>
      </c>
      <c r="E9" t="s">
        <v>243</v>
      </c>
      <c r="F9" t="s">
        <v>50</v>
      </c>
      <c r="G9" t="s">
        <v>83</v>
      </c>
      <c r="H9" t="s">
        <v>321</v>
      </c>
      <c r="I9">
        <v>705.63</v>
      </c>
      <c r="J9">
        <v>1</v>
      </c>
      <c r="K9">
        <v>1.2732212708779245</v>
      </c>
      <c r="L9">
        <v>0.5767342812943983</v>
      </c>
      <c r="M9" t="s">
        <v>40</v>
      </c>
      <c r="N9" t="s">
        <v>255</v>
      </c>
    </row>
    <row r="10" spans="1:14" x14ac:dyDescent="0.25">
      <c r="A10" t="s">
        <v>260</v>
      </c>
      <c r="B10" t="s">
        <v>30</v>
      </c>
      <c r="C10" t="s">
        <v>31</v>
      </c>
      <c r="D10" t="s">
        <v>32</v>
      </c>
      <c r="E10" t="s">
        <v>243</v>
      </c>
      <c r="F10" t="s">
        <v>50</v>
      </c>
      <c r="G10" t="s">
        <v>83</v>
      </c>
      <c r="H10" t="s">
        <v>321</v>
      </c>
      <c r="I10">
        <v>705.63</v>
      </c>
      <c r="J10">
        <v>2</v>
      </c>
      <c r="K10">
        <v>1.3489833030286873</v>
      </c>
      <c r="L10">
        <v>0.52246328789015839</v>
      </c>
      <c r="M10" t="s">
        <v>40</v>
      </c>
      <c r="N10" t="s">
        <v>255</v>
      </c>
    </row>
    <row r="11" spans="1:14" x14ac:dyDescent="0.25">
      <c r="A11" t="s">
        <v>260</v>
      </c>
      <c r="B11" t="s">
        <v>30</v>
      </c>
      <c r="C11" t="s">
        <v>31</v>
      </c>
      <c r="D11" t="s">
        <v>32</v>
      </c>
      <c r="E11" t="s">
        <v>243</v>
      </c>
      <c r="F11" t="s">
        <v>50</v>
      </c>
      <c r="G11" t="s">
        <v>83</v>
      </c>
      <c r="H11" t="s">
        <v>321</v>
      </c>
      <c r="I11">
        <v>705.63</v>
      </c>
      <c r="J11">
        <v>3</v>
      </c>
      <c r="K11">
        <v>0.63976030192165168</v>
      </c>
      <c r="L11">
        <v>0.33183900835880481</v>
      </c>
      <c r="M11" t="s">
        <v>40</v>
      </c>
      <c r="N11" t="s">
        <v>255</v>
      </c>
    </row>
    <row r="12" spans="1:14" x14ac:dyDescent="0.25">
      <c r="A12" t="s">
        <v>260</v>
      </c>
      <c r="B12" t="s">
        <v>30</v>
      </c>
      <c r="C12" t="s">
        <v>31</v>
      </c>
      <c r="D12" t="s">
        <v>32</v>
      </c>
      <c r="E12" t="s">
        <v>243</v>
      </c>
      <c r="F12" t="s">
        <v>50</v>
      </c>
      <c r="G12" t="s">
        <v>83</v>
      </c>
      <c r="H12" t="s">
        <v>321</v>
      </c>
      <c r="I12">
        <v>705.63</v>
      </c>
      <c r="J12">
        <v>4</v>
      </c>
      <c r="K12">
        <v>0.79714173112761277</v>
      </c>
      <c r="L12">
        <v>0.20991152609223226</v>
      </c>
      <c r="M12" t="s">
        <v>40</v>
      </c>
      <c r="N12" t="s">
        <v>255</v>
      </c>
    </row>
    <row r="13" spans="1:14" x14ac:dyDescent="0.25">
      <c r="A13" t="s">
        <v>260</v>
      </c>
      <c r="B13" t="s">
        <v>30</v>
      </c>
      <c r="C13" t="s">
        <v>31</v>
      </c>
      <c r="D13" t="s">
        <v>32</v>
      </c>
      <c r="E13" t="s">
        <v>243</v>
      </c>
      <c r="F13" t="s">
        <v>50</v>
      </c>
      <c r="G13" t="s">
        <v>83</v>
      </c>
      <c r="H13" t="s">
        <v>321</v>
      </c>
      <c r="I13">
        <v>705.63</v>
      </c>
      <c r="J13">
        <v>8</v>
      </c>
      <c r="K13">
        <v>0.61643908024471983</v>
      </c>
      <c r="L13">
        <v>0.12242083691551464</v>
      </c>
      <c r="M13" t="s">
        <v>40</v>
      </c>
      <c r="N13" t="s">
        <v>255</v>
      </c>
    </row>
    <row r="14" spans="1:14" x14ac:dyDescent="0.25">
      <c r="A14" t="s">
        <v>260</v>
      </c>
      <c r="B14" t="s">
        <v>30</v>
      </c>
      <c r="C14" t="s">
        <v>31</v>
      </c>
      <c r="D14" t="s">
        <v>32</v>
      </c>
      <c r="E14" t="s">
        <v>243</v>
      </c>
      <c r="F14" t="s">
        <v>50</v>
      </c>
      <c r="G14" t="s">
        <v>83</v>
      </c>
      <c r="H14" t="s">
        <v>321</v>
      </c>
      <c r="I14">
        <v>705.63</v>
      </c>
      <c r="J14">
        <v>16</v>
      </c>
      <c r="K14">
        <v>0.40109698717699993</v>
      </c>
      <c r="L14">
        <v>0.17721770651940411</v>
      </c>
      <c r="M14" t="s">
        <v>40</v>
      </c>
      <c r="N14" t="s">
        <v>255</v>
      </c>
    </row>
    <row r="15" spans="1:14" x14ac:dyDescent="0.25">
      <c r="A15" t="s">
        <v>260</v>
      </c>
      <c r="B15" t="s">
        <v>30</v>
      </c>
      <c r="C15" t="s">
        <v>31</v>
      </c>
      <c r="D15" t="s">
        <v>32</v>
      </c>
      <c r="E15" t="s">
        <v>243</v>
      </c>
      <c r="F15" t="s">
        <v>50</v>
      </c>
      <c r="G15" t="s">
        <v>83</v>
      </c>
      <c r="H15" t="s">
        <v>321</v>
      </c>
      <c r="I15">
        <v>705.63</v>
      </c>
      <c r="J15">
        <v>24</v>
      </c>
      <c r="K15">
        <v>0.41297379373390841</v>
      </c>
      <c r="L15">
        <v>0.17531755709397051</v>
      </c>
      <c r="M15" t="s">
        <v>40</v>
      </c>
      <c r="N15" t="s">
        <v>255</v>
      </c>
    </row>
    <row r="16" spans="1:14" x14ac:dyDescent="0.25">
      <c r="A16" t="s">
        <v>260</v>
      </c>
      <c r="B16" t="s">
        <v>30</v>
      </c>
      <c r="C16" t="s">
        <v>96</v>
      </c>
      <c r="D16" t="s">
        <v>76</v>
      </c>
      <c r="E16" t="s">
        <v>243</v>
      </c>
      <c r="F16" t="s">
        <v>50</v>
      </c>
      <c r="G16" t="s">
        <v>83</v>
      </c>
      <c r="H16" t="s">
        <v>321</v>
      </c>
      <c r="I16">
        <v>705.63</v>
      </c>
      <c r="J16">
        <v>4</v>
      </c>
      <c r="K16">
        <v>1.96</v>
      </c>
      <c r="L16">
        <v>0.34</v>
      </c>
      <c r="M16" t="s">
        <v>40</v>
      </c>
      <c r="N16" t="s">
        <v>253</v>
      </c>
    </row>
    <row r="17" spans="1:14" x14ac:dyDescent="0.25">
      <c r="A17" t="s">
        <v>260</v>
      </c>
      <c r="B17" t="s">
        <v>30</v>
      </c>
      <c r="C17" t="s">
        <v>96</v>
      </c>
      <c r="D17" t="s">
        <v>76</v>
      </c>
      <c r="E17" t="s">
        <v>243</v>
      </c>
      <c r="F17" t="s">
        <v>50</v>
      </c>
      <c r="G17" t="s">
        <v>83</v>
      </c>
      <c r="H17" t="s">
        <v>321</v>
      </c>
      <c r="I17">
        <v>705.63</v>
      </c>
      <c r="J17">
        <v>8</v>
      </c>
      <c r="K17">
        <v>1.92</v>
      </c>
      <c r="L17">
        <v>0.56999999999999995</v>
      </c>
      <c r="M17" t="s">
        <v>40</v>
      </c>
      <c r="N17" t="s">
        <v>253</v>
      </c>
    </row>
    <row r="18" spans="1:14" x14ac:dyDescent="0.25">
      <c r="A18" t="s">
        <v>260</v>
      </c>
      <c r="B18" t="s">
        <v>30</v>
      </c>
      <c r="C18" t="s">
        <v>96</v>
      </c>
      <c r="D18" t="s">
        <v>76</v>
      </c>
      <c r="E18" t="s">
        <v>243</v>
      </c>
      <c r="F18" t="s">
        <v>50</v>
      </c>
      <c r="G18" t="s">
        <v>83</v>
      </c>
      <c r="H18" t="s">
        <v>321</v>
      </c>
      <c r="I18">
        <v>705.63</v>
      </c>
      <c r="J18">
        <v>24</v>
      </c>
      <c r="K18">
        <v>0.87</v>
      </c>
      <c r="L18">
        <v>0.34</v>
      </c>
      <c r="M18" t="s">
        <v>40</v>
      </c>
      <c r="N18" t="s">
        <v>253</v>
      </c>
    </row>
    <row r="19" spans="1:14" x14ac:dyDescent="0.25">
      <c r="A19" t="s">
        <v>260</v>
      </c>
      <c r="B19" t="s">
        <v>30</v>
      </c>
      <c r="C19" t="s">
        <v>100</v>
      </c>
      <c r="D19" t="s">
        <v>76</v>
      </c>
      <c r="E19" t="s">
        <v>243</v>
      </c>
      <c r="F19" t="s">
        <v>50</v>
      </c>
      <c r="G19" t="s">
        <v>83</v>
      </c>
      <c r="H19" t="s">
        <v>321</v>
      </c>
      <c r="I19">
        <v>705.63</v>
      </c>
      <c r="J19">
        <v>4</v>
      </c>
      <c r="K19">
        <v>2.31</v>
      </c>
      <c r="L19">
        <v>0.61</v>
      </c>
      <c r="M19" t="s">
        <v>40</v>
      </c>
      <c r="N19" t="s">
        <v>253</v>
      </c>
    </row>
    <row r="20" spans="1:14" x14ac:dyDescent="0.25">
      <c r="A20" t="s">
        <v>260</v>
      </c>
      <c r="B20" t="s">
        <v>30</v>
      </c>
      <c r="C20" t="s">
        <v>100</v>
      </c>
      <c r="D20" t="s">
        <v>76</v>
      </c>
      <c r="E20" t="s">
        <v>243</v>
      </c>
      <c r="F20" t="s">
        <v>50</v>
      </c>
      <c r="G20" t="s">
        <v>83</v>
      </c>
      <c r="H20" t="s">
        <v>321</v>
      </c>
      <c r="I20">
        <v>705.63</v>
      </c>
      <c r="J20">
        <v>8</v>
      </c>
      <c r="K20">
        <v>3.2</v>
      </c>
      <c r="L20">
        <v>2.54</v>
      </c>
      <c r="M20" t="s">
        <v>40</v>
      </c>
      <c r="N20" t="s">
        <v>253</v>
      </c>
    </row>
    <row r="21" spans="1:14" x14ac:dyDescent="0.25">
      <c r="A21" t="s">
        <v>260</v>
      </c>
      <c r="B21" t="s">
        <v>30</v>
      </c>
      <c r="C21" t="s">
        <v>100</v>
      </c>
      <c r="D21" t="s">
        <v>76</v>
      </c>
      <c r="E21" t="s">
        <v>243</v>
      </c>
      <c r="F21" t="s">
        <v>50</v>
      </c>
      <c r="G21" t="s">
        <v>83</v>
      </c>
      <c r="H21" t="s">
        <v>321</v>
      </c>
      <c r="I21">
        <v>705.63</v>
      </c>
      <c r="J21">
        <v>24</v>
      </c>
      <c r="K21">
        <v>1.74</v>
      </c>
      <c r="L21">
        <v>1.01</v>
      </c>
      <c r="M21" t="s">
        <v>40</v>
      </c>
      <c r="N21" t="s">
        <v>253</v>
      </c>
    </row>
    <row r="22" spans="1:14" x14ac:dyDescent="0.25">
      <c r="A22" t="s">
        <v>260</v>
      </c>
      <c r="B22" t="s">
        <v>30</v>
      </c>
      <c r="C22" t="s">
        <v>98</v>
      </c>
      <c r="D22" t="s">
        <v>76</v>
      </c>
      <c r="E22" t="s">
        <v>243</v>
      </c>
      <c r="F22" t="s">
        <v>50</v>
      </c>
      <c r="G22" t="s">
        <v>83</v>
      </c>
      <c r="H22" t="s">
        <v>321</v>
      </c>
      <c r="I22">
        <v>705.63</v>
      </c>
      <c r="J22">
        <v>4</v>
      </c>
      <c r="K22">
        <v>0.44</v>
      </c>
      <c r="L22">
        <v>0.11</v>
      </c>
      <c r="M22" t="s">
        <v>40</v>
      </c>
      <c r="N22" t="s">
        <v>253</v>
      </c>
    </row>
    <row r="23" spans="1:14" x14ac:dyDescent="0.25">
      <c r="A23" t="s">
        <v>260</v>
      </c>
      <c r="B23" t="s">
        <v>30</v>
      </c>
      <c r="C23" t="s">
        <v>98</v>
      </c>
      <c r="D23" t="s">
        <v>76</v>
      </c>
      <c r="E23" t="s">
        <v>243</v>
      </c>
      <c r="F23" t="s">
        <v>50</v>
      </c>
      <c r="G23" t="s">
        <v>83</v>
      </c>
      <c r="H23" t="s">
        <v>321</v>
      </c>
      <c r="I23">
        <v>705.63</v>
      </c>
      <c r="J23">
        <v>8</v>
      </c>
      <c r="K23">
        <v>0.36</v>
      </c>
      <c r="L23">
        <v>0.05</v>
      </c>
      <c r="M23" t="s">
        <v>40</v>
      </c>
      <c r="N23" t="s">
        <v>253</v>
      </c>
    </row>
    <row r="24" spans="1:14" x14ac:dyDescent="0.25">
      <c r="A24" t="s">
        <v>260</v>
      </c>
      <c r="B24" t="s">
        <v>30</v>
      </c>
      <c r="C24" t="s">
        <v>98</v>
      </c>
      <c r="D24" t="s">
        <v>76</v>
      </c>
      <c r="E24" t="s">
        <v>243</v>
      </c>
      <c r="F24" t="s">
        <v>50</v>
      </c>
      <c r="G24" t="s">
        <v>83</v>
      </c>
      <c r="H24" t="s">
        <v>321</v>
      </c>
      <c r="I24">
        <v>705.63</v>
      </c>
      <c r="J24">
        <v>24</v>
      </c>
      <c r="K24">
        <v>0</v>
      </c>
      <c r="L24">
        <v>0</v>
      </c>
      <c r="M24" t="s">
        <v>40</v>
      </c>
      <c r="N24" t="s">
        <v>253</v>
      </c>
    </row>
    <row r="25" spans="1:14" x14ac:dyDescent="0.25">
      <c r="A25" t="s">
        <v>260</v>
      </c>
      <c r="B25" t="s">
        <v>30</v>
      </c>
      <c r="C25" t="s">
        <v>75</v>
      </c>
      <c r="D25" t="s">
        <v>76</v>
      </c>
      <c r="E25" t="s">
        <v>243</v>
      </c>
      <c r="F25" t="s">
        <v>50</v>
      </c>
      <c r="G25" t="s">
        <v>83</v>
      </c>
      <c r="H25" t="s">
        <v>321</v>
      </c>
      <c r="I25">
        <v>705.63</v>
      </c>
      <c r="J25">
        <v>4</v>
      </c>
      <c r="K25">
        <v>5.07</v>
      </c>
      <c r="L25">
        <v>2.04</v>
      </c>
      <c r="M25" t="s">
        <v>40</v>
      </c>
      <c r="N25" t="s">
        <v>253</v>
      </c>
    </row>
    <row r="26" spans="1:14" x14ac:dyDescent="0.25">
      <c r="A26" t="s">
        <v>260</v>
      </c>
      <c r="B26" t="s">
        <v>30</v>
      </c>
      <c r="C26" t="s">
        <v>75</v>
      </c>
      <c r="D26" t="s">
        <v>76</v>
      </c>
      <c r="E26" t="s">
        <v>243</v>
      </c>
      <c r="F26" t="s">
        <v>50</v>
      </c>
      <c r="G26" t="s">
        <v>83</v>
      </c>
      <c r="H26" t="s">
        <v>321</v>
      </c>
      <c r="I26">
        <v>705.63</v>
      </c>
      <c r="J26">
        <v>8</v>
      </c>
      <c r="K26">
        <v>3.83</v>
      </c>
      <c r="L26">
        <v>1.49</v>
      </c>
      <c r="M26" t="s">
        <v>40</v>
      </c>
      <c r="N26" t="s">
        <v>253</v>
      </c>
    </row>
    <row r="27" spans="1:14" x14ac:dyDescent="0.25">
      <c r="A27" t="s">
        <v>260</v>
      </c>
      <c r="B27" t="s">
        <v>30</v>
      </c>
      <c r="C27" t="s">
        <v>75</v>
      </c>
      <c r="D27" t="s">
        <v>76</v>
      </c>
      <c r="E27" t="s">
        <v>243</v>
      </c>
      <c r="F27" t="s">
        <v>50</v>
      </c>
      <c r="G27" t="s">
        <v>83</v>
      </c>
      <c r="H27" t="s">
        <v>321</v>
      </c>
      <c r="I27">
        <v>705.63</v>
      </c>
      <c r="J27">
        <v>24</v>
      </c>
      <c r="K27">
        <v>2.06</v>
      </c>
      <c r="L27">
        <v>0.56999999999999995</v>
      </c>
      <c r="M27" t="s">
        <v>40</v>
      </c>
      <c r="N27" t="s">
        <v>253</v>
      </c>
    </row>
    <row r="28" spans="1:14" x14ac:dyDescent="0.25">
      <c r="A28" t="s">
        <v>260</v>
      </c>
      <c r="B28" t="s">
        <v>30</v>
      </c>
      <c r="C28" t="s">
        <v>104</v>
      </c>
      <c r="D28" t="s">
        <v>76</v>
      </c>
      <c r="E28" t="s">
        <v>243</v>
      </c>
      <c r="F28" t="s">
        <v>50</v>
      </c>
      <c r="G28" t="s">
        <v>83</v>
      </c>
      <c r="H28" t="s">
        <v>321</v>
      </c>
      <c r="I28">
        <v>705.63</v>
      </c>
      <c r="J28">
        <v>4</v>
      </c>
      <c r="K28">
        <v>0.71</v>
      </c>
      <c r="L28">
        <v>0.2</v>
      </c>
      <c r="M28" t="s">
        <v>40</v>
      </c>
      <c r="N28" t="s">
        <v>253</v>
      </c>
    </row>
    <row r="29" spans="1:14" x14ac:dyDescent="0.25">
      <c r="A29" t="s">
        <v>260</v>
      </c>
      <c r="B29" t="s">
        <v>30</v>
      </c>
      <c r="C29" t="s">
        <v>104</v>
      </c>
      <c r="D29" t="s">
        <v>76</v>
      </c>
      <c r="E29" t="s">
        <v>243</v>
      </c>
      <c r="F29" t="s">
        <v>50</v>
      </c>
      <c r="G29" t="s">
        <v>83</v>
      </c>
      <c r="H29" t="s">
        <v>321</v>
      </c>
      <c r="I29">
        <v>705.63</v>
      </c>
      <c r="J29">
        <v>8</v>
      </c>
      <c r="K29">
        <v>1.1499999999999999</v>
      </c>
      <c r="L29">
        <v>1.5</v>
      </c>
      <c r="M29" t="s">
        <v>40</v>
      </c>
      <c r="N29" t="s">
        <v>253</v>
      </c>
    </row>
    <row r="30" spans="1:14" x14ac:dyDescent="0.25">
      <c r="A30" t="s">
        <v>260</v>
      </c>
      <c r="B30" t="s">
        <v>30</v>
      </c>
      <c r="C30" t="s">
        <v>104</v>
      </c>
      <c r="D30" t="s">
        <v>76</v>
      </c>
      <c r="E30" t="s">
        <v>243</v>
      </c>
      <c r="F30" t="s">
        <v>50</v>
      </c>
      <c r="G30" t="s">
        <v>83</v>
      </c>
      <c r="H30" t="s">
        <v>321</v>
      </c>
      <c r="I30">
        <v>705.63</v>
      </c>
      <c r="J30">
        <v>24</v>
      </c>
      <c r="K30">
        <v>0.33</v>
      </c>
      <c r="L30">
        <v>0.17</v>
      </c>
      <c r="M30" t="s">
        <v>40</v>
      </c>
      <c r="N30" t="s">
        <v>253</v>
      </c>
    </row>
    <row r="31" spans="1:14" x14ac:dyDescent="0.25">
      <c r="A31" t="s">
        <v>260</v>
      </c>
      <c r="B31" t="s">
        <v>30</v>
      </c>
      <c r="C31" t="s">
        <v>96</v>
      </c>
      <c r="D31" t="s">
        <v>76</v>
      </c>
      <c r="E31" t="s">
        <v>243</v>
      </c>
      <c r="F31" t="s">
        <v>50</v>
      </c>
      <c r="G31" t="s">
        <v>83</v>
      </c>
      <c r="H31" t="s">
        <v>321</v>
      </c>
      <c r="I31">
        <v>705.63</v>
      </c>
      <c r="J31">
        <v>4</v>
      </c>
      <c r="K31">
        <v>1.87</v>
      </c>
      <c r="L31">
        <v>0.25</v>
      </c>
      <c r="M31" t="s">
        <v>40</v>
      </c>
      <c r="N31" t="s">
        <v>255</v>
      </c>
    </row>
    <row r="32" spans="1:14" x14ac:dyDescent="0.25">
      <c r="A32" t="s">
        <v>260</v>
      </c>
      <c r="B32" t="s">
        <v>30</v>
      </c>
      <c r="C32" t="s">
        <v>96</v>
      </c>
      <c r="D32" t="s">
        <v>76</v>
      </c>
      <c r="E32" t="s">
        <v>243</v>
      </c>
      <c r="F32" t="s">
        <v>50</v>
      </c>
      <c r="G32" t="s">
        <v>83</v>
      </c>
      <c r="H32" t="s">
        <v>321</v>
      </c>
      <c r="I32">
        <v>705.63</v>
      </c>
      <c r="J32">
        <v>8</v>
      </c>
      <c r="K32">
        <v>1.18</v>
      </c>
      <c r="L32">
        <v>0.39</v>
      </c>
      <c r="M32" t="s">
        <v>40</v>
      </c>
      <c r="N32" t="s">
        <v>255</v>
      </c>
    </row>
    <row r="33" spans="1:14" x14ac:dyDescent="0.25">
      <c r="A33" t="s">
        <v>260</v>
      </c>
      <c r="B33" t="s">
        <v>30</v>
      </c>
      <c r="C33" t="s">
        <v>96</v>
      </c>
      <c r="D33" t="s">
        <v>76</v>
      </c>
      <c r="E33" t="s">
        <v>243</v>
      </c>
      <c r="F33" t="s">
        <v>50</v>
      </c>
      <c r="G33" t="s">
        <v>83</v>
      </c>
      <c r="H33" t="s">
        <v>321</v>
      </c>
      <c r="I33">
        <v>705.63</v>
      </c>
      <c r="J33">
        <v>24</v>
      </c>
      <c r="K33">
        <v>1.03</v>
      </c>
      <c r="L33">
        <v>0.72</v>
      </c>
      <c r="M33" t="s">
        <v>40</v>
      </c>
      <c r="N33" t="s">
        <v>255</v>
      </c>
    </row>
    <row r="34" spans="1:14" x14ac:dyDescent="0.25">
      <c r="A34" t="s">
        <v>260</v>
      </c>
      <c r="B34" t="s">
        <v>30</v>
      </c>
      <c r="C34" t="s">
        <v>100</v>
      </c>
      <c r="D34" t="s">
        <v>76</v>
      </c>
      <c r="E34" t="s">
        <v>243</v>
      </c>
      <c r="F34" t="s">
        <v>50</v>
      </c>
      <c r="G34" t="s">
        <v>83</v>
      </c>
      <c r="H34" t="s">
        <v>321</v>
      </c>
      <c r="I34">
        <v>705.63</v>
      </c>
      <c r="J34">
        <v>4</v>
      </c>
      <c r="K34">
        <v>3.78</v>
      </c>
      <c r="L34">
        <v>0.85</v>
      </c>
      <c r="M34" t="s">
        <v>40</v>
      </c>
      <c r="N34" t="s">
        <v>255</v>
      </c>
    </row>
    <row r="35" spans="1:14" x14ac:dyDescent="0.25">
      <c r="A35" t="s">
        <v>260</v>
      </c>
      <c r="B35" t="s">
        <v>30</v>
      </c>
      <c r="C35" t="s">
        <v>100</v>
      </c>
      <c r="D35" t="s">
        <v>76</v>
      </c>
      <c r="E35" t="s">
        <v>243</v>
      </c>
      <c r="F35" t="s">
        <v>50</v>
      </c>
      <c r="G35" t="s">
        <v>83</v>
      </c>
      <c r="H35" t="s">
        <v>321</v>
      </c>
      <c r="I35">
        <v>705.63</v>
      </c>
      <c r="J35">
        <v>8</v>
      </c>
      <c r="K35">
        <v>2.4900000000000002</v>
      </c>
      <c r="L35">
        <v>0.44</v>
      </c>
      <c r="M35" t="s">
        <v>40</v>
      </c>
      <c r="N35" t="s">
        <v>255</v>
      </c>
    </row>
    <row r="36" spans="1:14" x14ac:dyDescent="0.25">
      <c r="A36" t="s">
        <v>260</v>
      </c>
      <c r="B36" t="s">
        <v>30</v>
      </c>
      <c r="C36" t="s">
        <v>100</v>
      </c>
      <c r="D36" t="s">
        <v>76</v>
      </c>
      <c r="E36" t="s">
        <v>243</v>
      </c>
      <c r="F36" t="s">
        <v>50</v>
      </c>
      <c r="G36" t="s">
        <v>83</v>
      </c>
      <c r="H36" t="s">
        <v>321</v>
      </c>
      <c r="I36">
        <v>705.63</v>
      </c>
      <c r="J36">
        <v>24</v>
      </c>
      <c r="K36">
        <v>2.2000000000000002</v>
      </c>
      <c r="L36">
        <v>1.27</v>
      </c>
      <c r="M36" t="s">
        <v>40</v>
      </c>
      <c r="N36" t="s">
        <v>255</v>
      </c>
    </row>
    <row r="37" spans="1:14" x14ac:dyDescent="0.25">
      <c r="A37" t="s">
        <v>260</v>
      </c>
      <c r="B37" t="s">
        <v>30</v>
      </c>
      <c r="C37" t="s">
        <v>98</v>
      </c>
      <c r="D37" t="s">
        <v>76</v>
      </c>
      <c r="E37" t="s">
        <v>243</v>
      </c>
      <c r="F37" t="s">
        <v>50</v>
      </c>
      <c r="G37" t="s">
        <v>83</v>
      </c>
      <c r="H37" t="s">
        <v>321</v>
      </c>
      <c r="I37">
        <v>705.63</v>
      </c>
      <c r="J37">
        <v>4</v>
      </c>
      <c r="K37">
        <v>0.33</v>
      </c>
      <c r="L37">
        <v>7.0000000000000007E-2</v>
      </c>
      <c r="M37" t="s">
        <v>40</v>
      </c>
      <c r="N37" t="s">
        <v>255</v>
      </c>
    </row>
    <row r="38" spans="1:14" x14ac:dyDescent="0.25">
      <c r="A38" t="s">
        <v>260</v>
      </c>
      <c r="B38" t="s">
        <v>30</v>
      </c>
      <c r="C38" t="s">
        <v>98</v>
      </c>
      <c r="D38" t="s">
        <v>76</v>
      </c>
      <c r="E38" t="s">
        <v>243</v>
      </c>
      <c r="F38" t="s">
        <v>50</v>
      </c>
      <c r="G38" t="s">
        <v>83</v>
      </c>
      <c r="H38" t="s">
        <v>321</v>
      </c>
      <c r="I38">
        <v>705.63</v>
      </c>
      <c r="J38">
        <v>8</v>
      </c>
      <c r="K38">
        <v>0.25</v>
      </c>
      <c r="L38">
        <v>0.01</v>
      </c>
      <c r="M38" t="s">
        <v>40</v>
      </c>
      <c r="N38" t="s">
        <v>255</v>
      </c>
    </row>
    <row r="39" spans="1:14" x14ac:dyDescent="0.25">
      <c r="A39" t="s">
        <v>260</v>
      </c>
      <c r="B39" t="s">
        <v>30</v>
      </c>
      <c r="C39" t="s">
        <v>98</v>
      </c>
      <c r="D39" t="s">
        <v>76</v>
      </c>
      <c r="E39" t="s">
        <v>243</v>
      </c>
      <c r="F39" t="s">
        <v>50</v>
      </c>
      <c r="G39" t="s">
        <v>83</v>
      </c>
      <c r="H39" t="s">
        <v>321</v>
      </c>
      <c r="I39">
        <v>705.63</v>
      </c>
      <c r="J39">
        <v>24</v>
      </c>
      <c r="K39">
        <v>0</v>
      </c>
      <c r="L39">
        <v>0</v>
      </c>
      <c r="M39" t="s">
        <v>40</v>
      </c>
      <c r="N39" t="s">
        <v>255</v>
      </c>
    </row>
    <row r="40" spans="1:14" x14ac:dyDescent="0.25">
      <c r="A40" t="s">
        <v>260</v>
      </c>
      <c r="B40" t="s">
        <v>30</v>
      </c>
      <c r="C40" t="s">
        <v>75</v>
      </c>
      <c r="D40" t="s">
        <v>76</v>
      </c>
      <c r="E40" t="s">
        <v>243</v>
      </c>
      <c r="F40" t="s">
        <v>50</v>
      </c>
      <c r="G40" t="s">
        <v>83</v>
      </c>
      <c r="H40" t="s">
        <v>321</v>
      </c>
      <c r="I40">
        <v>705.63</v>
      </c>
      <c r="J40">
        <v>4</v>
      </c>
      <c r="K40">
        <v>4.1500000000000004</v>
      </c>
      <c r="L40">
        <v>1.43</v>
      </c>
      <c r="M40" t="s">
        <v>40</v>
      </c>
      <c r="N40" t="s">
        <v>255</v>
      </c>
    </row>
    <row r="41" spans="1:14" x14ac:dyDescent="0.25">
      <c r="A41" t="s">
        <v>260</v>
      </c>
      <c r="B41" t="s">
        <v>30</v>
      </c>
      <c r="C41" t="s">
        <v>75</v>
      </c>
      <c r="D41" t="s">
        <v>76</v>
      </c>
      <c r="E41" t="s">
        <v>243</v>
      </c>
      <c r="F41" t="s">
        <v>50</v>
      </c>
      <c r="G41" t="s">
        <v>83</v>
      </c>
      <c r="H41" t="s">
        <v>321</v>
      </c>
      <c r="I41">
        <v>705.63</v>
      </c>
      <c r="J41">
        <v>8</v>
      </c>
      <c r="K41">
        <v>3.67</v>
      </c>
      <c r="L41">
        <v>1.59</v>
      </c>
      <c r="M41" t="s">
        <v>40</v>
      </c>
      <c r="N41" t="s">
        <v>255</v>
      </c>
    </row>
    <row r="42" spans="1:14" x14ac:dyDescent="0.25">
      <c r="A42" t="s">
        <v>260</v>
      </c>
      <c r="B42" t="s">
        <v>30</v>
      </c>
      <c r="C42" t="s">
        <v>75</v>
      </c>
      <c r="D42" t="s">
        <v>76</v>
      </c>
      <c r="E42" t="s">
        <v>243</v>
      </c>
      <c r="F42" t="s">
        <v>50</v>
      </c>
      <c r="G42" t="s">
        <v>83</v>
      </c>
      <c r="H42" t="s">
        <v>321</v>
      </c>
      <c r="I42">
        <v>705.63</v>
      </c>
      <c r="J42">
        <v>24</v>
      </c>
      <c r="K42">
        <v>2.4700000000000002</v>
      </c>
      <c r="L42">
        <v>0.71</v>
      </c>
      <c r="M42" t="s">
        <v>40</v>
      </c>
      <c r="N42" t="s">
        <v>255</v>
      </c>
    </row>
    <row r="43" spans="1:14" x14ac:dyDescent="0.25">
      <c r="A43" t="s">
        <v>260</v>
      </c>
      <c r="B43" t="s">
        <v>30</v>
      </c>
      <c r="C43" t="s">
        <v>104</v>
      </c>
      <c r="D43" t="s">
        <v>76</v>
      </c>
      <c r="E43" t="s">
        <v>243</v>
      </c>
      <c r="F43" t="s">
        <v>50</v>
      </c>
      <c r="G43" t="s">
        <v>83</v>
      </c>
      <c r="H43" t="s">
        <v>321</v>
      </c>
      <c r="I43">
        <v>705.63</v>
      </c>
      <c r="J43">
        <v>4</v>
      </c>
      <c r="K43">
        <v>0.75</v>
      </c>
      <c r="L43">
        <v>0.36</v>
      </c>
      <c r="M43" t="s">
        <v>40</v>
      </c>
      <c r="N43" t="s">
        <v>255</v>
      </c>
    </row>
    <row r="44" spans="1:14" x14ac:dyDescent="0.25">
      <c r="A44" t="s">
        <v>260</v>
      </c>
      <c r="B44" t="s">
        <v>30</v>
      </c>
      <c r="C44" t="s">
        <v>104</v>
      </c>
      <c r="D44" t="s">
        <v>76</v>
      </c>
      <c r="E44" t="s">
        <v>243</v>
      </c>
      <c r="F44" t="s">
        <v>50</v>
      </c>
      <c r="G44" t="s">
        <v>83</v>
      </c>
      <c r="H44" t="s">
        <v>321</v>
      </c>
      <c r="I44">
        <v>705.63</v>
      </c>
      <c r="J44">
        <v>8</v>
      </c>
      <c r="K44">
        <v>1.1000000000000001</v>
      </c>
      <c r="L44">
        <v>0.9</v>
      </c>
      <c r="M44" t="s">
        <v>40</v>
      </c>
      <c r="N44" t="s">
        <v>255</v>
      </c>
    </row>
    <row r="45" spans="1:14" x14ac:dyDescent="0.25">
      <c r="A45" t="s">
        <v>260</v>
      </c>
      <c r="B45" t="s">
        <v>30</v>
      </c>
      <c r="C45" t="s">
        <v>104</v>
      </c>
      <c r="D45" t="s">
        <v>76</v>
      </c>
      <c r="E45" t="s">
        <v>243</v>
      </c>
      <c r="F45" t="s">
        <v>50</v>
      </c>
      <c r="G45" t="s">
        <v>83</v>
      </c>
      <c r="H45" t="s">
        <v>321</v>
      </c>
      <c r="I45">
        <v>705.63</v>
      </c>
      <c r="J45">
        <v>24</v>
      </c>
      <c r="K45">
        <v>0.54</v>
      </c>
      <c r="L45">
        <v>0.3</v>
      </c>
      <c r="M45" t="s">
        <v>40</v>
      </c>
      <c r="N45" t="s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492DF-33EF-4ABD-83EF-5D35A5C1E12A}">
  <dimension ref="A1:AB89"/>
  <sheetViews>
    <sheetView topLeftCell="A40" workbookViewId="0">
      <selection activeCell="G98" sqref="G98"/>
    </sheetView>
  </sheetViews>
  <sheetFormatPr defaultRowHeight="15" x14ac:dyDescent="0.25"/>
  <cols>
    <col min="11" max="11" width="19.42578125" bestFit="1" customWidth="1"/>
    <col min="12" max="12" width="11.8554687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t="s">
        <v>275</v>
      </c>
      <c r="J1" s="1" t="s">
        <v>8</v>
      </c>
      <c r="K1" s="2" t="s">
        <v>137</v>
      </c>
      <c r="L1" s="1" t="s">
        <v>125</v>
      </c>
      <c r="M1" s="1" t="s">
        <v>9</v>
      </c>
      <c r="N1" s="1" t="s">
        <v>7</v>
      </c>
      <c r="O1" s="1" t="s">
        <v>129</v>
      </c>
      <c r="P1" s="1" t="s">
        <v>239</v>
      </c>
      <c r="Q1" s="1" t="s">
        <v>205</v>
      </c>
      <c r="R1" s="1" t="s">
        <v>222</v>
      </c>
      <c r="V1" t="s">
        <v>254</v>
      </c>
      <c r="X1" t="s">
        <v>256</v>
      </c>
      <c r="Z1" t="s">
        <v>257</v>
      </c>
      <c r="AB1" t="s">
        <v>258</v>
      </c>
    </row>
    <row r="2" spans="1:28" x14ac:dyDescent="0.25">
      <c r="A2" t="s">
        <v>260</v>
      </c>
      <c r="B2" t="s">
        <v>30</v>
      </c>
      <c r="C2" t="s">
        <v>31</v>
      </c>
      <c r="D2" t="s">
        <v>32</v>
      </c>
      <c r="E2" t="s">
        <v>243</v>
      </c>
      <c r="F2" t="s">
        <v>50</v>
      </c>
      <c r="G2" t="s">
        <v>83</v>
      </c>
      <c r="H2" t="s">
        <v>320</v>
      </c>
      <c r="I2">
        <v>705.63</v>
      </c>
      <c r="J2">
        <v>1</v>
      </c>
      <c r="K2">
        <f>AVERAGE(V2:V14)</f>
        <v>1.0140177266131896</v>
      </c>
      <c r="L2">
        <f>_xlfn.STDEV.P(V2:V14)</f>
        <v>0.23998423809222874</v>
      </c>
      <c r="M2" t="s">
        <v>72</v>
      </c>
      <c r="N2" t="s">
        <v>253</v>
      </c>
      <c r="U2">
        <v>0.96008084891359202</v>
      </c>
      <c r="V2">
        <v>1.55456392157479</v>
      </c>
      <c r="W2">
        <v>1.0485805911228101</v>
      </c>
      <c r="X2">
        <v>3.03283082016558</v>
      </c>
      <c r="Y2">
        <v>0.97768192965254896</v>
      </c>
      <c r="Z2">
        <v>0.29213393561224699</v>
      </c>
      <c r="AA2">
        <v>0.94283258137977999</v>
      </c>
      <c r="AB2">
        <v>0.32328152200246402</v>
      </c>
    </row>
    <row r="3" spans="1:28" x14ac:dyDescent="0.25">
      <c r="A3" t="s">
        <v>260</v>
      </c>
      <c r="B3" t="s">
        <v>30</v>
      </c>
      <c r="C3" t="s">
        <v>31</v>
      </c>
      <c r="D3" t="s">
        <v>32</v>
      </c>
      <c r="E3" t="s">
        <v>243</v>
      </c>
      <c r="F3" t="s">
        <v>50</v>
      </c>
      <c r="G3" t="s">
        <v>83</v>
      </c>
      <c r="H3" t="s">
        <v>320</v>
      </c>
      <c r="I3">
        <v>705.63</v>
      </c>
      <c r="J3">
        <v>2</v>
      </c>
      <c r="K3">
        <f>AVERAGE(V15:V29)</f>
        <v>1.1087469460414279</v>
      </c>
      <c r="L3">
        <f>_xlfn.STDEV.P(V15:V29)</f>
        <v>0.26831681430797916</v>
      </c>
      <c r="M3" t="s">
        <v>72</v>
      </c>
      <c r="N3" t="s">
        <v>253</v>
      </c>
      <c r="U3">
        <v>0.98534613441131802</v>
      </c>
      <c r="V3">
        <v>1.3974113030494</v>
      </c>
      <c r="W3">
        <v>1.0189643837993501</v>
      </c>
      <c r="X3">
        <v>2.0428243368146202</v>
      </c>
      <c r="Y3">
        <v>0.97768192965254896</v>
      </c>
      <c r="Z3">
        <v>0.29213393561224699</v>
      </c>
      <c r="AA3">
        <v>1.00310101081583</v>
      </c>
      <c r="AB3">
        <v>0.26544123478667198</v>
      </c>
    </row>
    <row r="4" spans="1:28" x14ac:dyDescent="0.25">
      <c r="A4" t="s">
        <v>260</v>
      </c>
      <c r="B4" t="s">
        <v>30</v>
      </c>
      <c r="C4" t="s">
        <v>31</v>
      </c>
      <c r="D4" t="s">
        <v>32</v>
      </c>
      <c r="E4" t="s">
        <v>243</v>
      </c>
      <c r="F4" t="s">
        <v>50</v>
      </c>
      <c r="G4" t="s">
        <v>83</v>
      </c>
      <c r="H4" t="s">
        <v>320</v>
      </c>
      <c r="I4">
        <v>705.63</v>
      </c>
      <c r="J4">
        <v>3</v>
      </c>
      <c r="K4">
        <f>AVERAGE(V30:V41)</f>
        <v>0.88044311223557814</v>
      </c>
      <c r="L4">
        <f>_xlfn.STDEV.P(V30:V41)</f>
        <v>0.34727652446768009</v>
      </c>
      <c r="M4" t="s">
        <v>72</v>
      </c>
      <c r="N4" t="s">
        <v>253</v>
      </c>
      <c r="U4">
        <v>0.98534613441131802</v>
      </c>
      <c r="V4">
        <v>1.2000754439669701</v>
      </c>
      <c r="W4">
        <v>1.0395705900215899</v>
      </c>
      <c r="X4">
        <v>1.3347887611263101</v>
      </c>
      <c r="Y4">
        <v>1.03648723866571</v>
      </c>
      <c r="Z4">
        <v>0.25303785712312399</v>
      </c>
      <c r="AA4">
        <v>1.00431914076593</v>
      </c>
      <c r="AB4">
        <v>0.18219819695063799</v>
      </c>
    </row>
    <row r="5" spans="1:28" x14ac:dyDescent="0.25">
      <c r="A5" t="s">
        <v>260</v>
      </c>
      <c r="B5" t="s">
        <v>30</v>
      </c>
      <c r="C5" t="s">
        <v>31</v>
      </c>
      <c r="D5" t="s">
        <v>32</v>
      </c>
      <c r="E5" t="s">
        <v>243</v>
      </c>
      <c r="F5" t="s">
        <v>50</v>
      </c>
      <c r="G5" t="s">
        <v>83</v>
      </c>
      <c r="H5" t="s">
        <v>320</v>
      </c>
      <c r="I5">
        <v>705.63</v>
      </c>
      <c r="J5">
        <v>4</v>
      </c>
      <c r="K5">
        <f>AVERAGE(V42:V54)</f>
        <v>0.71592448452104596</v>
      </c>
      <c r="L5">
        <f>_xlfn.STDEV.P(V42:V54)</f>
        <v>0.26373735460376874</v>
      </c>
      <c r="M5" t="s">
        <v>72</v>
      </c>
      <c r="N5" t="s">
        <v>253</v>
      </c>
      <c r="U5">
        <v>1.0106114199090399</v>
      </c>
      <c r="V5">
        <v>1.1121090045461901</v>
      </c>
      <c r="W5">
        <v>1.03907003440485</v>
      </c>
      <c r="X5">
        <v>1.2752947183557399</v>
      </c>
      <c r="Y5">
        <v>1.03625434635279</v>
      </c>
      <c r="Z5">
        <v>0.244113069598243</v>
      </c>
      <c r="AA5">
        <v>1.03436634620181</v>
      </c>
      <c r="AB5">
        <v>0.169594199199432</v>
      </c>
    </row>
    <row r="6" spans="1:28" x14ac:dyDescent="0.25">
      <c r="A6" t="s">
        <v>260</v>
      </c>
      <c r="B6" t="s">
        <v>30</v>
      </c>
      <c r="C6" t="s">
        <v>31</v>
      </c>
      <c r="D6" t="s">
        <v>32</v>
      </c>
      <c r="E6" t="s">
        <v>243</v>
      </c>
      <c r="F6" t="s">
        <v>50</v>
      </c>
      <c r="G6" t="s">
        <v>83</v>
      </c>
      <c r="H6" t="s">
        <v>320</v>
      </c>
      <c r="I6">
        <v>705.63</v>
      </c>
      <c r="J6">
        <v>8</v>
      </c>
      <c r="K6">
        <f>AVERAGE(V55:V62)</f>
        <v>0.50899203492649514</v>
      </c>
      <c r="L6">
        <f>_xlfn.STDEV.P(V55:V62)</f>
        <v>0.20798881613163309</v>
      </c>
      <c r="M6" t="s">
        <v>72</v>
      </c>
      <c r="N6" t="s">
        <v>253</v>
      </c>
      <c r="U6">
        <v>0.98534613441131802</v>
      </c>
      <c r="V6">
        <v>1.0624683148315901</v>
      </c>
      <c r="W6">
        <v>1.0385694787881199</v>
      </c>
      <c r="X6">
        <v>1.2184524368437899</v>
      </c>
      <c r="Y6">
        <v>1.03543922325755</v>
      </c>
      <c r="Z6">
        <v>0.21528332348467</v>
      </c>
      <c r="AA6">
        <v>1.0345983709542099</v>
      </c>
      <c r="AB6">
        <v>0.15786380004315601</v>
      </c>
    </row>
    <row r="7" spans="1:28" x14ac:dyDescent="0.25">
      <c r="A7" t="s">
        <v>260</v>
      </c>
      <c r="B7" t="s">
        <v>30</v>
      </c>
      <c r="C7" t="s">
        <v>31</v>
      </c>
      <c r="D7" t="s">
        <v>32</v>
      </c>
      <c r="E7" t="s">
        <v>243</v>
      </c>
      <c r="F7" t="s">
        <v>50</v>
      </c>
      <c r="G7" t="s">
        <v>83</v>
      </c>
      <c r="H7" t="s">
        <v>320</v>
      </c>
      <c r="I7">
        <v>705.63</v>
      </c>
      <c r="J7">
        <v>16</v>
      </c>
      <c r="K7">
        <f>AVERAGE(V63:V67)</f>
        <v>0.36854280980504994</v>
      </c>
      <c r="L7">
        <f>_xlfn.STDEV.P(V63:V67)</f>
        <v>0.12643531664353863</v>
      </c>
      <c r="M7" t="s">
        <v>72</v>
      </c>
      <c r="N7" t="s">
        <v>253</v>
      </c>
      <c r="U7">
        <v>0.98534613441131802</v>
      </c>
      <c r="V7">
        <v>0.99970003265929597</v>
      </c>
      <c r="W7">
        <v>1.0385694787881199</v>
      </c>
      <c r="X7">
        <v>1.2184524368437899</v>
      </c>
      <c r="Y7">
        <v>1.03450765400586</v>
      </c>
      <c r="Z7">
        <v>0.186480108085156</v>
      </c>
      <c r="AA7">
        <v>1.0050732212112301</v>
      </c>
      <c r="AB7">
        <v>0.14433665699092099</v>
      </c>
    </row>
    <row r="8" spans="1:28" x14ac:dyDescent="0.25">
      <c r="A8" t="s">
        <v>260</v>
      </c>
      <c r="B8" t="s">
        <v>30</v>
      </c>
      <c r="C8" t="s">
        <v>31</v>
      </c>
      <c r="D8" t="s">
        <v>32</v>
      </c>
      <c r="E8" t="s">
        <v>243</v>
      </c>
      <c r="F8" t="s">
        <v>50</v>
      </c>
      <c r="G8" t="s">
        <v>83</v>
      </c>
      <c r="H8" t="s">
        <v>320</v>
      </c>
      <c r="I8">
        <v>705.63</v>
      </c>
      <c r="J8">
        <v>24</v>
      </c>
      <c r="K8">
        <f>AVERAGE(V68:V72)</f>
        <v>0.34517769418715077</v>
      </c>
      <c r="L8">
        <f>_xlfn.STDEV.P(V68:V72)</f>
        <v>0.12942515646801545</v>
      </c>
      <c r="M8" t="s">
        <v>72</v>
      </c>
      <c r="N8" t="s">
        <v>253</v>
      </c>
      <c r="U8">
        <v>0.98534613441131802</v>
      </c>
      <c r="V8">
        <v>0.94063996200904099</v>
      </c>
      <c r="W8">
        <v>1.03806892317138</v>
      </c>
      <c r="X8">
        <v>1.1641437226092399</v>
      </c>
      <c r="Y8">
        <v>1.03415831553648</v>
      </c>
      <c r="Z8">
        <v>0.17670173277922299</v>
      </c>
      <c r="AA8">
        <v>1.0052472397755301</v>
      </c>
      <c r="AB8">
        <v>0.136782428997099</v>
      </c>
    </row>
    <row r="9" spans="1:28" x14ac:dyDescent="0.25">
      <c r="A9" t="s">
        <v>260</v>
      </c>
      <c r="B9" t="s">
        <v>30</v>
      </c>
      <c r="C9" t="s">
        <v>31</v>
      </c>
      <c r="D9" t="s">
        <v>32</v>
      </c>
      <c r="E9" t="s">
        <v>243</v>
      </c>
      <c r="F9" t="s">
        <v>50</v>
      </c>
      <c r="G9" t="s">
        <v>83</v>
      </c>
      <c r="H9" t="s">
        <v>320</v>
      </c>
      <c r="I9">
        <v>705.63</v>
      </c>
      <c r="J9">
        <v>1</v>
      </c>
      <c r="K9">
        <f>AVERAGE(X2:X15)</f>
        <v>1.2732212708779245</v>
      </c>
      <c r="L9">
        <f>_xlfn.STDEV.P(X2:X15)</f>
        <v>0.5767342812943983</v>
      </c>
      <c r="M9" t="s">
        <v>72</v>
      </c>
      <c r="N9" t="s">
        <v>255</v>
      </c>
      <c r="U9">
        <v>0.98534613441131802</v>
      </c>
      <c r="V9">
        <v>0.88506902993161896</v>
      </c>
      <c r="W9">
        <v>1.0377352194268901</v>
      </c>
      <c r="X9">
        <v>1.12928947500441</v>
      </c>
      <c r="Y9">
        <v>0.97360631417638899</v>
      </c>
      <c r="Z9">
        <v>0.15583994894369199</v>
      </c>
      <c r="AA9">
        <v>1.0053632521517299</v>
      </c>
      <c r="AB9">
        <v>0.13196722708210101</v>
      </c>
    </row>
    <row r="10" spans="1:28" x14ac:dyDescent="0.25">
      <c r="A10" t="s">
        <v>260</v>
      </c>
      <c r="B10" t="s">
        <v>30</v>
      </c>
      <c r="C10" t="s">
        <v>31</v>
      </c>
      <c r="D10" t="s">
        <v>32</v>
      </c>
      <c r="E10" t="s">
        <v>243</v>
      </c>
      <c r="F10" t="s">
        <v>50</v>
      </c>
      <c r="G10" t="s">
        <v>83</v>
      </c>
      <c r="H10" t="s">
        <v>320</v>
      </c>
      <c r="I10">
        <v>705.63</v>
      </c>
      <c r="J10">
        <v>2</v>
      </c>
      <c r="K10">
        <f>AVERAGE(X16:X27)</f>
        <v>1.3489833030286873</v>
      </c>
      <c r="L10">
        <f>_xlfn.STDEV.P(X16:X27)</f>
        <v>0.52246328789015839</v>
      </c>
      <c r="M10" t="s">
        <v>72</v>
      </c>
      <c r="N10" t="s">
        <v>255</v>
      </c>
      <c r="U10">
        <v>0.98534613441131802</v>
      </c>
      <c r="V10">
        <v>0.88506902993161896</v>
      </c>
      <c r="W10">
        <v>1.0372346638101599</v>
      </c>
      <c r="X10">
        <v>1.0789549214908101</v>
      </c>
      <c r="Y10">
        <v>1.00347475330881</v>
      </c>
      <c r="Z10">
        <v>0.15583660618541101</v>
      </c>
      <c r="AA10">
        <v>1.0055372707160299</v>
      </c>
      <c r="AB10">
        <v>0.125060384829592</v>
      </c>
    </row>
    <row r="11" spans="1:28" x14ac:dyDescent="0.25">
      <c r="A11" t="s">
        <v>260</v>
      </c>
      <c r="B11" t="s">
        <v>30</v>
      </c>
      <c r="C11" t="s">
        <v>31</v>
      </c>
      <c r="D11" t="s">
        <v>32</v>
      </c>
      <c r="E11" t="s">
        <v>243</v>
      </c>
      <c r="F11" t="s">
        <v>50</v>
      </c>
      <c r="G11" t="s">
        <v>83</v>
      </c>
      <c r="H11" t="s">
        <v>320</v>
      </c>
      <c r="I11">
        <v>705.63</v>
      </c>
      <c r="J11">
        <v>3</v>
      </c>
      <c r="K11">
        <f>AVERAGE(X28:X40)</f>
        <v>0.63976030192165168</v>
      </c>
      <c r="L11">
        <f>_xlfn.STDEV.P(X28:X40)</f>
        <v>0.33183900835880481</v>
      </c>
      <c r="M11" t="s">
        <v>72</v>
      </c>
      <c r="N11" t="s">
        <v>255</v>
      </c>
      <c r="U11">
        <v>0.98534613441131802</v>
      </c>
      <c r="V11">
        <v>0.85852709070651501</v>
      </c>
      <c r="W11">
        <v>1.0364004044489299</v>
      </c>
      <c r="X11">
        <v>1</v>
      </c>
      <c r="Y11">
        <v>1.0019609532748099</v>
      </c>
      <c r="Z11">
        <v>0.12339723580867699</v>
      </c>
      <c r="AA11">
        <v>1.0057692954684301</v>
      </c>
      <c r="AB11">
        <v>0.116410276278631</v>
      </c>
    </row>
    <row r="12" spans="1:28" x14ac:dyDescent="0.25">
      <c r="A12" t="s">
        <v>260</v>
      </c>
      <c r="B12" t="s">
        <v>30</v>
      </c>
      <c r="C12" t="s">
        <v>31</v>
      </c>
      <c r="D12" t="s">
        <v>32</v>
      </c>
      <c r="E12" t="s">
        <v>243</v>
      </c>
      <c r="F12" t="s">
        <v>50</v>
      </c>
      <c r="G12" t="s">
        <v>83</v>
      </c>
      <c r="H12" t="s">
        <v>320</v>
      </c>
      <c r="I12">
        <v>705.63</v>
      </c>
      <c r="J12">
        <v>4</v>
      </c>
      <c r="K12">
        <f>AVERAGE(X41:X56)</f>
        <v>0.79714173112761277</v>
      </c>
      <c r="L12">
        <f>_xlfn.STDEV.P(X41:X56)</f>
        <v>0.20991152609223226</v>
      </c>
      <c r="M12" t="s">
        <v>72</v>
      </c>
      <c r="N12" t="s">
        <v>255</v>
      </c>
      <c r="U12">
        <v>0.98534613441131802</v>
      </c>
      <c r="V12">
        <v>0.83278110582395903</v>
      </c>
      <c r="W12">
        <v>1.06117790747729</v>
      </c>
      <c r="X12">
        <v>0.95542812128537402</v>
      </c>
      <c r="Y12">
        <v>2.0269200224508199</v>
      </c>
      <c r="Z12">
        <v>0.52791585239745897</v>
      </c>
      <c r="AA12">
        <v>1.0057692954684301</v>
      </c>
      <c r="AB12">
        <v>0.116410276278631</v>
      </c>
    </row>
    <row r="13" spans="1:28" x14ac:dyDescent="0.25">
      <c r="A13" t="s">
        <v>260</v>
      </c>
      <c r="B13" t="s">
        <v>30</v>
      </c>
      <c r="C13" t="s">
        <v>31</v>
      </c>
      <c r="D13" t="s">
        <v>32</v>
      </c>
      <c r="E13" t="s">
        <v>243</v>
      </c>
      <c r="F13" t="s">
        <v>50</v>
      </c>
      <c r="G13" t="s">
        <v>83</v>
      </c>
      <c r="H13" t="s">
        <v>320</v>
      </c>
      <c r="I13">
        <v>705.63</v>
      </c>
      <c r="J13">
        <v>8</v>
      </c>
      <c r="K13">
        <f>AVERAGE(X57:X65)</f>
        <v>0.53310295165120591</v>
      </c>
      <c r="L13">
        <f>_xlfn.STDEV.P(X57:X65)</f>
        <v>0.22935585986298959</v>
      </c>
      <c r="M13" t="s">
        <v>72</v>
      </c>
      <c r="N13" t="s">
        <v>255</v>
      </c>
      <c r="U13">
        <v>0.98534613441131802</v>
      </c>
      <c r="V13">
        <v>0.76008373963972198</v>
      </c>
      <c r="W13">
        <v>1.06034364811607</v>
      </c>
      <c r="X13">
        <v>0.88551254760971898</v>
      </c>
      <c r="Y13">
        <v>2.0264542378249701</v>
      </c>
      <c r="Z13">
        <v>0.491332808344418</v>
      </c>
      <c r="AA13">
        <v>1.0075674872995399</v>
      </c>
      <c r="AB13">
        <v>6.6795299867758298E-2</v>
      </c>
    </row>
    <row r="14" spans="1:28" x14ac:dyDescent="0.25">
      <c r="A14" t="s">
        <v>260</v>
      </c>
      <c r="B14" t="s">
        <v>30</v>
      </c>
      <c r="C14" t="s">
        <v>31</v>
      </c>
      <c r="D14" t="s">
        <v>32</v>
      </c>
      <c r="E14" t="s">
        <v>243</v>
      </c>
      <c r="F14" t="s">
        <v>50</v>
      </c>
      <c r="G14" t="s">
        <v>83</v>
      </c>
      <c r="H14" t="s">
        <v>320</v>
      </c>
      <c r="I14">
        <v>705.63</v>
      </c>
      <c r="J14">
        <v>16</v>
      </c>
      <c r="K14">
        <f>AVERAGE(X66:X70)</f>
        <v>0.40109698717699993</v>
      </c>
      <c r="L14">
        <f>_xlfn.STDEV.P(X66:X70)</f>
        <v>0.17721770651940411</v>
      </c>
      <c r="M14" t="s">
        <v>72</v>
      </c>
      <c r="N14" t="s">
        <v>255</v>
      </c>
      <c r="U14">
        <v>0.98534613441131802</v>
      </c>
      <c r="V14">
        <v>0.693732467300753</v>
      </c>
      <c r="W14">
        <v>1.05900883313811</v>
      </c>
      <c r="X14">
        <v>0.78413247197425495</v>
      </c>
      <c r="Y14">
        <v>2.0241253146957301</v>
      </c>
      <c r="Z14">
        <v>0.34310817990960202</v>
      </c>
      <c r="AA14">
        <v>1.98560982485611</v>
      </c>
      <c r="AB14">
        <v>0.40793023662167899</v>
      </c>
    </row>
    <row r="15" spans="1:28" x14ac:dyDescent="0.25">
      <c r="A15" t="s">
        <v>260</v>
      </c>
      <c r="B15" t="s">
        <v>30</v>
      </c>
      <c r="C15" t="s">
        <v>31</v>
      </c>
      <c r="D15" t="s">
        <v>32</v>
      </c>
      <c r="E15" t="s">
        <v>243</v>
      </c>
      <c r="F15" t="s">
        <v>50</v>
      </c>
      <c r="G15" t="s">
        <v>83</v>
      </c>
      <c r="H15" t="s">
        <v>320</v>
      </c>
      <c r="I15">
        <v>705.63</v>
      </c>
      <c r="J15">
        <v>24</v>
      </c>
      <c r="K15">
        <f>AVERAGE(X71:X75)</f>
        <v>0.41297379373390841</v>
      </c>
      <c r="L15">
        <f>_xlfn.STDEV.P(X71:X75)</f>
        <v>0.17531755709397051</v>
      </c>
      <c r="M15" t="s">
        <v>72</v>
      </c>
      <c r="N15" t="s">
        <v>255</v>
      </c>
      <c r="U15">
        <v>1.97069226882263</v>
      </c>
      <c r="V15">
        <v>1.53060588756129</v>
      </c>
      <c r="W15">
        <v>1.0578408700324</v>
      </c>
      <c r="X15">
        <v>0.70499302216730297</v>
      </c>
      <c r="Y15">
        <v>2.0537608615152401</v>
      </c>
      <c r="Z15">
        <v>0.33099946137361003</v>
      </c>
      <c r="AA15">
        <v>1.98630589911331</v>
      </c>
      <c r="AB15">
        <v>0.32900354308832203</v>
      </c>
    </row>
    <row r="16" spans="1:28" x14ac:dyDescent="0.25">
      <c r="A16" t="s">
        <v>260</v>
      </c>
      <c r="B16" t="s">
        <v>30</v>
      </c>
      <c r="C16" t="s">
        <v>31</v>
      </c>
      <c r="D16" t="s">
        <v>32</v>
      </c>
      <c r="E16" t="s">
        <v>243</v>
      </c>
      <c r="F16" t="s">
        <v>50</v>
      </c>
      <c r="G16" t="s">
        <v>83</v>
      </c>
      <c r="H16" t="s">
        <v>259</v>
      </c>
      <c r="I16">
        <v>721.6</v>
      </c>
      <c r="J16">
        <v>1</v>
      </c>
      <c r="K16">
        <f>AVERAGE(Z2:Z11)</f>
        <v>0.20949577532326899</v>
      </c>
      <c r="L16">
        <f>_xlfn.STDEV.P(Z2:Z11)</f>
        <v>5.6180316432343218E-2</v>
      </c>
      <c r="M16" t="s">
        <v>72</v>
      </c>
      <c r="N16" t="s">
        <v>253</v>
      </c>
      <c r="U16">
        <v>1.97069226882263</v>
      </c>
      <c r="V16">
        <v>1.53060588756129</v>
      </c>
      <c r="W16">
        <v>2.0325895076868599</v>
      </c>
      <c r="X16">
        <v>2.5659070741590502</v>
      </c>
      <c r="Y16">
        <v>2.05247995379416</v>
      </c>
      <c r="Z16">
        <v>0.27168002345463299</v>
      </c>
      <c r="AA16">
        <v>1.98717599193481</v>
      </c>
      <c r="AB16">
        <v>0.251460006257405</v>
      </c>
    </row>
    <row r="17" spans="1:28" x14ac:dyDescent="0.25">
      <c r="A17" t="s">
        <v>260</v>
      </c>
      <c r="B17" t="s">
        <v>30</v>
      </c>
      <c r="C17" t="s">
        <v>31</v>
      </c>
      <c r="D17" t="s">
        <v>32</v>
      </c>
      <c r="E17" t="s">
        <v>243</v>
      </c>
      <c r="F17" t="s">
        <v>50</v>
      </c>
      <c r="G17" t="s">
        <v>83</v>
      </c>
      <c r="H17" t="s">
        <v>259</v>
      </c>
      <c r="I17">
        <v>721.6</v>
      </c>
      <c r="J17">
        <v>2</v>
      </c>
      <c r="K17">
        <f>AVERAGE(Z12:Z22)</f>
        <v>0.2941646835332265</v>
      </c>
      <c r="L17">
        <f>_xlfn.STDEV.P(Z12:Z22)</f>
        <v>0.11337899265902621</v>
      </c>
      <c r="M17" t="s">
        <v>72</v>
      </c>
      <c r="N17" t="s">
        <v>253</v>
      </c>
      <c r="U17">
        <v>1.97069226882263</v>
      </c>
      <c r="V17">
        <v>1.3969921252969499</v>
      </c>
      <c r="W17">
        <v>2.0310878408366602</v>
      </c>
      <c r="X17">
        <v>2.2378706655129301</v>
      </c>
      <c r="Y17">
        <v>2.0518977230118498</v>
      </c>
      <c r="Z17">
        <v>0.24835421371482599</v>
      </c>
      <c r="AA17">
        <v>1.98746602287531</v>
      </c>
      <c r="AB17">
        <v>0.229910269779387</v>
      </c>
    </row>
    <row r="18" spans="1:28" x14ac:dyDescent="0.25">
      <c r="A18" t="s">
        <v>260</v>
      </c>
      <c r="B18" t="s">
        <v>30</v>
      </c>
      <c r="C18" t="s">
        <v>31</v>
      </c>
      <c r="D18" t="s">
        <v>32</v>
      </c>
      <c r="E18" t="s">
        <v>243</v>
      </c>
      <c r="F18" t="s">
        <v>50</v>
      </c>
      <c r="G18" t="s">
        <v>83</v>
      </c>
      <c r="H18" t="s">
        <v>259</v>
      </c>
      <c r="I18">
        <v>721.6</v>
      </c>
      <c r="J18">
        <v>3</v>
      </c>
      <c r="K18">
        <f>AVERAGE(Z23:Z36)</f>
        <v>0.32561383373508074</v>
      </c>
      <c r="L18">
        <f>_xlfn.STDEV.P(Z23:Z36)</f>
        <v>0.11389970682335468</v>
      </c>
      <c r="M18" t="s">
        <v>72</v>
      </c>
      <c r="N18" t="s">
        <v>253</v>
      </c>
      <c r="U18">
        <v>1.97069226882263</v>
      </c>
      <c r="V18">
        <v>1.3969921252969499</v>
      </c>
      <c r="W18">
        <v>2.00230589287442</v>
      </c>
      <c r="X18">
        <v>1.62637661866605</v>
      </c>
      <c r="Y18">
        <v>2.02086482231481</v>
      </c>
      <c r="Z18">
        <v>0.20754319693707499</v>
      </c>
      <c r="AA18">
        <v>1.98752402906341</v>
      </c>
      <c r="AB18">
        <v>0.22582720574382201</v>
      </c>
    </row>
    <row r="19" spans="1:28" x14ac:dyDescent="0.25">
      <c r="A19" t="s">
        <v>260</v>
      </c>
      <c r="B19" t="s">
        <v>30</v>
      </c>
      <c r="C19" t="s">
        <v>31</v>
      </c>
      <c r="D19" t="s">
        <v>32</v>
      </c>
      <c r="E19" t="s">
        <v>243</v>
      </c>
      <c r="F19" t="s">
        <v>50</v>
      </c>
      <c r="G19" t="s">
        <v>83</v>
      </c>
      <c r="H19" t="s">
        <v>259</v>
      </c>
      <c r="I19">
        <v>721.6</v>
      </c>
      <c r="J19">
        <v>4</v>
      </c>
      <c r="K19">
        <f>AVERAGE(Z37:Z46)</f>
        <v>0.31736058392246685</v>
      </c>
      <c r="L19">
        <f>_xlfn.STDEV.P(Z37:Z46)</f>
        <v>0.11118283213604882</v>
      </c>
      <c r="M19" t="s">
        <v>72</v>
      </c>
      <c r="N19" t="s">
        <v>253</v>
      </c>
      <c r="U19">
        <v>1.97069226882263</v>
      </c>
      <c r="V19">
        <v>1.2946015027620601</v>
      </c>
      <c r="W19">
        <v>2.0255817290525799</v>
      </c>
      <c r="X19">
        <v>1.35523060689051</v>
      </c>
      <c r="Y19">
        <v>1.99099638318238</v>
      </c>
      <c r="Z19">
        <v>0.207547648822658</v>
      </c>
      <c r="AA19">
        <v>1.98816209713252</v>
      </c>
      <c r="AB19">
        <v>0.18542703275992001</v>
      </c>
    </row>
    <row r="20" spans="1:28" x14ac:dyDescent="0.25">
      <c r="A20" t="s">
        <v>260</v>
      </c>
      <c r="B20" t="s">
        <v>30</v>
      </c>
      <c r="C20" t="s">
        <v>31</v>
      </c>
      <c r="D20" t="s">
        <v>32</v>
      </c>
      <c r="E20" t="s">
        <v>243</v>
      </c>
      <c r="F20" t="s">
        <v>50</v>
      </c>
      <c r="G20" t="s">
        <v>83</v>
      </c>
      <c r="H20" t="s">
        <v>259</v>
      </c>
      <c r="I20">
        <v>721.6</v>
      </c>
      <c r="J20">
        <v>8</v>
      </c>
      <c r="K20">
        <f>AVERAGE(Z47:Z53,Z59)</f>
        <v>0.25684321003675764</v>
      </c>
      <c r="L20">
        <f>_xlfn.STDEV.P(Z47:Z53,Z59)</f>
        <v>0.13323658395943824</v>
      </c>
      <c r="M20" t="s">
        <v>72</v>
      </c>
      <c r="N20" t="s">
        <v>253</v>
      </c>
      <c r="U20">
        <v>1.97069226882263</v>
      </c>
      <c r="V20">
        <v>1.1997154605274001</v>
      </c>
      <c r="W20">
        <v>2.0249143215636001</v>
      </c>
      <c r="X20">
        <v>1.2752947183557399</v>
      </c>
      <c r="Y20">
        <v>2.0215634992535798</v>
      </c>
      <c r="Z20">
        <v>0.23114894203497599</v>
      </c>
      <c r="AA20">
        <v>1.98816209713252</v>
      </c>
      <c r="AB20">
        <v>0.18542703275992001</v>
      </c>
    </row>
    <row r="21" spans="1:28" x14ac:dyDescent="0.25">
      <c r="A21" t="s">
        <v>260</v>
      </c>
      <c r="B21" t="s">
        <v>30</v>
      </c>
      <c r="C21" t="s">
        <v>31</v>
      </c>
      <c r="D21" t="s">
        <v>32</v>
      </c>
      <c r="E21" t="s">
        <v>243</v>
      </c>
      <c r="F21" t="s">
        <v>50</v>
      </c>
      <c r="G21" t="s">
        <v>83</v>
      </c>
      <c r="H21" t="s">
        <v>259</v>
      </c>
      <c r="I21">
        <v>721.6</v>
      </c>
      <c r="J21">
        <v>16</v>
      </c>
      <c r="K21">
        <f>AVERAGE(Z54:Z57)</f>
        <v>0.14106986336821192</v>
      </c>
      <c r="L21">
        <f>_xlfn.STDEV.P(Z54:Z57)</f>
        <v>9.4973585651166759E-2</v>
      </c>
      <c r="M21" t="s">
        <v>72</v>
      </c>
      <c r="N21" t="s">
        <v>253</v>
      </c>
      <c r="U21">
        <v>1.97069226882263</v>
      </c>
      <c r="V21">
        <v>1.12883892002108</v>
      </c>
      <c r="W21">
        <v>2.02408006220237</v>
      </c>
      <c r="X21">
        <v>1.1819721963857801</v>
      </c>
      <c r="Y21">
        <v>2.0801359159538202</v>
      </c>
      <c r="Z21">
        <v>0.19315276623473099</v>
      </c>
      <c r="AA21">
        <v>1.98816209713252</v>
      </c>
      <c r="AB21">
        <v>0.18542703275992001</v>
      </c>
    </row>
    <row r="22" spans="1:28" x14ac:dyDescent="0.25">
      <c r="A22" t="s">
        <v>260</v>
      </c>
      <c r="B22" t="s">
        <v>30</v>
      </c>
      <c r="C22" t="s">
        <v>31</v>
      </c>
      <c r="D22" t="s">
        <v>32</v>
      </c>
      <c r="E22" t="s">
        <v>243</v>
      </c>
      <c r="F22" t="s">
        <v>50</v>
      </c>
      <c r="G22" t="s">
        <v>83</v>
      </c>
      <c r="H22" t="s">
        <v>259</v>
      </c>
      <c r="I22">
        <v>721.6</v>
      </c>
      <c r="J22">
        <v>24</v>
      </c>
      <c r="K22">
        <f>AVERAGE(Z58)</f>
        <v>8.9445959637515199E-2</v>
      </c>
      <c r="L22">
        <f>_xlfn.STDEV.P(Z58)</f>
        <v>0</v>
      </c>
      <c r="M22" t="s">
        <v>72</v>
      </c>
      <c r="N22" t="s">
        <v>253</v>
      </c>
      <c r="U22">
        <v>1.97069226882263</v>
      </c>
      <c r="V22">
        <v>1.0784431688009899</v>
      </c>
      <c r="W22">
        <v>2.02408006220237</v>
      </c>
      <c r="X22">
        <v>1.1819721963857801</v>
      </c>
      <c r="Y22">
        <v>2.049918138352</v>
      </c>
      <c r="Z22">
        <v>0.18302842564150301</v>
      </c>
      <c r="AA22">
        <v>1.95892697833004</v>
      </c>
      <c r="AB22">
        <v>0.155008883180938</v>
      </c>
    </row>
    <row r="23" spans="1:28" x14ac:dyDescent="0.25">
      <c r="A23" t="s">
        <v>260</v>
      </c>
      <c r="B23" t="s">
        <v>30</v>
      </c>
      <c r="C23" t="s">
        <v>31</v>
      </c>
      <c r="D23" t="s">
        <v>32</v>
      </c>
      <c r="E23" t="s">
        <v>243</v>
      </c>
      <c r="F23" t="s">
        <v>50</v>
      </c>
      <c r="G23" t="s">
        <v>83</v>
      </c>
      <c r="H23" t="s">
        <v>259</v>
      </c>
      <c r="I23">
        <v>721.6</v>
      </c>
      <c r="J23">
        <v>1</v>
      </c>
      <c r="K23">
        <f>AVERAGE(AB2:AB13)</f>
        <v>0.16134512527559128</v>
      </c>
      <c r="L23">
        <f>_xlfn.STDEV.P(Z9:Z18)</f>
        <v>0.13193600243277118</v>
      </c>
      <c r="M23" t="s">
        <v>72</v>
      </c>
      <c r="N23" t="s">
        <v>255</v>
      </c>
      <c r="U23">
        <v>1.97069226882263</v>
      </c>
      <c r="V23">
        <v>1.03029727953729</v>
      </c>
      <c r="W23">
        <v>2.0234126547133902</v>
      </c>
      <c r="X23">
        <v>1.1122556497987099</v>
      </c>
      <c r="Y23">
        <v>3.0126949599774502</v>
      </c>
      <c r="Z23">
        <v>0.53709921804198701</v>
      </c>
      <c r="AA23">
        <v>1.95944903402294</v>
      </c>
      <c r="AB23">
        <v>0.131922111992307</v>
      </c>
    </row>
    <row r="24" spans="1:28" x14ac:dyDescent="0.25">
      <c r="A24" t="s">
        <v>260</v>
      </c>
      <c r="B24" t="s">
        <v>30</v>
      </c>
      <c r="C24" t="s">
        <v>31</v>
      </c>
      <c r="D24" t="s">
        <v>32</v>
      </c>
      <c r="E24" t="s">
        <v>243</v>
      </c>
      <c r="F24" t="s">
        <v>50</v>
      </c>
      <c r="G24" t="s">
        <v>83</v>
      </c>
      <c r="H24" t="s">
        <v>259</v>
      </c>
      <c r="I24">
        <v>721.6</v>
      </c>
      <c r="J24">
        <v>2</v>
      </c>
      <c r="K24">
        <f>AVERAGE(AB14:AB24)</f>
        <v>0.21951103313995357</v>
      </c>
      <c r="L24">
        <f>_xlfn.STDEV.P(AB14:AB24)</f>
        <v>8.1175239928940573E-2</v>
      </c>
      <c r="M24" t="s">
        <v>72</v>
      </c>
      <c r="N24" t="s">
        <v>255</v>
      </c>
      <c r="U24">
        <v>1.97069226882263</v>
      </c>
      <c r="V24">
        <v>0.98430080965892097</v>
      </c>
      <c r="W24">
        <v>2.02291209909666</v>
      </c>
      <c r="X24">
        <v>1.0626803258762301</v>
      </c>
      <c r="Y24">
        <v>3.0121127291951399</v>
      </c>
      <c r="Z24">
        <v>0.49098513864763499</v>
      </c>
      <c r="AA24">
        <v>1.9595650463991401</v>
      </c>
      <c r="AB24">
        <v>0.12727800959586899</v>
      </c>
    </row>
    <row r="25" spans="1:28" x14ac:dyDescent="0.25">
      <c r="A25" t="s">
        <v>260</v>
      </c>
      <c r="B25" t="s">
        <v>30</v>
      </c>
      <c r="C25" t="s">
        <v>31</v>
      </c>
      <c r="D25" t="s">
        <v>32</v>
      </c>
      <c r="E25" t="s">
        <v>243</v>
      </c>
      <c r="F25" t="s">
        <v>50</v>
      </c>
      <c r="G25" t="s">
        <v>83</v>
      </c>
      <c r="H25" t="s">
        <v>259</v>
      </c>
      <c r="I25">
        <v>721.6</v>
      </c>
      <c r="J25">
        <v>3</v>
      </c>
      <c r="K25">
        <f>AVERAGE(AB25:AB35)</f>
        <v>0.15901698361221117</v>
      </c>
      <c r="L25">
        <f>_xlfn.STDEV.P(AB25:AB35)</f>
        <v>6.325706464362546E-2</v>
      </c>
      <c r="M25" t="s">
        <v>72</v>
      </c>
      <c r="N25" t="s">
        <v>255</v>
      </c>
      <c r="U25">
        <v>1.97069226882263</v>
      </c>
      <c r="V25">
        <v>0.92615049110294401</v>
      </c>
      <c r="W25">
        <v>2.0470221946360398</v>
      </c>
      <c r="X25">
        <v>0.95542812128537402</v>
      </c>
      <c r="Y25">
        <v>3.0115304984128302</v>
      </c>
      <c r="Z25">
        <v>0.448830305975221</v>
      </c>
      <c r="AA25">
        <v>2.9710189483014</v>
      </c>
      <c r="AB25">
        <v>0.25591626919740701</v>
      </c>
    </row>
    <row r="26" spans="1:28" x14ac:dyDescent="0.25">
      <c r="A26" t="s">
        <v>260</v>
      </c>
      <c r="B26" t="s">
        <v>30</v>
      </c>
      <c r="C26" t="s">
        <v>31</v>
      </c>
      <c r="D26" t="s">
        <v>32</v>
      </c>
      <c r="E26" t="s">
        <v>243</v>
      </c>
      <c r="F26" t="s">
        <v>50</v>
      </c>
      <c r="G26" t="s">
        <v>83</v>
      </c>
      <c r="H26" t="s">
        <v>259</v>
      </c>
      <c r="I26">
        <v>721.6</v>
      </c>
      <c r="J26">
        <v>4</v>
      </c>
      <c r="K26">
        <f>AVERAGE(AB36:AB47)</f>
        <v>0.24558784039884485</v>
      </c>
      <c r="L26">
        <f>_xlfn.STDEV.P(AB36:AB47)</f>
        <v>0.11318339005319827</v>
      </c>
      <c r="M26" t="s">
        <v>72</v>
      </c>
      <c r="N26" t="s">
        <v>255</v>
      </c>
      <c r="U26">
        <v>1.97069226882263</v>
      </c>
      <c r="V26">
        <v>0.88480353812837098</v>
      </c>
      <c r="W26">
        <v>2.0712991420476699</v>
      </c>
      <c r="X26">
        <v>0.87215577214399798</v>
      </c>
      <c r="Y26">
        <v>3.0112976060999102</v>
      </c>
      <c r="Z26">
        <v>0.432999808669013</v>
      </c>
      <c r="AA26">
        <v>2.97136698543</v>
      </c>
      <c r="AB26">
        <v>0.229829215537658</v>
      </c>
    </row>
    <row r="27" spans="1:28" x14ac:dyDescent="0.25">
      <c r="A27" t="s">
        <v>260</v>
      </c>
      <c r="B27" t="s">
        <v>30</v>
      </c>
      <c r="C27" t="s">
        <v>31</v>
      </c>
      <c r="D27" t="s">
        <v>32</v>
      </c>
      <c r="E27" t="s">
        <v>243</v>
      </c>
      <c r="F27" t="s">
        <v>50</v>
      </c>
      <c r="G27" t="s">
        <v>83</v>
      </c>
      <c r="H27" t="s">
        <v>259</v>
      </c>
      <c r="I27">
        <v>721.6</v>
      </c>
      <c r="J27">
        <v>8</v>
      </c>
      <c r="K27">
        <f>AVERAGE(AB48:AB56)</f>
        <v>0.23091922474136098</v>
      </c>
      <c r="L27">
        <f>_xlfn.STDEV.P(AB48:AB56)</f>
        <v>6.4589729395043344E-2</v>
      </c>
      <c r="M27" t="s">
        <v>72</v>
      </c>
      <c r="N27" t="s">
        <v>255</v>
      </c>
      <c r="U27">
        <v>1.97069226882263</v>
      </c>
      <c r="V27">
        <v>0.83253129869025699</v>
      </c>
      <c r="W27">
        <v>2.0192413579072701</v>
      </c>
      <c r="X27">
        <v>0.76065569088409302</v>
      </c>
      <c r="Y27">
        <v>3.0103660368482199</v>
      </c>
      <c r="Z27">
        <v>0.37506783997228299</v>
      </c>
      <c r="AA27">
        <v>2.9715990101824001</v>
      </c>
      <c r="AB27">
        <v>0.21393251359409601</v>
      </c>
    </row>
    <row r="28" spans="1:28" x14ac:dyDescent="0.25">
      <c r="A28" t="s">
        <v>260</v>
      </c>
      <c r="B28" t="s">
        <v>30</v>
      </c>
      <c r="C28" t="s">
        <v>31</v>
      </c>
      <c r="D28" t="s">
        <v>32</v>
      </c>
      <c r="E28" t="s">
        <v>243</v>
      </c>
      <c r="F28" t="s">
        <v>50</v>
      </c>
      <c r="G28" t="s">
        <v>83</v>
      </c>
      <c r="H28" t="s">
        <v>259</v>
      </c>
      <c r="I28">
        <v>721.6</v>
      </c>
      <c r="J28">
        <v>16</v>
      </c>
      <c r="K28">
        <f>AVERAGE(AB57:AB61)</f>
        <v>0.16871369485378182</v>
      </c>
      <c r="L28">
        <f>_xlfn.STDEV.P(AB57:AB61)</f>
        <v>6.7658007421964345E-2</v>
      </c>
      <c r="M28" t="s">
        <v>72</v>
      </c>
      <c r="N28" t="s">
        <v>255</v>
      </c>
      <c r="U28">
        <v>1.97069226882263</v>
      </c>
      <c r="V28">
        <v>0.78334718774409695</v>
      </c>
      <c r="W28">
        <v>3.03787203796213</v>
      </c>
      <c r="X28">
        <v>1.5073628992941199</v>
      </c>
      <c r="Y28">
        <v>3.0100166983788301</v>
      </c>
      <c r="Z28">
        <v>0.35540057281926402</v>
      </c>
      <c r="AA28">
        <v>3.0017042218063801</v>
      </c>
      <c r="AB28">
        <v>0.19559673563396601</v>
      </c>
    </row>
    <row r="29" spans="1:28" x14ac:dyDescent="0.25">
      <c r="A29" t="s">
        <v>260</v>
      </c>
      <c r="B29" t="s">
        <v>30</v>
      </c>
      <c r="C29" t="s">
        <v>31</v>
      </c>
      <c r="D29" t="s">
        <v>32</v>
      </c>
      <c r="E29" t="s">
        <v>243</v>
      </c>
      <c r="F29" t="s">
        <v>50</v>
      </c>
      <c r="G29" t="s">
        <v>83</v>
      </c>
      <c r="H29" t="s">
        <v>259</v>
      </c>
      <c r="I29">
        <v>721.6</v>
      </c>
      <c r="J29">
        <v>24</v>
      </c>
      <c r="K29">
        <f>AVERAGE(AB62:AB65)</f>
        <v>0.15695489385106712</v>
      </c>
      <c r="L29">
        <f>_xlfn.STDEV.P(AB62:AB65)</f>
        <v>7.8160505282893603E-2</v>
      </c>
      <c r="M29" t="s">
        <v>72</v>
      </c>
      <c r="N29" t="s">
        <v>255</v>
      </c>
      <c r="U29">
        <v>1.99595755432036</v>
      </c>
      <c r="V29">
        <v>0.63297850793152499</v>
      </c>
      <c r="W29">
        <v>3.0325327780503</v>
      </c>
      <c r="X29">
        <v>0.92682278015682096</v>
      </c>
      <c r="Y29">
        <v>3.0393029067289499</v>
      </c>
      <c r="Z29">
        <v>0.32487974422885901</v>
      </c>
      <c r="AA29">
        <v>3.0019942527468801</v>
      </c>
      <c r="AB29">
        <v>0.178834395683343</v>
      </c>
    </row>
    <row r="30" spans="1:28" x14ac:dyDescent="0.25">
      <c r="A30" t="s">
        <v>260</v>
      </c>
      <c r="B30" t="s">
        <v>30</v>
      </c>
      <c r="C30" t="s">
        <v>96</v>
      </c>
      <c r="D30" t="s">
        <v>76</v>
      </c>
      <c r="E30" t="s">
        <v>243</v>
      </c>
      <c r="F30" t="s">
        <v>50</v>
      </c>
      <c r="G30" t="s">
        <v>83</v>
      </c>
      <c r="H30" t="s">
        <v>321</v>
      </c>
      <c r="I30">
        <v>705.63</v>
      </c>
      <c r="J30">
        <v>4</v>
      </c>
      <c r="K30">
        <v>1.96</v>
      </c>
      <c r="L30">
        <v>0.34</v>
      </c>
      <c r="M30" t="s">
        <v>72</v>
      </c>
      <c r="N30" t="s">
        <v>253</v>
      </c>
      <c r="U30">
        <v>3.0065689742293999</v>
      </c>
      <c r="V30">
        <v>1.5774279968515901</v>
      </c>
      <c r="W30">
        <v>3.0318653705613201</v>
      </c>
      <c r="X30">
        <v>0.87215577214399798</v>
      </c>
      <c r="Y30">
        <v>3.0688220073919998</v>
      </c>
      <c r="Z30">
        <v>0.30783756491023401</v>
      </c>
      <c r="AA30">
        <v>3.0320994643708499</v>
      </c>
      <c r="AB30">
        <v>0.16350681543013601</v>
      </c>
    </row>
    <row r="31" spans="1:28" x14ac:dyDescent="0.25">
      <c r="A31" t="s">
        <v>260</v>
      </c>
      <c r="B31" t="s">
        <v>30</v>
      </c>
      <c r="C31" t="s">
        <v>96</v>
      </c>
      <c r="D31" t="s">
        <v>76</v>
      </c>
      <c r="E31" t="s">
        <v>243</v>
      </c>
      <c r="F31" t="s">
        <v>50</v>
      </c>
      <c r="G31" t="s">
        <v>83</v>
      </c>
      <c r="H31" t="s">
        <v>321</v>
      </c>
      <c r="I31">
        <v>705.63</v>
      </c>
      <c r="J31">
        <v>8</v>
      </c>
      <c r="K31">
        <v>1.92</v>
      </c>
      <c r="L31">
        <v>0.56999999999999995</v>
      </c>
      <c r="M31" t="s">
        <v>72</v>
      </c>
      <c r="N31" t="s">
        <v>253</v>
      </c>
      <c r="U31">
        <v>3.0065689742293999</v>
      </c>
      <c r="V31">
        <v>1.3546710260012</v>
      </c>
      <c r="W31">
        <v>3.0308642593278501</v>
      </c>
      <c r="X31">
        <v>0.79614119988508802</v>
      </c>
      <c r="Y31">
        <v>3.0379055528514098</v>
      </c>
      <c r="Z31">
        <v>0.26191225450739097</v>
      </c>
      <c r="AA31">
        <v>3.0323894953113602</v>
      </c>
      <c r="AB31">
        <v>0.14949453237438601</v>
      </c>
    </row>
    <row r="32" spans="1:28" x14ac:dyDescent="0.25">
      <c r="A32" t="s">
        <v>260</v>
      </c>
      <c r="B32" t="s">
        <v>30</v>
      </c>
      <c r="C32" t="s">
        <v>96</v>
      </c>
      <c r="D32" t="s">
        <v>76</v>
      </c>
      <c r="E32" t="s">
        <v>243</v>
      </c>
      <c r="F32" t="s">
        <v>50</v>
      </c>
      <c r="G32" t="s">
        <v>83</v>
      </c>
      <c r="H32" t="s">
        <v>321</v>
      </c>
      <c r="I32">
        <v>705.63</v>
      </c>
      <c r="J32">
        <v>24</v>
      </c>
      <c r="K32">
        <v>0.87</v>
      </c>
      <c r="L32">
        <v>0.34</v>
      </c>
      <c r="M32" t="s">
        <v>72</v>
      </c>
      <c r="N32" t="s">
        <v>253</v>
      </c>
      <c r="U32">
        <v>2.9813036887316802</v>
      </c>
      <c r="V32">
        <v>1.1284916241169001</v>
      </c>
      <c r="W32">
        <v>3.0551412067394801</v>
      </c>
      <c r="X32">
        <v>0.72675183768641805</v>
      </c>
      <c r="Y32">
        <v>2.9474851123588901</v>
      </c>
      <c r="Z32">
        <v>0.23099528938573199</v>
      </c>
      <c r="AA32">
        <v>3.0329115510042599</v>
      </c>
      <c r="AB32">
        <v>0.12722905963467099</v>
      </c>
    </row>
    <row r="33" spans="1:28" x14ac:dyDescent="0.25">
      <c r="A33" t="s">
        <v>260</v>
      </c>
      <c r="B33" t="s">
        <v>30</v>
      </c>
      <c r="C33" t="s">
        <v>100</v>
      </c>
      <c r="D33" t="s">
        <v>76</v>
      </c>
      <c r="E33" t="s">
        <v>243</v>
      </c>
      <c r="F33" t="s">
        <v>50</v>
      </c>
      <c r="G33" t="s">
        <v>83</v>
      </c>
      <c r="H33" t="s">
        <v>321</v>
      </c>
      <c r="I33">
        <v>705.63</v>
      </c>
      <c r="J33">
        <v>4</v>
      </c>
      <c r="K33">
        <v>2.31</v>
      </c>
      <c r="L33">
        <v>0.61</v>
      </c>
      <c r="M33" t="s">
        <v>72</v>
      </c>
      <c r="N33" t="s">
        <v>253</v>
      </c>
      <c r="U33">
        <v>2.9813036887316802</v>
      </c>
      <c r="V33">
        <v>1.06182283060764</v>
      </c>
      <c r="W33">
        <v>3.0286951849886701</v>
      </c>
      <c r="X33">
        <v>0.65340359279625904</v>
      </c>
      <c r="Y33">
        <v>3.0069890983108301</v>
      </c>
      <c r="Z33">
        <v>0.22283839557120899</v>
      </c>
      <c r="AA33">
        <v>2.9736292267659099</v>
      </c>
      <c r="AB33">
        <v>0.114262293502871</v>
      </c>
    </row>
    <row r="34" spans="1:28" x14ac:dyDescent="0.25">
      <c r="A34" t="s">
        <v>260</v>
      </c>
      <c r="B34" t="s">
        <v>30</v>
      </c>
      <c r="C34" t="s">
        <v>100</v>
      </c>
      <c r="D34" t="s">
        <v>76</v>
      </c>
      <c r="E34" t="s">
        <v>243</v>
      </c>
      <c r="F34" t="s">
        <v>50</v>
      </c>
      <c r="G34" t="s">
        <v>83</v>
      </c>
      <c r="H34" t="s">
        <v>321</v>
      </c>
      <c r="I34">
        <v>705.63</v>
      </c>
      <c r="J34">
        <v>8</v>
      </c>
      <c r="K34">
        <v>3.2</v>
      </c>
      <c r="L34">
        <v>2.54</v>
      </c>
      <c r="M34" t="s">
        <v>72</v>
      </c>
      <c r="N34" t="s">
        <v>253</v>
      </c>
      <c r="U34">
        <v>2.9813036887316802</v>
      </c>
      <c r="V34">
        <v>0.94006849249092295</v>
      </c>
      <c r="W34">
        <v>3.0019154594933699</v>
      </c>
      <c r="X34">
        <v>0.56986971499688399</v>
      </c>
      <c r="Y34">
        <v>3.0064068675285198</v>
      </c>
      <c r="Z34">
        <v>0.203706013470668</v>
      </c>
      <c r="AA34">
        <v>2.97426729483501</v>
      </c>
      <c r="AB34">
        <v>9.3820928133059006E-2</v>
      </c>
    </row>
    <row r="35" spans="1:28" x14ac:dyDescent="0.25">
      <c r="A35" t="s">
        <v>260</v>
      </c>
      <c r="B35" t="s">
        <v>30</v>
      </c>
      <c r="C35" t="s">
        <v>100</v>
      </c>
      <c r="D35" t="s">
        <v>76</v>
      </c>
      <c r="E35" t="s">
        <v>243</v>
      </c>
      <c r="F35" t="s">
        <v>50</v>
      </c>
      <c r="G35" t="s">
        <v>83</v>
      </c>
      <c r="H35" t="s">
        <v>321</v>
      </c>
      <c r="I35">
        <v>705.63</v>
      </c>
      <c r="J35">
        <v>24</v>
      </c>
      <c r="K35">
        <v>1.74</v>
      </c>
      <c r="L35">
        <v>1.01</v>
      </c>
      <c r="M35" t="s">
        <v>72</v>
      </c>
      <c r="N35" t="s">
        <v>253</v>
      </c>
      <c r="U35">
        <v>2.9813036887316802</v>
      </c>
      <c r="V35">
        <v>0.88453132157086001</v>
      </c>
      <c r="W35">
        <v>3.0260255550327502</v>
      </c>
      <c r="X35">
        <v>0.51235497441618905</v>
      </c>
      <c r="Y35">
        <v>3.00594108290267</v>
      </c>
      <c r="Z35">
        <v>0.18958977500042001</v>
      </c>
      <c r="AA35">
        <v>2.9783277280020202</v>
      </c>
      <c r="AB35">
        <v>2.6764061012729899E-2</v>
      </c>
    </row>
    <row r="36" spans="1:28" x14ac:dyDescent="0.25">
      <c r="A36" t="s">
        <v>260</v>
      </c>
      <c r="B36" t="s">
        <v>30</v>
      </c>
      <c r="C36" t="s">
        <v>98</v>
      </c>
      <c r="D36" t="s">
        <v>76</v>
      </c>
      <c r="E36" t="s">
        <v>243</v>
      </c>
      <c r="F36" t="s">
        <v>50</v>
      </c>
      <c r="G36" t="s">
        <v>83</v>
      </c>
      <c r="H36" t="s">
        <v>321</v>
      </c>
      <c r="I36">
        <v>705.63</v>
      </c>
      <c r="J36">
        <v>4</v>
      </c>
      <c r="K36">
        <v>0.44</v>
      </c>
      <c r="L36">
        <v>0.11</v>
      </c>
      <c r="M36" t="s">
        <v>72</v>
      </c>
      <c r="N36" t="s">
        <v>253</v>
      </c>
      <c r="U36">
        <v>2.9813036887316802</v>
      </c>
      <c r="V36">
        <v>0.83227516408592594</v>
      </c>
      <c r="W36">
        <v>3.0243570363102998</v>
      </c>
      <c r="X36">
        <v>0.44011316168748099</v>
      </c>
      <c r="Y36">
        <v>3.00547529827683</v>
      </c>
      <c r="Z36">
        <v>0.176451751091215</v>
      </c>
      <c r="AA36">
        <v>3.9827628811441498</v>
      </c>
      <c r="AB36">
        <v>0.47046992447728597</v>
      </c>
    </row>
    <row r="37" spans="1:28" x14ac:dyDescent="0.25">
      <c r="A37" t="s">
        <v>260</v>
      </c>
      <c r="B37" t="s">
        <v>30</v>
      </c>
      <c r="C37" t="s">
        <v>98</v>
      </c>
      <c r="D37" t="s">
        <v>76</v>
      </c>
      <c r="E37" t="s">
        <v>243</v>
      </c>
      <c r="F37" t="s">
        <v>50</v>
      </c>
      <c r="G37" t="s">
        <v>83</v>
      </c>
      <c r="H37" t="s">
        <v>321</v>
      </c>
      <c r="I37">
        <v>705.63</v>
      </c>
      <c r="J37">
        <v>8</v>
      </c>
      <c r="K37">
        <v>0.36</v>
      </c>
      <c r="L37">
        <v>0.05</v>
      </c>
      <c r="M37" t="s">
        <v>72</v>
      </c>
      <c r="N37" t="s">
        <v>253</v>
      </c>
      <c r="U37">
        <v>2.9813036887316802</v>
      </c>
      <c r="V37">
        <v>0.77127469699097095</v>
      </c>
      <c r="W37">
        <v>3.0238564806935702</v>
      </c>
      <c r="X37">
        <v>0.42049649122403598</v>
      </c>
      <c r="Y37">
        <v>4.02798899816713</v>
      </c>
      <c r="Z37">
        <v>0.51777767050218404</v>
      </c>
      <c r="AA37">
        <v>3.9829949058965601</v>
      </c>
      <c r="AB37">
        <v>0.43792871710585102</v>
      </c>
    </row>
    <row r="38" spans="1:28" x14ac:dyDescent="0.25">
      <c r="A38" t="s">
        <v>260</v>
      </c>
      <c r="B38" t="s">
        <v>30</v>
      </c>
      <c r="C38" t="s">
        <v>98</v>
      </c>
      <c r="D38" t="s">
        <v>76</v>
      </c>
      <c r="E38" t="s">
        <v>243</v>
      </c>
      <c r="F38" t="s">
        <v>50</v>
      </c>
      <c r="G38" t="s">
        <v>83</v>
      </c>
      <c r="H38" t="s">
        <v>321</v>
      </c>
      <c r="I38">
        <v>705.63</v>
      </c>
      <c r="J38">
        <v>24</v>
      </c>
      <c r="M38" t="s">
        <v>72</v>
      </c>
      <c r="N38" t="s">
        <v>253</v>
      </c>
      <c r="U38">
        <v>2.9813036887316802</v>
      </c>
      <c r="V38">
        <v>0.63278863505177896</v>
      </c>
      <c r="W38">
        <v>3.0233559250768298</v>
      </c>
      <c r="X38">
        <v>0.40175417261727298</v>
      </c>
      <c r="Y38">
        <v>4.0270574289154402</v>
      </c>
      <c r="Z38">
        <v>0.44850309070132499</v>
      </c>
      <c r="AA38">
        <v>3.9842130358466599</v>
      </c>
      <c r="AB38">
        <v>0.300593171643874</v>
      </c>
    </row>
    <row r="39" spans="1:28" x14ac:dyDescent="0.25">
      <c r="A39" t="s">
        <v>260</v>
      </c>
      <c r="B39" t="s">
        <v>30</v>
      </c>
      <c r="C39" t="s">
        <v>75</v>
      </c>
      <c r="D39" t="s">
        <v>76</v>
      </c>
      <c r="E39" t="s">
        <v>243</v>
      </c>
      <c r="F39" t="s">
        <v>50</v>
      </c>
      <c r="G39" t="s">
        <v>83</v>
      </c>
      <c r="H39" t="s">
        <v>321</v>
      </c>
      <c r="I39">
        <v>705.63</v>
      </c>
      <c r="J39">
        <v>4</v>
      </c>
      <c r="K39">
        <v>5.07</v>
      </c>
      <c r="L39">
        <v>2.04</v>
      </c>
      <c r="M39" t="s">
        <v>72</v>
      </c>
      <c r="N39" t="s">
        <v>253</v>
      </c>
      <c r="U39">
        <v>2.9813036887316802</v>
      </c>
      <c r="V39">
        <v>0.59540487965324995</v>
      </c>
      <c r="W39">
        <v>3.02252166571561</v>
      </c>
      <c r="X39">
        <v>0.37235491920474301</v>
      </c>
      <c r="Y39">
        <v>4.0268245366025202</v>
      </c>
      <c r="Z39">
        <v>0.432684134461847</v>
      </c>
      <c r="AA39">
        <v>3.9843870544109601</v>
      </c>
      <c r="AB39">
        <v>0.28486085942794898</v>
      </c>
    </row>
    <row r="40" spans="1:28" x14ac:dyDescent="0.25">
      <c r="A40" t="s">
        <v>260</v>
      </c>
      <c r="B40" t="s">
        <v>30</v>
      </c>
      <c r="C40" t="s">
        <v>75</v>
      </c>
      <c r="D40" t="s">
        <v>76</v>
      </c>
      <c r="E40" t="s">
        <v>243</v>
      </c>
      <c r="F40" t="s">
        <v>50</v>
      </c>
      <c r="G40" t="s">
        <v>83</v>
      </c>
      <c r="H40" t="s">
        <v>321</v>
      </c>
      <c r="I40">
        <v>705.63</v>
      </c>
      <c r="J40">
        <v>8</v>
      </c>
      <c r="K40">
        <v>3.83</v>
      </c>
      <c r="L40">
        <v>1.49</v>
      </c>
      <c r="M40" t="s">
        <v>72</v>
      </c>
      <c r="N40" t="s">
        <v>253</v>
      </c>
      <c r="U40">
        <v>2.9560384032339502</v>
      </c>
      <c r="V40">
        <v>0.45269684316341102</v>
      </c>
      <c r="W40">
        <v>3.0098409234250001</v>
      </c>
      <c r="X40">
        <v>0.11730240887216099</v>
      </c>
      <c r="Y40">
        <v>4.0254271827249797</v>
      </c>
      <c r="Z40">
        <v>0.34882223087029501</v>
      </c>
      <c r="AA40">
        <v>3.9846190791633598</v>
      </c>
      <c r="AB40">
        <v>0.26515775872719899</v>
      </c>
    </row>
    <row r="41" spans="1:28" x14ac:dyDescent="0.25">
      <c r="A41" t="s">
        <v>260</v>
      </c>
      <c r="B41" t="s">
        <v>30</v>
      </c>
      <c r="C41" t="s">
        <v>75</v>
      </c>
      <c r="D41" t="s">
        <v>76</v>
      </c>
      <c r="E41" t="s">
        <v>243</v>
      </c>
      <c r="F41" t="s">
        <v>50</v>
      </c>
      <c r="G41" t="s">
        <v>83</v>
      </c>
      <c r="H41" t="s">
        <v>321</v>
      </c>
      <c r="I41">
        <v>705.63</v>
      </c>
      <c r="J41">
        <v>24</v>
      </c>
      <c r="K41">
        <v>2.06</v>
      </c>
      <c r="L41">
        <v>0.56999999999999995</v>
      </c>
      <c r="M41" t="s">
        <v>72</v>
      </c>
      <c r="N41" t="s">
        <v>253</v>
      </c>
      <c r="U41">
        <v>3.0065689742293999</v>
      </c>
      <c r="V41">
        <v>0.333863836242487</v>
      </c>
      <c r="W41">
        <v>4.0203792876759801</v>
      </c>
      <c r="X41">
        <v>1.1122556497987099</v>
      </c>
      <c r="Y41">
        <v>4.0242627211603601</v>
      </c>
      <c r="Z41">
        <v>0.29149546927888997</v>
      </c>
      <c r="AA41">
        <v>3.9847350915395601</v>
      </c>
      <c r="AB41">
        <v>0.25582331308998402</v>
      </c>
    </row>
    <row r="42" spans="1:28" x14ac:dyDescent="0.25">
      <c r="A42" t="s">
        <v>260</v>
      </c>
      <c r="B42" t="s">
        <v>30</v>
      </c>
      <c r="C42" t="s">
        <v>104</v>
      </c>
      <c r="D42" t="s">
        <v>76</v>
      </c>
      <c r="E42" t="s">
        <v>243</v>
      </c>
      <c r="F42" t="s">
        <v>50</v>
      </c>
      <c r="G42" t="s">
        <v>83</v>
      </c>
      <c r="H42" t="s">
        <v>321</v>
      </c>
      <c r="I42">
        <v>705.63</v>
      </c>
      <c r="J42">
        <v>4</v>
      </c>
      <c r="K42">
        <v>0.71</v>
      </c>
      <c r="L42">
        <v>0.2</v>
      </c>
      <c r="M42" t="s">
        <v>72</v>
      </c>
      <c r="N42" t="s">
        <v>253</v>
      </c>
      <c r="U42">
        <v>3.9919151086407201</v>
      </c>
      <c r="V42">
        <v>1.3542646689360001</v>
      </c>
      <c r="W42">
        <v>4.0203792876759801</v>
      </c>
      <c r="X42">
        <v>1.1122556497987099</v>
      </c>
      <c r="Y42">
        <v>4.0239133826909796</v>
      </c>
      <c r="Z42">
        <v>0.27621044972449099</v>
      </c>
      <c r="AA42">
        <v>3.98543116579676</v>
      </c>
      <c r="AB42">
        <v>0.20632639813178499</v>
      </c>
    </row>
    <row r="43" spans="1:28" x14ac:dyDescent="0.25">
      <c r="A43" t="s">
        <v>260</v>
      </c>
      <c r="B43" t="s">
        <v>30</v>
      </c>
      <c r="C43" t="s">
        <v>104</v>
      </c>
      <c r="D43" t="s">
        <v>76</v>
      </c>
      <c r="E43" t="s">
        <v>243</v>
      </c>
      <c r="F43" t="s">
        <v>50</v>
      </c>
      <c r="G43" t="s">
        <v>83</v>
      </c>
      <c r="H43" t="s">
        <v>321</v>
      </c>
      <c r="I43">
        <v>705.63</v>
      </c>
      <c r="J43">
        <v>8</v>
      </c>
      <c r="K43">
        <v>1.1499999999999999</v>
      </c>
      <c r="L43">
        <v>1.5</v>
      </c>
      <c r="M43" t="s">
        <v>72</v>
      </c>
      <c r="N43" t="s">
        <v>253</v>
      </c>
      <c r="U43">
        <v>3.9919151086407201</v>
      </c>
      <c r="V43">
        <v>1.02966341942457</v>
      </c>
      <c r="W43">
        <v>4.0190444726980203</v>
      </c>
      <c r="X43">
        <v>0.98491633404656598</v>
      </c>
      <c r="Y43">
        <v>4.0235640442215903</v>
      </c>
      <c r="Z43">
        <v>0.26172692400928099</v>
      </c>
      <c r="AA43">
        <v>3.9856631905491602</v>
      </c>
      <c r="AB43">
        <v>0.19205532625558</v>
      </c>
    </row>
    <row r="44" spans="1:28" x14ac:dyDescent="0.25">
      <c r="A44" t="s">
        <v>260</v>
      </c>
      <c r="B44" t="s">
        <v>30</v>
      </c>
      <c r="C44" t="s">
        <v>104</v>
      </c>
      <c r="D44" t="s">
        <v>76</v>
      </c>
      <c r="E44" t="s">
        <v>243</v>
      </c>
      <c r="F44" t="s">
        <v>50</v>
      </c>
      <c r="G44" t="s">
        <v>83</v>
      </c>
      <c r="H44" t="s">
        <v>321</v>
      </c>
      <c r="I44">
        <v>705.63</v>
      </c>
      <c r="J44">
        <v>24</v>
      </c>
      <c r="K44">
        <v>0.33</v>
      </c>
      <c r="L44">
        <v>0.17</v>
      </c>
      <c r="M44" t="s">
        <v>72</v>
      </c>
      <c r="N44" t="s">
        <v>253</v>
      </c>
      <c r="U44">
        <v>3.9919151086407201</v>
      </c>
      <c r="V44">
        <v>0.92558070424011596</v>
      </c>
      <c r="W44">
        <v>4.0190444726980203</v>
      </c>
      <c r="X44">
        <v>0.98491633404656598</v>
      </c>
      <c r="Y44">
        <v>4.0232147057522001</v>
      </c>
      <c r="Z44">
        <v>0.24800286455377299</v>
      </c>
      <c r="AA44">
        <v>3.9858952153015599</v>
      </c>
      <c r="AB44">
        <v>0.17877134810242801</v>
      </c>
    </row>
    <row r="45" spans="1:28" x14ac:dyDescent="0.25">
      <c r="A45" t="s">
        <v>260</v>
      </c>
      <c r="B45" t="s">
        <v>30</v>
      </c>
      <c r="C45" t="s">
        <v>96</v>
      </c>
      <c r="D45" t="s">
        <v>76</v>
      </c>
      <c r="E45" t="s">
        <v>243</v>
      </c>
      <c r="F45" t="s">
        <v>50</v>
      </c>
      <c r="G45" t="s">
        <v>83</v>
      </c>
      <c r="H45" t="s">
        <v>259</v>
      </c>
      <c r="I45">
        <v>721.6</v>
      </c>
      <c r="J45">
        <v>4</v>
      </c>
      <c r="K45">
        <v>0.82</v>
      </c>
      <c r="L45">
        <v>0.33</v>
      </c>
      <c r="M45" t="s">
        <v>72</v>
      </c>
      <c r="N45" t="s">
        <v>253</v>
      </c>
      <c r="U45">
        <v>3.9919151086407201</v>
      </c>
      <c r="V45">
        <v>0.85774153550229304</v>
      </c>
      <c r="W45">
        <v>4.0183770652090498</v>
      </c>
      <c r="X45">
        <v>0.92682278015682096</v>
      </c>
      <c r="Y45">
        <v>4.0215844595617396</v>
      </c>
      <c r="Z45">
        <v>0.192883648450665</v>
      </c>
      <c r="AA45">
        <v>3.98612724005396</v>
      </c>
      <c r="AB45">
        <v>0.166406188911571</v>
      </c>
    </row>
    <row r="46" spans="1:28" x14ac:dyDescent="0.25">
      <c r="A46" t="s">
        <v>260</v>
      </c>
      <c r="B46" t="s">
        <v>30</v>
      </c>
      <c r="C46" t="s">
        <v>96</v>
      </c>
      <c r="D46" t="s">
        <v>76</v>
      </c>
      <c r="E46" t="s">
        <v>243</v>
      </c>
      <c r="F46" t="s">
        <v>50</v>
      </c>
      <c r="G46" t="s">
        <v>83</v>
      </c>
      <c r="H46" t="s">
        <v>259</v>
      </c>
      <c r="I46">
        <v>721.6</v>
      </c>
      <c r="J46">
        <v>8</v>
      </c>
      <c r="K46">
        <v>0.95</v>
      </c>
      <c r="L46">
        <v>0.18</v>
      </c>
      <c r="M46" t="s">
        <v>72</v>
      </c>
      <c r="N46" t="s">
        <v>253</v>
      </c>
      <c r="U46">
        <v>3.9919151086407201</v>
      </c>
      <c r="V46">
        <v>0.78286525641555205</v>
      </c>
      <c r="W46">
        <v>4.0183770652090498</v>
      </c>
      <c r="X46">
        <v>0.92682278015682096</v>
      </c>
      <c r="Y46">
        <v>4.0201871056842</v>
      </c>
      <c r="Z46">
        <v>0.155499356671918</v>
      </c>
      <c r="AA46">
        <v>3.92800503957762</v>
      </c>
      <c r="AB46">
        <v>0.104434475581153</v>
      </c>
    </row>
    <row r="47" spans="1:28" x14ac:dyDescent="0.25">
      <c r="A47" t="s">
        <v>260</v>
      </c>
      <c r="B47" t="s">
        <v>30</v>
      </c>
      <c r="C47" t="s">
        <v>96</v>
      </c>
      <c r="D47" t="s">
        <v>76</v>
      </c>
      <c r="E47" t="s">
        <v>243</v>
      </c>
      <c r="F47" t="s">
        <v>50</v>
      </c>
      <c r="G47" t="s">
        <v>83</v>
      </c>
      <c r="H47" t="s">
        <v>259</v>
      </c>
      <c r="I47">
        <v>721.6</v>
      </c>
      <c r="J47">
        <v>24</v>
      </c>
      <c r="K47">
        <v>0.26</v>
      </c>
      <c r="L47">
        <v>0.1</v>
      </c>
      <c r="M47" t="s">
        <v>72</v>
      </c>
      <c r="N47" t="s">
        <v>253</v>
      </c>
      <c r="U47">
        <v>3.9666498231429999</v>
      </c>
      <c r="V47">
        <v>0.71453077528997799</v>
      </c>
      <c r="W47">
        <v>4.0173759539755798</v>
      </c>
      <c r="X47">
        <v>0.84604358973738003</v>
      </c>
      <c r="Y47">
        <v>8.0300105034433091</v>
      </c>
      <c r="Z47">
        <v>0.48921899436607302</v>
      </c>
      <c r="AA47">
        <v>3.98833147520177</v>
      </c>
      <c r="AB47">
        <v>8.4226603331477995E-2</v>
      </c>
    </row>
    <row r="48" spans="1:28" x14ac:dyDescent="0.25">
      <c r="A48" t="s">
        <v>260</v>
      </c>
      <c r="B48" t="s">
        <v>30</v>
      </c>
      <c r="C48" t="s">
        <v>100</v>
      </c>
      <c r="D48" t="s">
        <v>76</v>
      </c>
      <c r="E48" t="s">
        <v>243</v>
      </c>
      <c r="F48" t="s">
        <v>50</v>
      </c>
      <c r="G48" t="s">
        <v>83</v>
      </c>
      <c r="H48" t="s">
        <v>259</v>
      </c>
      <c r="I48">
        <v>721.6</v>
      </c>
      <c r="J48">
        <v>4</v>
      </c>
      <c r="K48">
        <v>1.28</v>
      </c>
      <c r="L48">
        <v>0.33</v>
      </c>
      <c r="M48" t="s">
        <v>72</v>
      </c>
      <c r="N48" t="s">
        <v>253</v>
      </c>
      <c r="U48">
        <v>3.9666498231429999</v>
      </c>
      <c r="V48">
        <v>0.67231787472804605</v>
      </c>
      <c r="W48">
        <v>4.0173759539755798</v>
      </c>
      <c r="X48">
        <v>0.84604358973738003</v>
      </c>
      <c r="Y48">
        <v>8.0291953803480798</v>
      </c>
      <c r="Z48">
        <v>0.43144224597352199</v>
      </c>
      <c r="AA48">
        <v>7.9790412041156502</v>
      </c>
      <c r="AB48">
        <v>0.34027657735933098</v>
      </c>
    </row>
    <row r="49" spans="1:28" x14ac:dyDescent="0.25">
      <c r="A49" t="s">
        <v>260</v>
      </c>
      <c r="B49" t="s">
        <v>30</v>
      </c>
      <c r="C49" t="s">
        <v>100</v>
      </c>
      <c r="D49" t="s">
        <v>76</v>
      </c>
      <c r="E49" t="s">
        <v>243</v>
      </c>
      <c r="F49" t="s">
        <v>50</v>
      </c>
      <c r="G49" t="s">
        <v>83</v>
      </c>
      <c r="H49" t="s">
        <v>259</v>
      </c>
      <c r="I49">
        <v>721.6</v>
      </c>
      <c r="J49">
        <v>8</v>
      </c>
      <c r="K49">
        <v>1.0900000000000001</v>
      </c>
      <c r="L49">
        <v>0.28999999999999998</v>
      </c>
      <c r="M49" t="s">
        <v>72</v>
      </c>
      <c r="N49" t="s">
        <v>253</v>
      </c>
      <c r="U49">
        <v>3.9919151086407201</v>
      </c>
      <c r="V49">
        <v>0.59522169880046105</v>
      </c>
      <c r="W49">
        <v>4.0163748427421098</v>
      </c>
      <c r="X49">
        <v>0.77230487970375306</v>
      </c>
      <c r="Y49">
        <v>7.9673624712669104</v>
      </c>
      <c r="Z49">
        <v>0.312313729165619</v>
      </c>
      <c r="AA49">
        <v>7.9793892412442498</v>
      </c>
      <c r="AB49">
        <v>0.30559018027888102</v>
      </c>
    </row>
    <row r="50" spans="1:28" x14ac:dyDescent="0.25">
      <c r="A50" t="s">
        <v>260</v>
      </c>
      <c r="B50" t="s">
        <v>30</v>
      </c>
      <c r="C50" t="s">
        <v>100</v>
      </c>
      <c r="D50" t="s">
        <v>76</v>
      </c>
      <c r="E50" t="s">
        <v>243</v>
      </c>
      <c r="F50" t="s">
        <v>50</v>
      </c>
      <c r="G50" t="s">
        <v>83</v>
      </c>
      <c r="H50" t="s">
        <v>259</v>
      </c>
      <c r="I50">
        <v>721.6</v>
      </c>
      <c r="J50">
        <v>24</v>
      </c>
      <c r="K50">
        <v>0.42</v>
      </c>
      <c r="L50">
        <v>0.19</v>
      </c>
      <c r="M50" t="s">
        <v>72</v>
      </c>
      <c r="N50" t="s">
        <v>253</v>
      </c>
      <c r="U50">
        <v>3.9919151086407201</v>
      </c>
      <c r="V50">
        <v>0.52697036545072895</v>
      </c>
      <c r="W50">
        <v>4.0163748427421098</v>
      </c>
      <c r="X50">
        <v>0.77230487970375306</v>
      </c>
      <c r="Y50">
        <v>7.9652664404506002</v>
      </c>
      <c r="Z50">
        <v>0.226068916363761</v>
      </c>
      <c r="AA50">
        <v>7.9797372783728502</v>
      </c>
      <c r="AB50">
        <v>0.27443957209039499</v>
      </c>
    </row>
    <row r="51" spans="1:28" x14ac:dyDescent="0.25">
      <c r="A51" t="s">
        <v>260</v>
      </c>
      <c r="B51" t="s">
        <v>30</v>
      </c>
      <c r="C51" t="s">
        <v>98</v>
      </c>
      <c r="D51" t="s">
        <v>76</v>
      </c>
      <c r="E51" t="s">
        <v>243</v>
      </c>
      <c r="F51" t="s">
        <v>50</v>
      </c>
      <c r="G51" t="s">
        <v>83</v>
      </c>
      <c r="H51" t="s">
        <v>259</v>
      </c>
      <c r="I51">
        <v>721.6</v>
      </c>
      <c r="J51">
        <v>4</v>
      </c>
      <c r="M51" t="s">
        <v>72</v>
      </c>
      <c r="N51" t="s">
        <v>253</v>
      </c>
      <c r="U51">
        <v>3.9919151086407201</v>
      </c>
      <c r="V51">
        <v>0.52697036545072895</v>
      </c>
      <c r="W51">
        <v>4.01504002776415</v>
      </c>
      <c r="X51">
        <v>0.68388566155788799</v>
      </c>
      <c r="Y51">
        <v>8.0245375340896103</v>
      </c>
      <c r="Z51">
        <v>0.210393967134405</v>
      </c>
      <c r="AA51">
        <v>7.9799693031252499</v>
      </c>
      <c r="AB51">
        <v>0.25545728531352302</v>
      </c>
    </row>
    <row r="52" spans="1:28" x14ac:dyDescent="0.25">
      <c r="A52" t="s">
        <v>260</v>
      </c>
      <c r="B52" t="s">
        <v>30</v>
      </c>
      <c r="C52" t="s">
        <v>98</v>
      </c>
      <c r="D52" t="s">
        <v>76</v>
      </c>
      <c r="E52" t="s">
        <v>243</v>
      </c>
      <c r="F52" t="s">
        <v>50</v>
      </c>
      <c r="G52" t="s">
        <v>83</v>
      </c>
      <c r="H52" t="s">
        <v>259</v>
      </c>
      <c r="I52">
        <v>721.6</v>
      </c>
      <c r="J52">
        <v>8</v>
      </c>
      <c r="M52" t="s">
        <v>72</v>
      </c>
      <c r="N52" t="s">
        <v>253</v>
      </c>
      <c r="U52">
        <v>3.9919151086407201</v>
      </c>
      <c r="V52">
        <v>0.49583811977967401</v>
      </c>
      <c r="W52">
        <v>4.01504002776415</v>
      </c>
      <c r="X52">
        <v>0.68388566155788799</v>
      </c>
      <c r="Y52">
        <v>7.9919908333585603</v>
      </c>
      <c r="Z52">
        <v>0.13922146571982699</v>
      </c>
      <c r="AA52">
        <v>7.9803173402538503</v>
      </c>
      <c r="AB52">
        <v>0.22941701858625599</v>
      </c>
    </row>
    <row r="53" spans="1:28" x14ac:dyDescent="0.25">
      <c r="A53" t="s">
        <v>260</v>
      </c>
      <c r="B53" t="s">
        <v>30</v>
      </c>
      <c r="C53" t="s">
        <v>98</v>
      </c>
      <c r="D53" t="s">
        <v>76</v>
      </c>
      <c r="E53" t="s">
        <v>243</v>
      </c>
      <c r="F53" t="s">
        <v>50</v>
      </c>
      <c r="G53" t="s">
        <v>83</v>
      </c>
      <c r="H53" t="s">
        <v>259</v>
      </c>
      <c r="I53">
        <v>721.6</v>
      </c>
      <c r="J53">
        <v>24</v>
      </c>
      <c r="M53" t="s">
        <v>72</v>
      </c>
      <c r="N53" t="s">
        <v>253</v>
      </c>
      <c r="U53">
        <v>3.9919151086407201</v>
      </c>
      <c r="V53">
        <v>0.48096865220639501</v>
      </c>
      <c r="W53">
        <v>4.01403891653068</v>
      </c>
      <c r="X53">
        <v>0.62428016710644396</v>
      </c>
      <c r="Y53">
        <v>7.9894290179164003</v>
      </c>
      <c r="Z53">
        <v>9.3792268427337996E-2</v>
      </c>
      <c r="AA53">
        <v>7.9510242152632804</v>
      </c>
      <c r="AB53">
        <v>0.19525010687791899</v>
      </c>
    </row>
    <row r="54" spans="1:28" x14ac:dyDescent="0.25">
      <c r="A54" t="s">
        <v>260</v>
      </c>
      <c r="B54" t="s">
        <v>30</v>
      </c>
      <c r="C54" t="s">
        <v>75</v>
      </c>
      <c r="D54" t="s">
        <v>76</v>
      </c>
      <c r="E54" t="s">
        <v>243</v>
      </c>
      <c r="F54" t="s">
        <v>50</v>
      </c>
      <c r="G54" t="s">
        <v>83</v>
      </c>
      <c r="H54" t="s">
        <v>259</v>
      </c>
      <c r="I54">
        <v>721.6</v>
      </c>
      <c r="J54">
        <v>4</v>
      </c>
      <c r="K54">
        <v>2.73</v>
      </c>
      <c r="L54">
        <v>1.1599999999999999</v>
      </c>
      <c r="M54" t="s">
        <v>72</v>
      </c>
      <c r="N54" t="s">
        <v>253</v>
      </c>
      <c r="U54">
        <v>3.9666498231429999</v>
      </c>
      <c r="V54">
        <v>0.34408486254905601</v>
      </c>
      <c r="W54">
        <v>4.01403891653068</v>
      </c>
      <c r="X54">
        <v>0.62428016710644396</v>
      </c>
      <c r="Y54">
        <v>16.030909467771199</v>
      </c>
      <c r="Z54">
        <v>0.26896635775844102</v>
      </c>
      <c r="AA54">
        <v>7.9512562400156801</v>
      </c>
      <c r="AB54">
        <v>0.181745153879556</v>
      </c>
    </row>
    <row r="55" spans="1:28" x14ac:dyDescent="0.25">
      <c r="A55" t="s">
        <v>260</v>
      </c>
      <c r="B55" t="s">
        <v>30</v>
      </c>
      <c r="C55" t="s">
        <v>75</v>
      </c>
      <c r="D55" t="s">
        <v>76</v>
      </c>
      <c r="E55" t="s">
        <v>243</v>
      </c>
      <c r="F55" t="s">
        <v>50</v>
      </c>
      <c r="G55" t="s">
        <v>83</v>
      </c>
      <c r="H55" t="s">
        <v>259</v>
      </c>
      <c r="I55">
        <v>721.6</v>
      </c>
      <c r="J55">
        <v>8</v>
      </c>
      <c r="K55">
        <v>2.4300000000000002</v>
      </c>
      <c r="L55">
        <v>0.68</v>
      </c>
      <c r="M55" t="s">
        <v>72</v>
      </c>
      <c r="N55" t="s">
        <v>253</v>
      </c>
      <c r="U55">
        <v>7.9838302172814499</v>
      </c>
      <c r="V55">
        <v>0.93863772687425595</v>
      </c>
      <c r="W55">
        <v>4.0381490120700603</v>
      </c>
      <c r="X55">
        <v>0.56127399057889105</v>
      </c>
      <c r="Y55">
        <v>16.028813436954799</v>
      </c>
      <c r="Z55">
        <v>0.19469183503141399</v>
      </c>
      <c r="AA55">
        <v>7.9517782957085803</v>
      </c>
      <c r="AB55">
        <v>0.154676325976563</v>
      </c>
    </row>
    <row r="56" spans="1:28" x14ac:dyDescent="0.25">
      <c r="A56" t="s">
        <v>260</v>
      </c>
      <c r="B56" t="s">
        <v>30</v>
      </c>
      <c r="C56" t="s">
        <v>75</v>
      </c>
      <c r="D56" t="s">
        <v>76</v>
      </c>
      <c r="E56" t="s">
        <v>243</v>
      </c>
      <c r="F56" t="s">
        <v>50</v>
      </c>
      <c r="G56" t="s">
        <v>83</v>
      </c>
      <c r="H56" t="s">
        <v>259</v>
      </c>
      <c r="I56">
        <v>721.6</v>
      </c>
      <c r="J56">
        <v>24</v>
      </c>
      <c r="K56">
        <v>0.79</v>
      </c>
      <c r="L56">
        <v>0.38</v>
      </c>
      <c r="M56" t="s">
        <v>72</v>
      </c>
      <c r="N56" t="s">
        <v>253</v>
      </c>
      <c r="U56">
        <v>7.9838302172814499</v>
      </c>
      <c r="V56">
        <v>0.67149604712927302</v>
      </c>
      <c r="W56">
        <v>4.0309743815635297</v>
      </c>
      <c r="X56">
        <v>0.29197558324778899</v>
      </c>
      <c r="Y56">
        <v>16.0514622143866</v>
      </c>
      <c r="Z56">
        <v>6.3960209166566001E-2</v>
      </c>
      <c r="AA56">
        <v>7.9520683266490799</v>
      </c>
      <c r="AB56">
        <v>0.14142080230982501</v>
      </c>
    </row>
    <row r="57" spans="1:28" x14ac:dyDescent="0.25">
      <c r="A57" t="s">
        <v>260</v>
      </c>
      <c r="B57" t="s">
        <v>30</v>
      </c>
      <c r="C57" t="s">
        <v>104</v>
      </c>
      <c r="D57" t="s">
        <v>76</v>
      </c>
      <c r="E57" t="s">
        <v>243</v>
      </c>
      <c r="F57" t="s">
        <v>50</v>
      </c>
      <c r="G57" t="s">
        <v>83</v>
      </c>
      <c r="H57" t="s">
        <v>259</v>
      </c>
      <c r="I57">
        <v>721.6</v>
      </c>
      <c r="J57">
        <v>4</v>
      </c>
      <c r="K57">
        <v>0.26</v>
      </c>
      <c r="L57">
        <v>0.1</v>
      </c>
      <c r="M57" t="s">
        <v>72</v>
      </c>
      <c r="N57" t="s">
        <v>253</v>
      </c>
      <c r="U57">
        <v>7.9585649317837301</v>
      </c>
      <c r="V57">
        <v>0.542606282475527</v>
      </c>
      <c r="W57">
        <v>8.0139788498566702</v>
      </c>
      <c r="X57">
        <v>1.0789549214908101</v>
      </c>
      <c r="Y57">
        <v>16.017983944403898</v>
      </c>
      <c r="Z57">
        <v>3.66610515164267E-2</v>
      </c>
      <c r="AA57">
        <v>15.9998468636634</v>
      </c>
      <c r="AB57">
        <v>0.28876514484955601</v>
      </c>
    </row>
    <row r="58" spans="1:28" x14ac:dyDescent="0.25">
      <c r="A58" t="s">
        <v>260</v>
      </c>
      <c r="B58" t="s">
        <v>30</v>
      </c>
      <c r="C58" t="s">
        <v>104</v>
      </c>
      <c r="D58" t="s">
        <v>76</v>
      </c>
      <c r="E58" t="s">
        <v>243</v>
      </c>
      <c r="F58" t="s">
        <v>50</v>
      </c>
      <c r="G58" t="s">
        <v>83</v>
      </c>
      <c r="H58" t="s">
        <v>259</v>
      </c>
      <c r="I58">
        <v>721.6</v>
      </c>
      <c r="J58">
        <v>8</v>
      </c>
      <c r="K58">
        <v>0.28999999999999998</v>
      </c>
      <c r="L58">
        <v>0.08</v>
      </c>
      <c r="M58" t="s">
        <v>72</v>
      </c>
      <c r="N58" t="s">
        <v>253</v>
      </c>
      <c r="U58">
        <v>7.9585649317837301</v>
      </c>
      <c r="V58">
        <v>0.52633430539173098</v>
      </c>
      <c r="W58">
        <v>8.0347519079511596</v>
      </c>
      <c r="X58">
        <v>0.71578975573571202</v>
      </c>
      <c r="Y58">
        <v>24.058416378850499</v>
      </c>
      <c r="Z58">
        <v>8.9445959637515199E-2</v>
      </c>
      <c r="AA58">
        <v>15.9715978500586</v>
      </c>
      <c r="AB58">
        <v>0.17800509620162799</v>
      </c>
    </row>
    <row r="59" spans="1:28" x14ac:dyDescent="0.25">
      <c r="A59" t="s">
        <v>260</v>
      </c>
      <c r="B59" t="s">
        <v>30</v>
      </c>
      <c r="C59" t="s">
        <v>104</v>
      </c>
      <c r="D59" t="s">
        <v>76</v>
      </c>
      <c r="E59" t="s">
        <v>243</v>
      </c>
      <c r="F59" t="s">
        <v>50</v>
      </c>
      <c r="G59" t="s">
        <v>83</v>
      </c>
      <c r="H59" t="s">
        <v>259</v>
      </c>
      <c r="I59">
        <v>721.6</v>
      </c>
      <c r="J59">
        <v>24</v>
      </c>
      <c r="M59" t="s">
        <v>72</v>
      </c>
      <c r="N59" t="s">
        <v>253</v>
      </c>
      <c r="U59">
        <v>7.9585649317837301</v>
      </c>
      <c r="V59">
        <v>0.43845278639356999</v>
      </c>
      <c r="W59">
        <v>8.0571934847680904</v>
      </c>
      <c r="X59">
        <v>0.55280792119664801</v>
      </c>
      <c r="Y59">
        <v>8.0224415032732992</v>
      </c>
      <c r="Z59">
        <v>0.152294093143516</v>
      </c>
      <c r="AA59">
        <v>15.9717718686229</v>
      </c>
      <c r="AB59">
        <v>0.16868874435586001</v>
      </c>
    </row>
    <row r="60" spans="1:28" x14ac:dyDescent="0.25">
      <c r="A60" t="s">
        <v>260</v>
      </c>
      <c r="B60" t="s">
        <v>30</v>
      </c>
      <c r="C60" t="s">
        <v>96</v>
      </c>
      <c r="D60" t="s">
        <v>76</v>
      </c>
      <c r="E60" t="s">
        <v>243</v>
      </c>
      <c r="F60" t="s">
        <v>50</v>
      </c>
      <c r="G60" t="s">
        <v>83</v>
      </c>
      <c r="H60" t="s">
        <v>321</v>
      </c>
      <c r="I60">
        <v>705.63</v>
      </c>
      <c r="J60">
        <v>4</v>
      </c>
      <c r="K60">
        <v>1.87</v>
      </c>
      <c r="L60">
        <v>0.25</v>
      </c>
      <c r="M60" t="s">
        <v>72</v>
      </c>
      <c r="N60" t="s">
        <v>255</v>
      </c>
      <c r="U60">
        <v>7.9838302172814499</v>
      </c>
      <c r="V60">
        <v>0.43182514077820799</v>
      </c>
      <c r="W60">
        <v>8.0310811667617692</v>
      </c>
      <c r="X60">
        <v>0.51235497441618905</v>
      </c>
      <c r="AA60">
        <v>15.883776481275</v>
      </c>
      <c r="AB60">
        <v>0.107782256628229</v>
      </c>
    </row>
    <row r="61" spans="1:28" x14ac:dyDescent="0.25">
      <c r="A61" t="s">
        <v>260</v>
      </c>
      <c r="B61" t="s">
        <v>30</v>
      </c>
      <c r="C61" t="s">
        <v>96</v>
      </c>
      <c r="D61" t="s">
        <v>76</v>
      </c>
      <c r="E61" t="s">
        <v>243</v>
      </c>
      <c r="F61" t="s">
        <v>50</v>
      </c>
      <c r="G61" t="s">
        <v>83</v>
      </c>
      <c r="H61" t="s">
        <v>321</v>
      </c>
      <c r="I61">
        <v>705.63</v>
      </c>
      <c r="J61">
        <v>8</v>
      </c>
      <c r="K61">
        <v>1.18</v>
      </c>
      <c r="L61">
        <v>0.39</v>
      </c>
      <c r="M61" t="s">
        <v>72</v>
      </c>
      <c r="N61" t="s">
        <v>255</v>
      </c>
      <c r="U61">
        <v>7.9838302172814499</v>
      </c>
      <c r="V61">
        <v>0.26129199518469798</v>
      </c>
      <c r="W61">
        <v>8.0305806111450302</v>
      </c>
      <c r="X61">
        <v>0.48951835063767601</v>
      </c>
      <c r="AA61">
        <v>15.884008506027399</v>
      </c>
      <c r="AB61">
        <v>0.100327232233636</v>
      </c>
    </row>
    <row r="62" spans="1:28" x14ac:dyDescent="0.25">
      <c r="A62" t="s">
        <v>260</v>
      </c>
      <c r="B62" t="s">
        <v>30</v>
      </c>
      <c r="C62" t="s">
        <v>96</v>
      </c>
      <c r="D62" t="s">
        <v>76</v>
      </c>
      <c r="E62" t="s">
        <v>243</v>
      </c>
      <c r="F62" t="s">
        <v>50</v>
      </c>
      <c r="G62" t="s">
        <v>83</v>
      </c>
      <c r="H62" t="s">
        <v>321</v>
      </c>
      <c r="I62">
        <v>705.63</v>
      </c>
      <c r="J62">
        <v>24</v>
      </c>
      <c r="K62">
        <v>1.03</v>
      </c>
      <c r="L62">
        <v>0.72</v>
      </c>
      <c r="M62" t="s">
        <v>72</v>
      </c>
      <c r="N62" t="s">
        <v>255</v>
      </c>
      <c r="U62">
        <v>7.9838302172814499</v>
      </c>
      <c r="V62">
        <v>0.26129199518469798</v>
      </c>
      <c r="W62">
        <v>8.0551912623011503</v>
      </c>
      <c r="X62">
        <v>0.46064497358040801</v>
      </c>
      <c r="AA62">
        <v>24.020420498458702</v>
      </c>
      <c r="AB62">
        <v>0.26326063637322999</v>
      </c>
    </row>
    <row r="63" spans="1:28" x14ac:dyDescent="0.25">
      <c r="A63" t="s">
        <v>260</v>
      </c>
      <c r="B63" t="s">
        <v>30</v>
      </c>
      <c r="C63" t="s">
        <v>100</v>
      </c>
      <c r="D63" t="s">
        <v>76</v>
      </c>
      <c r="E63" t="s">
        <v>243</v>
      </c>
      <c r="F63" t="s">
        <v>50</v>
      </c>
      <c r="G63" t="s">
        <v>83</v>
      </c>
      <c r="H63" t="s">
        <v>321</v>
      </c>
      <c r="I63">
        <v>705.63</v>
      </c>
      <c r="J63">
        <v>4</v>
      </c>
      <c r="K63">
        <v>3.78</v>
      </c>
      <c r="L63">
        <v>0.85</v>
      </c>
      <c r="M63" t="s">
        <v>72</v>
      </c>
      <c r="N63" t="s">
        <v>255</v>
      </c>
      <c r="U63">
        <v>15.992925720060599</v>
      </c>
      <c r="V63">
        <v>0.55801460191650698</v>
      </c>
      <c r="W63">
        <v>8.0538564473231897</v>
      </c>
      <c r="X63">
        <v>0.40790690409879798</v>
      </c>
      <c r="AA63">
        <v>23.961718236101401</v>
      </c>
      <c r="AB63">
        <v>0.19764300330391199</v>
      </c>
    </row>
    <row r="64" spans="1:28" x14ac:dyDescent="0.25">
      <c r="A64" t="s">
        <v>260</v>
      </c>
      <c r="B64" t="s">
        <v>30</v>
      </c>
      <c r="C64" t="s">
        <v>100</v>
      </c>
      <c r="D64" t="s">
        <v>76</v>
      </c>
      <c r="E64" t="s">
        <v>243</v>
      </c>
      <c r="F64" t="s">
        <v>50</v>
      </c>
      <c r="G64" t="s">
        <v>83</v>
      </c>
      <c r="H64" t="s">
        <v>321</v>
      </c>
      <c r="I64">
        <v>705.63</v>
      </c>
      <c r="J64">
        <v>8</v>
      </c>
      <c r="K64">
        <v>2.4900000000000002</v>
      </c>
      <c r="L64">
        <v>0.44</v>
      </c>
      <c r="M64" t="s">
        <v>72</v>
      </c>
      <c r="N64" t="s">
        <v>255</v>
      </c>
      <c r="U64">
        <v>15.992925720060599</v>
      </c>
      <c r="V64">
        <v>0.47921440142475502</v>
      </c>
      <c r="W64">
        <v>8.0252413512332001</v>
      </c>
      <c r="X64">
        <v>0.30098708074097602</v>
      </c>
      <c r="AA64">
        <v>23.9638644650611</v>
      </c>
      <c r="AB64">
        <v>0.101845857098718</v>
      </c>
    </row>
    <row r="65" spans="1:28" x14ac:dyDescent="0.25">
      <c r="A65" t="s">
        <v>260</v>
      </c>
      <c r="B65" t="s">
        <v>30</v>
      </c>
      <c r="C65" t="s">
        <v>100</v>
      </c>
      <c r="D65" t="s">
        <v>76</v>
      </c>
      <c r="E65" t="s">
        <v>243</v>
      </c>
      <c r="F65" t="s">
        <v>50</v>
      </c>
      <c r="G65" t="s">
        <v>83</v>
      </c>
      <c r="H65" t="s">
        <v>321</v>
      </c>
      <c r="I65">
        <v>705.63</v>
      </c>
      <c r="J65">
        <v>24</v>
      </c>
      <c r="K65">
        <v>2.2000000000000002</v>
      </c>
      <c r="L65">
        <v>1.27</v>
      </c>
      <c r="M65" t="s">
        <v>72</v>
      </c>
      <c r="N65" t="s">
        <v>255</v>
      </c>
      <c r="U65">
        <v>15.9676604345629</v>
      </c>
      <c r="V65">
        <v>0.28558790691331498</v>
      </c>
      <c r="W65">
        <v>8.0244070918719697</v>
      </c>
      <c r="X65">
        <v>0.27896168296363699</v>
      </c>
      <c r="AA65">
        <v>24.024944981130499</v>
      </c>
      <c r="AB65">
        <v>6.5070078628408495E-2</v>
      </c>
    </row>
    <row r="66" spans="1:28" x14ac:dyDescent="0.25">
      <c r="A66" t="s">
        <v>260</v>
      </c>
      <c r="B66" t="s">
        <v>30</v>
      </c>
      <c r="C66" t="s">
        <v>98</v>
      </c>
      <c r="D66" t="s">
        <v>76</v>
      </c>
      <c r="E66" t="s">
        <v>243</v>
      </c>
      <c r="F66" t="s">
        <v>50</v>
      </c>
      <c r="G66" t="s">
        <v>83</v>
      </c>
      <c r="H66" t="s">
        <v>321</v>
      </c>
      <c r="I66">
        <v>705.63</v>
      </c>
      <c r="J66">
        <v>4</v>
      </c>
      <c r="K66">
        <v>0.33</v>
      </c>
      <c r="L66">
        <v>7.0000000000000007E-2</v>
      </c>
      <c r="M66" t="s">
        <v>72</v>
      </c>
      <c r="N66" t="s">
        <v>255</v>
      </c>
      <c r="U66">
        <v>15.9676604345629</v>
      </c>
      <c r="V66">
        <v>0.28558790691331498</v>
      </c>
      <c r="W66">
        <v>16.0735082608361</v>
      </c>
      <c r="X66">
        <v>0.73788180027488404</v>
      </c>
    </row>
    <row r="67" spans="1:28" x14ac:dyDescent="0.25">
      <c r="A67" t="s">
        <v>260</v>
      </c>
      <c r="B67" t="s">
        <v>30</v>
      </c>
      <c r="C67" t="s">
        <v>98</v>
      </c>
      <c r="D67" t="s">
        <v>76</v>
      </c>
      <c r="E67" t="s">
        <v>243</v>
      </c>
      <c r="F67" t="s">
        <v>50</v>
      </c>
      <c r="G67" t="s">
        <v>83</v>
      </c>
      <c r="H67" t="s">
        <v>321</v>
      </c>
      <c r="I67">
        <v>705.63</v>
      </c>
      <c r="J67">
        <v>8</v>
      </c>
      <c r="K67">
        <v>0.25</v>
      </c>
      <c r="L67">
        <v>0.01</v>
      </c>
      <c r="M67" t="s">
        <v>72</v>
      </c>
      <c r="N67" t="s">
        <v>255</v>
      </c>
      <c r="U67">
        <v>15.9676604345629</v>
      </c>
      <c r="V67">
        <v>0.234309231857358</v>
      </c>
      <c r="W67">
        <v>16.042056682917998</v>
      </c>
      <c r="X67">
        <v>0.42049649122403598</v>
      </c>
    </row>
    <row r="68" spans="1:28" x14ac:dyDescent="0.25">
      <c r="A68" t="s">
        <v>260</v>
      </c>
      <c r="B68" t="s">
        <v>30</v>
      </c>
      <c r="C68" t="s">
        <v>98</v>
      </c>
      <c r="D68" t="s">
        <v>76</v>
      </c>
      <c r="E68" t="s">
        <v>243</v>
      </c>
      <c r="F68" t="s">
        <v>50</v>
      </c>
      <c r="G68" t="s">
        <v>83</v>
      </c>
      <c r="H68" t="s">
        <v>321</v>
      </c>
      <c r="I68">
        <v>705.63</v>
      </c>
      <c r="J68">
        <v>24</v>
      </c>
      <c r="K68" t="s">
        <v>261</v>
      </c>
      <c r="M68" t="s">
        <v>72</v>
      </c>
      <c r="N68" t="s">
        <v>255</v>
      </c>
      <c r="U68">
        <v>24.002021222839801</v>
      </c>
      <c r="V68">
        <v>0.54824532789709302</v>
      </c>
      <c r="W68">
        <v>15.9878298244384</v>
      </c>
      <c r="X68">
        <v>0.30098708074097602</v>
      </c>
    </row>
    <row r="69" spans="1:28" x14ac:dyDescent="0.25">
      <c r="A69" t="s">
        <v>260</v>
      </c>
      <c r="B69" t="s">
        <v>30</v>
      </c>
      <c r="C69" t="s">
        <v>75</v>
      </c>
      <c r="D69" t="s">
        <v>76</v>
      </c>
      <c r="E69" t="s">
        <v>243</v>
      </c>
      <c r="F69" t="s">
        <v>50</v>
      </c>
      <c r="G69" t="s">
        <v>83</v>
      </c>
      <c r="H69" t="s">
        <v>321</v>
      </c>
      <c r="I69">
        <v>705.63</v>
      </c>
      <c r="J69">
        <v>4</v>
      </c>
      <c r="K69">
        <v>4.1500000000000004</v>
      </c>
      <c r="L69">
        <v>1.43</v>
      </c>
      <c r="M69" t="s">
        <v>72</v>
      </c>
      <c r="N69" t="s">
        <v>255</v>
      </c>
      <c r="U69">
        <v>23.976755937341999</v>
      </c>
      <c r="V69">
        <v>0.43631960405214798</v>
      </c>
      <c r="W69">
        <v>15.9873292688217</v>
      </c>
      <c r="X69">
        <v>0.28757152108352002</v>
      </c>
    </row>
    <row r="70" spans="1:28" x14ac:dyDescent="0.25">
      <c r="A70" t="s">
        <v>260</v>
      </c>
      <c r="B70" t="s">
        <v>30</v>
      </c>
      <c r="C70" t="s">
        <v>75</v>
      </c>
      <c r="D70" t="s">
        <v>76</v>
      </c>
      <c r="E70" t="s">
        <v>243</v>
      </c>
      <c r="F70" t="s">
        <v>50</v>
      </c>
      <c r="G70" t="s">
        <v>83</v>
      </c>
      <c r="H70" t="s">
        <v>321</v>
      </c>
      <c r="I70">
        <v>705.63</v>
      </c>
      <c r="J70">
        <v>8</v>
      </c>
      <c r="K70">
        <v>3.67</v>
      </c>
      <c r="L70">
        <v>1.59</v>
      </c>
      <c r="M70" t="s">
        <v>72</v>
      </c>
      <c r="N70" t="s">
        <v>255</v>
      </c>
      <c r="U70">
        <v>24.002021222839801</v>
      </c>
      <c r="V70">
        <v>0.29820308320011901</v>
      </c>
      <c r="W70">
        <v>16.011439364361099</v>
      </c>
      <c r="X70">
        <v>0.25854804256158398</v>
      </c>
    </row>
    <row r="71" spans="1:28" x14ac:dyDescent="0.25">
      <c r="A71" t="s">
        <v>260</v>
      </c>
      <c r="B71" t="s">
        <v>30</v>
      </c>
      <c r="C71" t="s">
        <v>75</v>
      </c>
      <c r="D71" t="s">
        <v>76</v>
      </c>
      <c r="E71" t="s">
        <v>243</v>
      </c>
      <c r="F71" t="s">
        <v>50</v>
      </c>
      <c r="G71" t="s">
        <v>83</v>
      </c>
      <c r="H71" t="s">
        <v>321</v>
      </c>
      <c r="I71">
        <v>705.63</v>
      </c>
      <c r="J71">
        <v>24</v>
      </c>
      <c r="K71">
        <v>2.4700000000000002</v>
      </c>
      <c r="L71">
        <v>0.71</v>
      </c>
      <c r="M71" t="s">
        <v>72</v>
      </c>
      <c r="N71" t="s">
        <v>255</v>
      </c>
      <c r="U71">
        <v>24.0272865083375</v>
      </c>
      <c r="V71">
        <v>0.2484104980613</v>
      </c>
      <c r="W71">
        <v>24.061207940814299</v>
      </c>
      <c r="X71">
        <v>0.72675183768641805</v>
      </c>
    </row>
    <row r="72" spans="1:28" x14ac:dyDescent="0.25">
      <c r="A72" t="s">
        <v>260</v>
      </c>
      <c r="B72" t="s">
        <v>30</v>
      </c>
      <c r="C72" t="s">
        <v>104</v>
      </c>
      <c r="D72" t="s">
        <v>76</v>
      </c>
      <c r="E72" t="s">
        <v>243</v>
      </c>
      <c r="F72" t="s">
        <v>50</v>
      </c>
      <c r="G72" t="s">
        <v>83</v>
      </c>
      <c r="H72" t="s">
        <v>321</v>
      </c>
      <c r="I72">
        <v>705.63</v>
      </c>
      <c r="J72">
        <v>4</v>
      </c>
      <c r="K72">
        <v>0.75</v>
      </c>
      <c r="L72">
        <v>0.36</v>
      </c>
      <c r="M72" t="s">
        <v>72</v>
      </c>
      <c r="N72" t="s">
        <v>255</v>
      </c>
      <c r="U72">
        <v>24.002021222839801</v>
      </c>
      <c r="V72">
        <v>0.194709957725094</v>
      </c>
      <c r="W72">
        <v>24.005813119229</v>
      </c>
      <c r="X72">
        <v>0.46769959808446998</v>
      </c>
    </row>
    <row r="73" spans="1:28" x14ac:dyDescent="0.25">
      <c r="A73" t="s">
        <v>260</v>
      </c>
      <c r="B73" t="s">
        <v>30</v>
      </c>
      <c r="C73" t="s">
        <v>104</v>
      </c>
      <c r="D73" t="s">
        <v>76</v>
      </c>
      <c r="E73" t="s">
        <v>243</v>
      </c>
      <c r="F73" t="s">
        <v>50</v>
      </c>
      <c r="G73" t="s">
        <v>83</v>
      </c>
      <c r="H73" t="s">
        <v>321</v>
      </c>
      <c r="I73">
        <v>705.63</v>
      </c>
      <c r="J73">
        <v>8</v>
      </c>
      <c r="K73">
        <v>1.1000000000000001</v>
      </c>
      <c r="L73">
        <v>0.9</v>
      </c>
      <c r="M73" t="s">
        <v>72</v>
      </c>
      <c r="N73" t="s">
        <v>255</v>
      </c>
      <c r="W73">
        <v>24.0279209923014</v>
      </c>
      <c r="X73">
        <v>0.35039222063109099</v>
      </c>
    </row>
    <row r="74" spans="1:28" x14ac:dyDescent="0.25">
      <c r="A74" t="s">
        <v>260</v>
      </c>
      <c r="B74" t="s">
        <v>30</v>
      </c>
      <c r="C74" t="s">
        <v>104</v>
      </c>
      <c r="D74" t="s">
        <v>76</v>
      </c>
      <c r="E74" t="s">
        <v>243</v>
      </c>
      <c r="F74" t="s">
        <v>50</v>
      </c>
      <c r="G74" t="s">
        <v>83</v>
      </c>
      <c r="H74" t="s">
        <v>321</v>
      </c>
      <c r="I74">
        <v>705.63</v>
      </c>
      <c r="J74">
        <v>24</v>
      </c>
      <c r="K74">
        <v>0.54</v>
      </c>
      <c r="L74">
        <v>0.3</v>
      </c>
      <c r="M74" t="s">
        <v>72</v>
      </c>
      <c r="N74" t="s">
        <v>255</v>
      </c>
      <c r="W74">
        <v>24.0257519179622</v>
      </c>
      <c r="X74">
        <v>0.28757152108352002</v>
      </c>
    </row>
    <row r="75" spans="1:28" x14ac:dyDescent="0.25">
      <c r="A75" t="s">
        <v>260</v>
      </c>
      <c r="B75" t="s">
        <v>30</v>
      </c>
      <c r="C75" t="s">
        <v>96</v>
      </c>
      <c r="D75" t="s">
        <v>76</v>
      </c>
      <c r="E75" t="s">
        <v>243</v>
      </c>
      <c r="F75" t="s">
        <v>50</v>
      </c>
      <c r="G75" t="s">
        <v>83</v>
      </c>
      <c r="H75" t="s">
        <v>259</v>
      </c>
      <c r="I75">
        <v>721.6</v>
      </c>
      <c r="J75">
        <v>4</v>
      </c>
      <c r="K75">
        <v>0.7</v>
      </c>
      <c r="L75">
        <v>0.14000000000000001</v>
      </c>
      <c r="M75" t="s">
        <v>72</v>
      </c>
      <c r="N75" t="s">
        <v>255</v>
      </c>
      <c r="W75">
        <v>24.023415991750799</v>
      </c>
      <c r="X75">
        <v>0.232453791184043</v>
      </c>
    </row>
    <row r="76" spans="1:28" x14ac:dyDescent="0.25">
      <c r="A76" t="s">
        <v>260</v>
      </c>
      <c r="B76" t="s">
        <v>30</v>
      </c>
      <c r="C76" t="s">
        <v>96</v>
      </c>
      <c r="D76" t="s">
        <v>76</v>
      </c>
      <c r="E76" t="s">
        <v>243</v>
      </c>
      <c r="F76" t="s">
        <v>50</v>
      </c>
      <c r="G76" t="s">
        <v>83</v>
      </c>
      <c r="H76" t="s">
        <v>259</v>
      </c>
      <c r="I76">
        <v>721.6</v>
      </c>
      <c r="J76">
        <v>8</v>
      </c>
      <c r="K76">
        <v>0.49</v>
      </c>
      <c r="L76">
        <v>0.12</v>
      </c>
      <c r="M76" t="s">
        <v>72</v>
      </c>
      <c r="N76" t="s">
        <v>255</v>
      </c>
    </row>
    <row r="77" spans="1:28" x14ac:dyDescent="0.25">
      <c r="A77" t="s">
        <v>260</v>
      </c>
      <c r="B77" t="s">
        <v>30</v>
      </c>
      <c r="C77" t="s">
        <v>96</v>
      </c>
      <c r="D77" t="s">
        <v>76</v>
      </c>
      <c r="E77" t="s">
        <v>243</v>
      </c>
      <c r="F77" t="s">
        <v>50</v>
      </c>
      <c r="G77" t="s">
        <v>83</v>
      </c>
      <c r="H77" t="s">
        <v>259</v>
      </c>
      <c r="I77">
        <v>721.6</v>
      </c>
      <c r="J77">
        <v>24</v>
      </c>
      <c r="K77">
        <v>0.38</v>
      </c>
      <c r="L77">
        <v>0.21</v>
      </c>
      <c r="M77" t="s">
        <v>72</v>
      </c>
      <c r="N77" t="s">
        <v>255</v>
      </c>
    </row>
    <row r="78" spans="1:28" x14ac:dyDescent="0.25">
      <c r="A78" t="s">
        <v>260</v>
      </c>
      <c r="B78" t="s">
        <v>30</v>
      </c>
      <c r="C78" t="s">
        <v>100</v>
      </c>
      <c r="D78" t="s">
        <v>76</v>
      </c>
      <c r="E78" t="s">
        <v>243</v>
      </c>
      <c r="F78" t="s">
        <v>50</v>
      </c>
      <c r="G78" t="s">
        <v>83</v>
      </c>
      <c r="H78" t="s">
        <v>259</v>
      </c>
      <c r="I78">
        <v>721.6</v>
      </c>
      <c r="J78">
        <v>4</v>
      </c>
      <c r="K78">
        <v>1.54</v>
      </c>
      <c r="L78">
        <v>0.45</v>
      </c>
      <c r="M78" t="s">
        <v>72</v>
      </c>
      <c r="N78" t="s">
        <v>255</v>
      </c>
    </row>
    <row r="79" spans="1:28" x14ac:dyDescent="0.25">
      <c r="A79" t="s">
        <v>260</v>
      </c>
      <c r="B79" t="s">
        <v>30</v>
      </c>
      <c r="C79" t="s">
        <v>100</v>
      </c>
      <c r="D79" t="s">
        <v>76</v>
      </c>
      <c r="E79" t="s">
        <v>243</v>
      </c>
      <c r="F79" t="s">
        <v>50</v>
      </c>
      <c r="G79" t="s">
        <v>83</v>
      </c>
      <c r="H79" t="s">
        <v>259</v>
      </c>
      <c r="I79">
        <v>721.6</v>
      </c>
      <c r="J79">
        <v>8</v>
      </c>
      <c r="K79">
        <v>1.1000000000000001</v>
      </c>
      <c r="L79">
        <v>0.4</v>
      </c>
      <c r="M79" t="s">
        <v>72</v>
      </c>
      <c r="N79" t="s">
        <v>255</v>
      </c>
    </row>
    <row r="80" spans="1:28" x14ac:dyDescent="0.25">
      <c r="A80" t="s">
        <v>260</v>
      </c>
      <c r="B80" t="s">
        <v>30</v>
      </c>
      <c r="C80" t="s">
        <v>100</v>
      </c>
      <c r="D80" t="s">
        <v>76</v>
      </c>
      <c r="E80" t="s">
        <v>243</v>
      </c>
      <c r="F80" t="s">
        <v>50</v>
      </c>
      <c r="G80" t="s">
        <v>83</v>
      </c>
      <c r="H80" t="s">
        <v>259</v>
      </c>
      <c r="I80">
        <v>721.6</v>
      </c>
      <c r="J80">
        <v>24</v>
      </c>
      <c r="K80">
        <v>0.83</v>
      </c>
      <c r="L80">
        <v>0.38</v>
      </c>
      <c r="M80" t="s">
        <v>72</v>
      </c>
      <c r="N80" t="s">
        <v>255</v>
      </c>
    </row>
    <row r="81" spans="1:14" x14ac:dyDescent="0.25">
      <c r="A81" t="s">
        <v>260</v>
      </c>
      <c r="B81" t="s">
        <v>30</v>
      </c>
      <c r="C81" t="s">
        <v>98</v>
      </c>
      <c r="D81" t="s">
        <v>76</v>
      </c>
      <c r="E81" t="s">
        <v>243</v>
      </c>
      <c r="F81" t="s">
        <v>50</v>
      </c>
      <c r="G81" t="s">
        <v>83</v>
      </c>
      <c r="H81" t="s">
        <v>259</v>
      </c>
      <c r="I81">
        <v>721.6</v>
      </c>
      <c r="J81">
        <v>4</v>
      </c>
      <c r="M81" t="s">
        <v>72</v>
      </c>
      <c r="N81" t="s">
        <v>255</v>
      </c>
    </row>
    <row r="82" spans="1:14" x14ac:dyDescent="0.25">
      <c r="A82" t="s">
        <v>260</v>
      </c>
      <c r="B82" t="s">
        <v>30</v>
      </c>
      <c r="C82" t="s">
        <v>98</v>
      </c>
      <c r="D82" t="s">
        <v>76</v>
      </c>
      <c r="E82" t="s">
        <v>243</v>
      </c>
      <c r="F82" t="s">
        <v>50</v>
      </c>
      <c r="G82" t="s">
        <v>83</v>
      </c>
      <c r="H82" t="s">
        <v>259</v>
      </c>
      <c r="I82">
        <v>721.6</v>
      </c>
      <c r="J82">
        <v>8</v>
      </c>
      <c r="M82" t="s">
        <v>72</v>
      </c>
      <c r="N82" t="s">
        <v>255</v>
      </c>
    </row>
    <row r="83" spans="1:14" x14ac:dyDescent="0.25">
      <c r="A83" t="s">
        <v>260</v>
      </c>
      <c r="B83" t="s">
        <v>30</v>
      </c>
      <c r="C83" t="s">
        <v>98</v>
      </c>
      <c r="D83" t="s">
        <v>76</v>
      </c>
      <c r="E83" t="s">
        <v>243</v>
      </c>
      <c r="F83" t="s">
        <v>50</v>
      </c>
      <c r="G83" t="s">
        <v>83</v>
      </c>
      <c r="H83" t="s">
        <v>259</v>
      </c>
      <c r="I83">
        <v>721.6</v>
      </c>
      <c r="J83">
        <v>24</v>
      </c>
      <c r="M83" t="s">
        <v>72</v>
      </c>
      <c r="N83" t="s">
        <v>255</v>
      </c>
    </row>
    <row r="84" spans="1:14" x14ac:dyDescent="0.25">
      <c r="A84" t="s">
        <v>260</v>
      </c>
      <c r="B84" t="s">
        <v>30</v>
      </c>
      <c r="C84" t="s">
        <v>75</v>
      </c>
      <c r="D84" t="s">
        <v>76</v>
      </c>
      <c r="E84" t="s">
        <v>243</v>
      </c>
      <c r="F84" t="s">
        <v>50</v>
      </c>
      <c r="G84" t="s">
        <v>83</v>
      </c>
      <c r="H84" t="s">
        <v>259</v>
      </c>
      <c r="I84">
        <v>721.6</v>
      </c>
      <c r="J84">
        <v>4</v>
      </c>
      <c r="K84">
        <v>2.02</v>
      </c>
      <c r="L84">
        <v>0.89</v>
      </c>
      <c r="M84" t="s">
        <v>72</v>
      </c>
      <c r="N84" t="s">
        <v>255</v>
      </c>
    </row>
    <row r="85" spans="1:14" x14ac:dyDescent="0.25">
      <c r="A85" t="s">
        <v>260</v>
      </c>
      <c r="B85" t="s">
        <v>30</v>
      </c>
      <c r="C85" t="s">
        <v>75</v>
      </c>
      <c r="D85" t="s">
        <v>76</v>
      </c>
      <c r="E85" t="s">
        <v>243</v>
      </c>
      <c r="F85" t="s">
        <v>50</v>
      </c>
      <c r="G85" t="s">
        <v>83</v>
      </c>
      <c r="H85" t="s">
        <v>259</v>
      </c>
      <c r="I85">
        <v>721.6</v>
      </c>
      <c r="J85">
        <v>8</v>
      </c>
      <c r="K85">
        <v>2.13</v>
      </c>
      <c r="L85">
        <v>0.33</v>
      </c>
      <c r="M85" t="s">
        <v>72</v>
      </c>
      <c r="N85" t="s">
        <v>255</v>
      </c>
    </row>
    <row r="86" spans="1:14" x14ac:dyDescent="0.25">
      <c r="A86" t="s">
        <v>260</v>
      </c>
      <c r="B86" t="s">
        <v>30</v>
      </c>
      <c r="C86" t="s">
        <v>75</v>
      </c>
      <c r="D86" t="s">
        <v>76</v>
      </c>
      <c r="E86" t="s">
        <v>243</v>
      </c>
      <c r="F86" t="s">
        <v>50</v>
      </c>
      <c r="G86" t="s">
        <v>83</v>
      </c>
      <c r="H86" t="s">
        <v>259</v>
      </c>
      <c r="I86">
        <v>721.6</v>
      </c>
      <c r="J86">
        <v>24</v>
      </c>
      <c r="K86">
        <v>1.36</v>
      </c>
      <c r="L86">
        <v>0.59</v>
      </c>
      <c r="M86" t="s">
        <v>72</v>
      </c>
      <c r="N86" t="s">
        <v>255</v>
      </c>
    </row>
    <row r="87" spans="1:14" x14ac:dyDescent="0.25">
      <c r="A87" t="s">
        <v>260</v>
      </c>
      <c r="B87" t="s">
        <v>30</v>
      </c>
      <c r="C87" t="s">
        <v>104</v>
      </c>
      <c r="D87" t="s">
        <v>76</v>
      </c>
      <c r="E87" t="s">
        <v>243</v>
      </c>
      <c r="F87" t="s">
        <v>50</v>
      </c>
      <c r="G87" t="s">
        <v>83</v>
      </c>
      <c r="H87" t="s">
        <v>259</v>
      </c>
      <c r="I87">
        <v>721.6</v>
      </c>
      <c r="J87">
        <v>4</v>
      </c>
      <c r="K87">
        <v>0.34</v>
      </c>
      <c r="L87">
        <v>0.1</v>
      </c>
      <c r="M87" t="s">
        <v>72</v>
      </c>
      <c r="N87" t="s">
        <v>255</v>
      </c>
    </row>
    <row r="88" spans="1:14" x14ac:dyDescent="0.25">
      <c r="A88" t="s">
        <v>260</v>
      </c>
      <c r="B88" t="s">
        <v>30</v>
      </c>
      <c r="C88" t="s">
        <v>104</v>
      </c>
      <c r="D88" t="s">
        <v>76</v>
      </c>
      <c r="E88" t="s">
        <v>243</v>
      </c>
      <c r="F88" t="s">
        <v>50</v>
      </c>
      <c r="G88" t="s">
        <v>83</v>
      </c>
      <c r="H88" t="s">
        <v>259</v>
      </c>
      <c r="I88">
        <v>721.6</v>
      </c>
      <c r="J88">
        <v>8</v>
      </c>
      <c r="K88">
        <v>0.36</v>
      </c>
      <c r="L88">
        <v>0.09</v>
      </c>
      <c r="M88" t="s">
        <v>72</v>
      </c>
      <c r="N88" t="s">
        <v>255</v>
      </c>
    </row>
    <row r="89" spans="1:14" x14ac:dyDescent="0.25">
      <c r="A89" t="s">
        <v>260</v>
      </c>
      <c r="B89" t="s">
        <v>30</v>
      </c>
      <c r="C89" t="s">
        <v>104</v>
      </c>
      <c r="D89" t="s">
        <v>76</v>
      </c>
      <c r="E89" t="s">
        <v>243</v>
      </c>
      <c r="F89" t="s">
        <v>50</v>
      </c>
      <c r="G89" t="s">
        <v>83</v>
      </c>
      <c r="H89" t="s">
        <v>259</v>
      </c>
      <c r="I89">
        <v>721.6</v>
      </c>
      <c r="J89">
        <v>24</v>
      </c>
      <c r="K89">
        <v>0.24</v>
      </c>
      <c r="L89">
        <v>0.05</v>
      </c>
      <c r="M89" t="s">
        <v>72</v>
      </c>
      <c r="N89" t="s">
        <v>255</v>
      </c>
    </row>
  </sheetData>
  <pageMargins left="0.7" right="0.7" top="0.75" bottom="0.75" header="0.3" footer="0.3"/>
  <pageSetup paperSize="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2D54-64DF-4F18-8DEC-419BDBF4CB3D}">
  <dimension ref="A1:N20"/>
  <sheetViews>
    <sheetView workbookViewId="0">
      <selection activeCell="L11" sqref="L2:L11"/>
    </sheetView>
  </sheetViews>
  <sheetFormatPr defaultColWidth="11.42578125" defaultRowHeight="15" x14ac:dyDescent="0.25"/>
  <cols>
    <col min="1" max="1" width="7.85546875" bestFit="1" customWidth="1"/>
    <col min="2" max="2" width="9.42578125" bestFit="1" customWidth="1"/>
    <col min="3" max="3" width="5.85546875" bestFit="1" customWidth="1"/>
    <col min="4" max="4" width="13" bestFit="1" customWidth="1"/>
    <col min="5" max="6" width="7.42578125" bestFit="1" customWidth="1"/>
    <col min="7" max="7" width="5.140625" bestFit="1" customWidth="1"/>
    <col min="8" max="8" width="9" bestFit="1" customWidth="1"/>
    <col min="9" max="9" width="9" customWidth="1"/>
    <col min="10" max="10" width="8.140625" bestFit="1" customWidth="1"/>
    <col min="11" max="11" width="25.5703125" bestFit="1" customWidth="1"/>
    <col min="12" max="12" width="12.42578125" bestFit="1" customWidth="1"/>
    <col min="13" max="13" width="5.85546875" bestFit="1" customWidth="1"/>
    <col min="14" max="14" width="8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t="s">
        <v>275</v>
      </c>
      <c r="J1" s="1" t="s">
        <v>8</v>
      </c>
      <c r="K1" s="2" t="s">
        <v>44</v>
      </c>
      <c r="L1" s="1" t="s">
        <v>45</v>
      </c>
      <c r="M1" s="1" t="s">
        <v>9</v>
      </c>
      <c r="N1" s="1" t="s">
        <v>7</v>
      </c>
    </row>
    <row r="2" spans="1:14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318</v>
      </c>
      <c r="I2" s="8">
        <v>325.77999999999997</v>
      </c>
      <c r="J2">
        <v>6.4923354373309206E-2</v>
      </c>
      <c r="K2">
        <v>4305.4705065022299</v>
      </c>
      <c r="L2">
        <v>0</v>
      </c>
      <c r="M2" t="s">
        <v>37</v>
      </c>
    </row>
    <row r="3" spans="1:14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318</v>
      </c>
      <c r="I3" s="8">
        <v>325.77999999999997</v>
      </c>
      <c r="J3">
        <v>0.173128944995491</v>
      </c>
      <c r="K3">
        <v>5459.0038684351002</v>
      </c>
      <c r="L3">
        <v>0</v>
      </c>
      <c r="M3" t="s">
        <v>37</v>
      </c>
    </row>
    <row r="4" spans="1:14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318</v>
      </c>
      <c r="I4" s="8">
        <v>325.77999999999997</v>
      </c>
      <c r="J4">
        <v>0.346257889990983</v>
      </c>
      <c r="K4">
        <v>2425.9381549076302</v>
      </c>
      <c r="L4">
        <v>0</v>
      </c>
      <c r="M4" t="s">
        <v>37</v>
      </c>
    </row>
    <row r="5" spans="1:14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318</v>
      </c>
      <c r="I5" s="8">
        <v>325.77999999999997</v>
      </c>
      <c r="J5">
        <v>0.66005410279530996</v>
      </c>
      <c r="K5">
        <v>801.27218800351</v>
      </c>
      <c r="L5">
        <v>0</v>
      </c>
      <c r="M5" t="s">
        <v>37</v>
      </c>
    </row>
    <row r="6" spans="1:14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318</v>
      </c>
      <c r="I6" s="8">
        <v>325.77999999999997</v>
      </c>
      <c r="J6">
        <v>1.00631199278629</v>
      </c>
      <c r="K6">
        <v>393.09880013366399</v>
      </c>
      <c r="L6">
        <v>0</v>
      </c>
      <c r="M6" t="s">
        <v>37</v>
      </c>
    </row>
    <row r="7" spans="1:14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318</v>
      </c>
      <c r="I7" s="8">
        <v>325.77999999999997</v>
      </c>
      <c r="J7">
        <v>2.0018034265103699</v>
      </c>
      <c r="K7">
        <v>181.739852741839</v>
      </c>
      <c r="L7">
        <v>0</v>
      </c>
      <c r="M7" t="s">
        <v>37</v>
      </c>
    </row>
    <row r="8" spans="1:14" x14ac:dyDescent="0.25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318</v>
      </c>
      <c r="I8" s="8">
        <v>325.77999999999997</v>
      </c>
      <c r="J8">
        <v>4.0036068530207398</v>
      </c>
      <c r="K8">
        <v>31.2496646262979</v>
      </c>
      <c r="L8">
        <v>0</v>
      </c>
      <c r="M8" t="s">
        <v>37</v>
      </c>
    </row>
    <row r="9" spans="1:14" x14ac:dyDescent="0.25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318</v>
      </c>
      <c r="I9" s="8">
        <v>325.77999999999997</v>
      </c>
      <c r="J9">
        <v>7.9963931469792602</v>
      </c>
      <c r="K9">
        <v>9.7268564955384207</v>
      </c>
      <c r="L9">
        <v>0</v>
      </c>
      <c r="M9" t="s">
        <v>37</v>
      </c>
    </row>
    <row r="10" spans="1:14" x14ac:dyDescent="0.25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318</v>
      </c>
      <c r="I10" s="8">
        <v>325.77999999999997</v>
      </c>
      <c r="J10">
        <v>11.978358881875501</v>
      </c>
      <c r="K10">
        <v>8.9868656129602709</v>
      </c>
      <c r="L10">
        <v>0</v>
      </c>
      <c r="M10" t="s">
        <v>37</v>
      </c>
    </row>
    <row r="11" spans="1:14" x14ac:dyDescent="0.25">
      <c r="A11" t="s">
        <v>29</v>
      </c>
      <c r="B11" t="s">
        <v>30</v>
      </c>
      <c r="C11" t="s">
        <v>31</v>
      </c>
      <c r="D11" t="s">
        <v>32</v>
      </c>
      <c r="E11" t="s">
        <v>319</v>
      </c>
      <c r="F11" t="s">
        <v>135</v>
      </c>
      <c r="G11" t="s">
        <v>35</v>
      </c>
      <c r="H11" t="s">
        <v>318</v>
      </c>
      <c r="I11" s="8">
        <v>325.767</v>
      </c>
      <c r="J11">
        <v>0.168517939630077</v>
      </c>
      <c r="K11">
        <v>3267.7098334069701</v>
      </c>
      <c r="L11">
        <v>0</v>
      </c>
      <c r="M11" t="s">
        <v>37</v>
      </c>
    </row>
    <row r="12" spans="1:14" x14ac:dyDescent="0.25">
      <c r="A12" t="s">
        <v>29</v>
      </c>
      <c r="B12" t="s">
        <v>30</v>
      </c>
      <c r="C12" t="s">
        <v>31</v>
      </c>
      <c r="D12" t="s">
        <v>32</v>
      </c>
      <c r="E12" t="s">
        <v>319</v>
      </c>
      <c r="F12" t="s">
        <v>135</v>
      </c>
      <c r="G12" t="s">
        <v>35</v>
      </c>
      <c r="H12" t="s">
        <v>318</v>
      </c>
      <c r="I12" s="8">
        <v>325.767</v>
      </c>
      <c r="J12">
        <v>0.21661650755019601</v>
      </c>
      <c r="K12">
        <v>2713.8762649779201</v>
      </c>
      <c r="L12">
        <v>0</v>
      </c>
      <c r="M12" t="s">
        <v>37</v>
      </c>
    </row>
    <row r="13" spans="1:14" x14ac:dyDescent="0.25">
      <c r="A13" t="s">
        <v>29</v>
      </c>
      <c r="B13" t="s">
        <v>30</v>
      </c>
      <c r="C13" t="s">
        <v>31</v>
      </c>
      <c r="D13" t="s">
        <v>32</v>
      </c>
      <c r="E13" t="s">
        <v>319</v>
      </c>
      <c r="F13" t="s">
        <v>135</v>
      </c>
      <c r="G13" t="s">
        <v>35</v>
      </c>
      <c r="H13" t="s">
        <v>318</v>
      </c>
      <c r="I13" s="8">
        <v>325.767</v>
      </c>
      <c r="J13">
        <v>0.33710566080661197</v>
      </c>
      <c r="K13">
        <v>1052.5857528004899</v>
      </c>
      <c r="L13">
        <v>0</v>
      </c>
      <c r="M13" t="s">
        <v>37</v>
      </c>
    </row>
    <row r="14" spans="1:14" x14ac:dyDescent="0.25">
      <c r="A14" t="s">
        <v>29</v>
      </c>
      <c r="B14" t="s">
        <v>30</v>
      </c>
      <c r="C14" t="s">
        <v>31</v>
      </c>
      <c r="D14" t="s">
        <v>32</v>
      </c>
      <c r="E14" t="s">
        <v>319</v>
      </c>
      <c r="F14" t="s">
        <v>135</v>
      </c>
      <c r="G14" t="s">
        <v>35</v>
      </c>
      <c r="H14" t="s">
        <v>318</v>
      </c>
      <c r="I14" s="8">
        <v>325.767</v>
      </c>
      <c r="J14">
        <v>0.67337552065031703</v>
      </c>
      <c r="K14">
        <v>661.64324317212095</v>
      </c>
      <c r="L14">
        <v>0</v>
      </c>
      <c r="M14" t="s">
        <v>37</v>
      </c>
    </row>
    <row r="15" spans="1:14" x14ac:dyDescent="0.25">
      <c r="A15" t="s">
        <v>29</v>
      </c>
      <c r="B15" t="s">
        <v>30</v>
      </c>
      <c r="C15" t="s">
        <v>31</v>
      </c>
      <c r="D15" t="s">
        <v>32</v>
      </c>
      <c r="E15" t="s">
        <v>319</v>
      </c>
      <c r="F15" t="s">
        <v>135</v>
      </c>
      <c r="G15" t="s">
        <v>35</v>
      </c>
      <c r="H15" t="s">
        <v>318</v>
      </c>
      <c r="I15" s="8">
        <v>325.767</v>
      </c>
      <c r="J15">
        <v>0.99749470383485495</v>
      </c>
      <c r="K15">
        <v>559.80372468455801</v>
      </c>
      <c r="L15">
        <v>0</v>
      </c>
      <c r="M15" t="s">
        <v>37</v>
      </c>
    </row>
    <row r="16" spans="1:14" x14ac:dyDescent="0.25">
      <c r="A16" t="s">
        <v>29</v>
      </c>
      <c r="B16" t="s">
        <v>30</v>
      </c>
      <c r="C16" t="s">
        <v>31</v>
      </c>
      <c r="D16" t="s">
        <v>32</v>
      </c>
      <c r="E16" t="s">
        <v>319</v>
      </c>
      <c r="F16" t="s">
        <v>135</v>
      </c>
      <c r="G16" t="s">
        <v>35</v>
      </c>
      <c r="H16" t="s">
        <v>318</v>
      </c>
      <c r="I16" s="8">
        <v>325.767</v>
      </c>
      <c r="J16">
        <v>1.98258175598145</v>
      </c>
      <c r="K16">
        <v>79.647956954941193</v>
      </c>
      <c r="L16">
        <v>0</v>
      </c>
      <c r="M16" t="s">
        <v>37</v>
      </c>
    </row>
    <row r="17" spans="1:13" x14ac:dyDescent="0.25">
      <c r="A17" t="s">
        <v>29</v>
      </c>
      <c r="B17" t="s">
        <v>30</v>
      </c>
      <c r="C17" t="s">
        <v>31</v>
      </c>
      <c r="D17" t="s">
        <v>32</v>
      </c>
      <c r="E17" t="s">
        <v>319</v>
      </c>
      <c r="F17" t="s">
        <v>135</v>
      </c>
      <c r="G17" t="s">
        <v>35</v>
      </c>
      <c r="H17" t="s">
        <v>318</v>
      </c>
      <c r="I17" s="8">
        <v>325.767</v>
      </c>
      <c r="J17">
        <v>4.0109792140855598</v>
      </c>
      <c r="K17">
        <v>55.9671381377809</v>
      </c>
      <c r="L17">
        <v>0</v>
      </c>
      <c r="M17" t="s">
        <v>37</v>
      </c>
    </row>
    <row r="18" spans="1:13" x14ac:dyDescent="0.25">
      <c r="A18" t="s">
        <v>29</v>
      </c>
      <c r="B18" t="s">
        <v>30</v>
      </c>
      <c r="C18" t="s">
        <v>31</v>
      </c>
      <c r="D18" t="s">
        <v>32</v>
      </c>
      <c r="E18" t="s">
        <v>319</v>
      </c>
      <c r="F18" t="s">
        <v>135</v>
      </c>
      <c r="G18" t="s">
        <v>35</v>
      </c>
      <c r="H18" t="s">
        <v>318</v>
      </c>
      <c r="I18" s="8">
        <v>325.767</v>
      </c>
      <c r="J18">
        <v>8.0082904296914901</v>
      </c>
      <c r="K18">
        <v>9.7676646994266605</v>
      </c>
      <c r="L18">
        <v>0</v>
      </c>
      <c r="M18" t="s">
        <v>37</v>
      </c>
    </row>
    <row r="19" spans="1:13" x14ac:dyDescent="0.25">
      <c r="A19" t="s">
        <v>29</v>
      </c>
      <c r="B19" t="s">
        <v>30</v>
      </c>
      <c r="C19" t="s">
        <v>31</v>
      </c>
      <c r="D19" t="s">
        <v>32</v>
      </c>
      <c r="E19" t="s">
        <v>319</v>
      </c>
      <c r="F19" t="s">
        <v>135</v>
      </c>
      <c r="G19" t="s">
        <v>35</v>
      </c>
      <c r="H19" t="s">
        <v>318</v>
      </c>
      <c r="I19" s="8">
        <v>325.767</v>
      </c>
      <c r="J19">
        <v>11.9928347990958</v>
      </c>
      <c r="K19">
        <v>7.8163970510561898</v>
      </c>
      <c r="L19">
        <v>0</v>
      </c>
      <c r="M19" t="s">
        <v>37</v>
      </c>
    </row>
    <row r="20" spans="1:13" x14ac:dyDescent="0.25">
      <c r="A20" t="s">
        <v>29</v>
      </c>
      <c r="B20" t="s">
        <v>30</v>
      </c>
      <c r="C20" t="s">
        <v>31</v>
      </c>
      <c r="D20" t="s">
        <v>32</v>
      </c>
      <c r="E20" t="s">
        <v>319</v>
      </c>
      <c r="F20" t="s">
        <v>135</v>
      </c>
      <c r="G20" t="s">
        <v>35</v>
      </c>
      <c r="H20" t="s">
        <v>318</v>
      </c>
      <c r="I20" s="8">
        <v>325.767</v>
      </c>
      <c r="J20">
        <v>16.001232398514802</v>
      </c>
      <c r="K20">
        <v>8.4191449965678302</v>
      </c>
      <c r="L20">
        <v>0</v>
      </c>
      <c r="M20" t="s">
        <v>37</v>
      </c>
    </row>
  </sheetData>
  <pageMargins left="0.7" right="0.7" top="0.78740157499999996" bottom="0.78740157499999996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17AB2-3046-4F3F-B300-856A38244662}">
  <dimension ref="A1:N28"/>
  <sheetViews>
    <sheetView workbookViewId="0">
      <selection activeCell="I11" sqref="I11:I28"/>
    </sheetView>
  </sheetViews>
  <sheetFormatPr defaultColWidth="11.42578125" defaultRowHeight="15" x14ac:dyDescent="0.25"/>
  <cols>
    <col min="1" max="1" width="7.85546875" bestFit="1" customWidth="1"/>
    <col min="2" max="2" width="9.42578125" bestFit="1" customWidth="1"/>
    <col min="3" max="3" width="5.85546875" bestFit="1" customWidth="1"/>
    <col min="4" max="4" width="13" bestFit="1" customWidth="1"/>
    <col min="5" max="6" width="7.42578125" bestFit="1" customWidth="1"/>
    <col min="7" max="7" width="5.140625" bestFit="1" customWidth="1"/>
    <col min="8" max="8" width="9" bestFit="1" customWidth="1"/>
    <col min="9" max="9" width="9" customWidth="1"/>
    <col min="10" max="10" width="8.140625" bestFit="1" customWidth="1"/>
    <col min="11" max="11" width="25.5703125" bestFit="1" customWidth="1"/>
    <col min="12" max="12" width="12.42578125" bestFit="1" customWidth="1"/>
    <col min="13" max="13" width="5.85546875" bestFit="1" customWidth="1"/>
    <col min="14" max="14" width="8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t="s">
        <v>275</v>
      </c>
      <c r="J1" s="1" t="s">
        <v>8</v>
      </c>
      <c r="K1" s="2" t="s">
        <v>44</v>
      </c>
      <c r="L1" s="1" t="s">
        <v>45</v>
      </c>
      <c r="M1" s="1" t="s">
        <v>9</v>
      </c>
      <c r="N1" s="1" t="s">
        <v>7</v>
      </c>
    </row>
    <row r="2" spans="1:14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s="8">
        <v>325.77999999999997</v>
      </c>
      <c r="J2">
        <v>6.4923354373309206E-2</v>
      </c>
      <c r="K2">
        <v>4305.4705065022299</v>
      </c>
      <c r="M2" t="s">
        <v>37</v>
      </c>
    </row>
    <row r="3" spans="1:14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s="8">
        <v>325.77999999999997</v>
      </c>
      <c r="J3">
        <v>0.173128944995491</v>
      </c>
      <c r="K3">
        <v>5459.0038684351002</v>
      </c>
      <c r="M3" t="s">
        <v>37</v>
      </c>
    </row>
    <row r="4" spans="1:14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s="8">
        <v>325.77999999999997</v>
      </c>
      <c r="J4">
        <v>0.346257889990983</v>
      </c>
      <c r="K4">
        <v>2425.9381549076302</v>
      </c>
      <c r="M4" t="s">
        <v>37</v>
      </c>
    </row>
    <row r="5" spans="1:14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s="8">
        <v>325.77999999999997</v>
      </c>
      <c r="J5">
        <v>0.66005410279530996</v>
      </c>
      <c r="K5">
        <v>801.27218800351</v>
      </c>
      <c r="M5" t="s">
        <v>37</v>
      </c>
    </row>
    <row r="6" spans="1:14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s="8">
        <v>325.77999999999997</v>
      </c>
      <c r="J6">
        <v>1.00631199278629</v>
      </c>
      <c r="K6">
        <v>393.09880013366399</v>
      </c>
      <c r="M6" t="s">
        <v>37</v>
      </c>
    </row>
    <row r="7" spans="1:14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s="8">
        <v>325.77999999999997</v>
      </c>
      <c r="J7">
        <v>2.0018034265103699</v>
      </c>
      <c r="K7">
        <v>181.739852741839</v>
      </c>
      <c r="M7" t="s">
        <v>37</v>
      </c>
    </row>
    <row r="8" spans="1:14" x14ac:dyDescent="0.25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s="8">
        <v>325.77999999999997</v>
      </c>
      <c r="J8">
        <v>4.0036068530207398</v>
      </c>
      <c r="K8">
        <v>31.2496646262979</v>
      </c>
      <c r="M8" t="s">
        <v>37</v>
      </c>
    </row>
    <row r="9" spans="1:14" x14ac:dyDescent="0.25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s="8">
        <v>325.77999999999997</v>
      </c>
      <c r="J9">
        <v>7.9963931469792602</v>
      </c>
      <c r="K9">
        <v>9.7268564955384207</v>
      </c>
      <c r="M9" t="s">
        <v>37</v>
      </c>
    </row>
    <row r="10" spans="1:14" x14ac:dyDescent="0.25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s="8">
        <v>325.77999999999997</v>
      </c>
      <c r="J10">
        <v>11.978358881875501</v>
      </c>
      <c r="K10">
        <v>8.9868656129602709</v>
      </c>
      <c r="M10" t="s">
        <v>37</v>
      </c>
    </row>
    <row r="11" spans="1:14" x14ac:dyDescent="0.25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35</v>
      </c>
      <c r="H11" t="s">
        <v>38</v>
      </c>
      <c r="I11">
        <v>1</v>
      </c>
      <c r="J11">
        <v>8.2268632837940697E-2</v>
      </c>
      <c r="K11">
        <v>267.07533723610101</v>
      </c>
      <c r="M11" t="s">
        <v>37</v>
      </c>
    </row>
    <row r="12" spans="1:14" x14ac:dyDescent="0.25">
      <c r="A12" t="s">
        <v>29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 t="s">
        <v>35</v>
      </c>
      <c r="H12" t="s">
        <v>38</v>
      </c>
      <c r="I12">
        <v>1</v>
      </c>
      <c r="J12">
        <v>0.12331739535420901</v>
      </c>
      <c r="K12">
        <v>476.62310598706398</v>
      </c>
      <c r="M12" t="s">
        <v>37</v>
      </c>
    </row>
    <row r="13" spans="1:14" x14ac:dyDescent="0.2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38</v>
      </c>
      <c r="I13">
        <v>1</v>
      </c>
      <c r="J13">
        <v>0.373288788267993</v>
      </c>
      <c r="K13">
        <v>395.17920334061</v>
      </c>
      <c r="M13" t="s">
        <v>37</v>
      </c>
    </row>
    <row r="14" spans="1:14" x14ac:dyDescent="0.25">
      <c r="A14" t="s">
        <v>29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 t="s">
        <v>35</v>
      </c>
      <c r="H14" t="s">
        <v>38</v>
      </c>
      <c r="I14">
        <v>1</v>
      </c>
      <c r="J14">
        <v>0.66459982696723097</v>
      </c>
      <c r="K14">
        <v>437.70723352429502</v>
      </c>
      <c r="M14" t="s">
        <v>37</v>
      </c>
    </row>
    <row r="15" spans="1:14" x14ac:dyDescent="0.25">
      <c r="A15" t="s">
        <v>29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  <c r="H15" t="s">
        <v>38</v>
      </c>
      <c r="I15">
        <v>1</v>
      </c>
      <c r="J15">
        <v>0.997952053454078</v>
      </c>
      <c r="K15">
        <v>322.11785359640203</v>
      </c>
      <c r="M15" t="s">
        <v>37</v>
      </c>
    </row>
    <row r="16" spans="1:14" x14ac:dyDescent="0.25">
      <c r="A16" t="s">
        <v>29</v>
      </c>
      <c r="B16" t="s">
        <v>30</v>
      </c>
      <c r="C16" t="s">
        <v>31</v>
      </c>
      <c r="D16" t="s">
        <v>32</v>
      </c>
      <c r="E16" t="s">
        <v>33</v>
      </c>
      <c r="F16" t="s">
        <v>34</v>
      </c>
      <c r="G16" t="s">
        <v>35</v>
      </c>
      <c r="H16" t="s">
        <v>38</v>
      </c>
      <c r="I16">
        <v>1</v>
      </c>
      <c r="J16">
        <v>1.9839607820909999</v>
      </c>
      <c r="K16">
        <v>152.22667174737799</v>
      </c>
      <c r="M16" t="s">
        <v>37</v>
      </c>
    </row>
    <row r="17" spans="1:13" x14ac:dyDescent="0.25">
      <c r="A17" t="s">
        <v>29</v>
      </c>
      <c r="B17" t="s">
        <v>30</v>
      </c>
      <c r="C17" t="s">
        <v>31</v>
      </c>
      <c r="D17" t="s">
        <v>32</v>
      </c>
      <c r="E17" t="s">
        <v>33</v>
      </c>
      <c r="F17" t="s">
        <v>34</v>
      </c>
      <c r="G17" t="s">
        <v>35</v>
      </c>
      <c r="H17" t="s">
        <v>38</v>
      </c>
      <c r="I17">
        <v>1</v>
      </c>
      <c r="J17">
        <v>4.0044530806356198</v>
      </c>
      <c r="K17">
        <v>37.336462608072203</v>
      </c>
      <c r="M17" t="s">
        <v>37</v>
      </c>
    </row>
    <row r="18" spans="1:13" x14ac:dyDescent="0.25">
      <c r="A18" t="s">
        <v>29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  <c r="G18" t="s">
        <v>35</v>
      </c>
      <c r="H18" t="s">
        <v>38</v>
      </c>
      <c r="I18">
        <v>1</v>
      </c>
      <c r="J18">
        <v>7.9955768632303199</v>
      </c>
      <c r="K18">
        <v>8.1280743866890006</v>
      </c>
      <c r="M18" t="s">
        <v>37</v>
      </c>
    </row>
    <row r="19" spans="1:13" x14ac:dyDescent="0.25">
      <c r="A19" t="s">
        <v>29</v>
      </c>
      <c r="B19" t="s">
        <v>30</v>
      </c>
      <c r="C19" t="s">
        <v>31</v>
      </c>
      <c r="D19" t="s">
        <v>32</v>
      </c>
      <c r="E19" t="s">
        <v>33</v>
      </c>
      <c r="F19" t="s">
        <v>34</v>
      </c>
      <c r="G19" t="s">
        <v>35</v>
      </c>
      <c r="H19" t="s">
        <v>38</v>
      </c>
      <c r="I19">
        <v>1</v>
      </c>
      <c r="J19">
        <v>11.992928969941699</v>
      </c>
      <c r="K19">
        <v>3.5881495050491798</v>
      </c>
      <c r="M19" t="s">
        <v>37</v>
      </c>
    </row>
    <row r="20" spans="1:13" x14ac:dyDescent="0.25">
      <c r="A20" t="s">
        <v>29</v>
      </c>
      <c r="B20" t="s">
        <v>30</v>
      </c>
      <c r="C20" t="s">
        <v>31</v>
      </c>
      <c r="D20" t="s">
        <v>32</v>
      </c>
      <c r="E20" t="s">
        <v>33</v>
      </c>
      <c r="F20" t="s">
        <v>34</v>
      </c>
      <c r="G20" t="s">
        <v>35</v>
      </c>
      <c r="H20" t="s">
        <v>38</v>
      </c>
      <c r="I20">
        <v>1</v>
      </c>
      <c r="J20">
        <v>15.9960131881341</v>
      </c>
      <c r="K20">
        <v>5.2641916172990202</v>
      </c>
      <c r="M20" t="s">
        <v>37</v>
      </c>
    </row>
    <row r="21" spans="1:13" x14ac:dyDescent="0.25">
      <c r="A21" t="s">
        <v>29</v>
      </c>
      <c r="B21" t="s">
        <v>30</v>
      </c>
      <c r="C21" t="s">
        <v>31</v>
      </c>
      <c r="D21" t="s">
        <v>32</v>
      </c>
      <c r="E21" t="s">
        <v>33</v>
      </c>
      <c r="F21" t="s">
        <v>34</v>
      </c>
      <c r="G21" t="s">
        <v>35</v>
      </c>
      <c r="H21" t="s">
        <v>39</v>
      </c>
      <c r="I21">
        <v>1</v>
      </c>
      <c r="J21">
        <v>0.13144137415982099</v>
      </c>
      <c r="K21">
        <v>68.6515139988892</v>
      </c>
      <c r="M21" t="s">
        <v>37</v>
      </c>
    </row>
    <row r="22" spans="1:13" x14ac:dyDescent="0.25">
      <c r="A22" t="s">
        <v>29</v>
      </c>
      <c r="B22" t="s">
        <v>30</v>
      </c>
      <c r="C22" t="s">
        <v>31</v>
      </c>
      <c r="D22" t="s">
        <v>32</v>
      </c>
      <c r="E22" t="s">
        <v>33</v>
      </c>
      <c r="F22" t="s">
        <v>34</v>
      </c>
      <c r="G22" t="s">
        <v>35</v>
      </c>
      <c r="H22" t="s">
        <v>39</v>
      </c>
      <c r="I22">
        <v>1</v>
      </c>
      <c r="J22">
        <v>0.179238237490665</v>
      </c>
      <c r="K22">
        <v>84.756480067015502</v>
      </c>
      <c r="M22" t="s">
        <v>37</v>
      </c>
    </row>
    <row r="23" spans="1:13" x14ac:dyDescent="0.25">
      <c r="A23" t="s">
        <v>29</v>
      </c>
      <c r="B23" t="s">
        <v>30</v>
      </c>
      <c r="C23" t="s">
        <v>31</v>
      </c>
      <c r="D23" t="s">
        <v>32</v>
      </c>
      <c r="E23" t="s">
        <v>33</v>
      </c>
      <c r="F23" t="s">
        <v>34</v>
      </c>
      <c r="G23" t="s">
        <v>35</v>
      </c>
      <c r="H23" t="s">
        <v>39</v>
      </c>
      <c r="I23">
        <v>1</v>
      </c>
      <c r="J23">
        <v>0.32262882748319699</v>
      </c>
      <c r="K23">
        <v>66.627930395297597</v>
      </c>
      <c r="M23" t="s">
        <v>37</v>
      </c>
    </row>
    <row r="24" spans="1:13" x14ac:dyDescent="0.25">
      <c r="A24" t="s">
        <v>29</v>
      </c>
      <c r="B24" t="s">
        <v>30</v>
      </c>
      <c r="C24" t="s">
        <v>31</v>
      </c>
      <c r="D24" t="s">
        <v>32</v>
      </c>
      <c r="E24" t="s">
        <v>33</v>
      </c>
      <c r="F24" t="s">
        <v>34</v>
      </c>
      <c r="G24" t="s">
        <v>35</v>
      </c>
      <c r="H24" t="s">
        <v>39</v>
      </c>
      <c r="I24">
        <v>1</v>
      </c>
      <c r="J24">
        <v>0.66915608663181603</v>
      </c>
      <c r="K24">
        <v>75.177081267336604</v>
      </c>
      <c r="M24" t="s">
        <v>37</v>
      </c>
    </row>
    <row r="25" spans="1:13" x14ac:dyDescent="0.25">
      <c r="A25" t="s">
        <v>29</v>
      </c>
      <c r="B25" t="s">
        <v>30</v>
      </c>
      <c r="C25" t="s">
        <v>31</v>
      </c>
      <c r="D25" t="s">
        <v>32</v>
      </c>
      <c r="E25" t="s">
        <v>33</v>
      </c>
      <c r="F25" t="s">
        <v>34</v>
      </c>
      <c r="G25" t="s">
        <v>35</v>
      </c>
      <c r="H25" t="s">
        <v>39</v>
      </c>
      <c r="I25">
        <v>1</v>
      </c>
      <c r="J25">
        <v>1.01568334578043</v>
      </c>
      <c r="K25">
        <v>37.6333969026754</v>
      </c>
      <c r="M25" t="s">
        <v>37</v>
      </c>
    </row>
    <row r="26" spans="1:13" x14ac:dyDescent="0.25">
      <c r="A26" t="s">
        <v>29</v>
      </c>
      <c r="B26" t="s">
        <v>30</v>
      </c>
      <c r="C26" t="s">
        <v>31</v>
      </c>
      <c r="D26" t="s">
        <v>32</v>
      </c>
      <c r="E26" t="s">
        <v>33</v>
      </c>
      <c r="F26" t="s">
        <v>34</v>
      </c>
      <c r="G26" t="s">
        <v>35</v>
      </c>
      <c r="H26" t="s">
        <v>39</v>
      </c>
      <c r="I26">
        <v>1</v>
      </c>
      <c r="J26">
        <v>2.0074682598954401</v>
      </c>
      <c r="K26">
        <v>12.183792198995899</v>
      </c>
      <c r="M26" t="s">
        <v>37</v>
      </c>
    </row>
    <row r="27" spans="1:13" x14ac:dyDescent="0.25">
      <c r="A27" t="s">
        <v>29</v>
      </c>
      <c r="B27" t="s">
        <v>30</v>
      </c>
      <c r="C27" t="s">
        <v>31</v>
      </c>
      <c r="D27" t="s">
        <v>32</v>
      </c>
      <c r="E27" t="s">
        <v>33</v>
      </c>
      <c r="F27" t="s">
        <v>34</v>
      </c>
      <c r="G27" t="s">
        <v>35</v>
      </c>
      <c r="H27" t="s">
        <v>39</v>
      </c>
      <c r="I27">
        <v>1</v>
      </c>
      <c r="J27">
        <v>4.0029873039581698</v>
      </c>
      <c r="K27">
        <v>8.0092363608230299E-2</v>
      </c>
      <c r="M27" t="s">
        <v>37</v>
      </c>
    </row>
    <row r="28" spans="1:13" x14ac:dyDescent="0.25">
      <c r="A28" t="s">
        <v>29</v>
      </c>
      <c r="B28" t="s">
        <v>30</v>
      </c>
      <c r="C28" t="s">
        <v>31</v>
      </c>
      <c r="D28" t="s">
        <v>32</v>
      </c>
      <c r="E28" t="s">
        <v>33</v>
      </c>
      <c r="F28" t="s">
        <v>34</v>
      </c>
      <c r="G28" t="s">
        <v>35</v>
      </c>
      <c r="H28" t="s">
        <v>39</v>
      </c>
      <c r="I28">
        <v>1</v>
      </c>
      <c r="J28">
        <v>7.9940253920836399</v>
      </c>
      <c r="K28">
        <v>0.30226289321877597</v>
      </c>
      <c r="M28" t="s">
        <v>37</v>
      </c>
    </row>
  </sheetData>
  <pageMargins left="0.7" right="0.7" top="0.78740157499999996" bottom="0.78740157499999996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41F9F-01E8-45B9-836C-31F69958FD3E}">
  <sheetPr filterMode="1"/>
  <dimension ref="A1:Q41"/>
  <sheetViews>
    <sheetView workbookViewId="0">
      <selection activeCell="K11" sqref="K11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s="1" t="s">
        <v>275</v>
      </c>
      <c r="J1" s="1" t="s">
        <v>273</v>
      </c>
      <c r="K1" s="2" t="s">
        <v>306</v>
      </c>
      <c r="L1" s="2" t="s">
        <v>125</v>
      </c>
      <c r="M1" s="1" t="s">
        <v>9</v>
      </c>
      <c r="N1" s="1" t="s">
        <v>7</v>
      </c>
      <c r="P1" t="s">
        <v>205</v>
      </c>
      <c r="Q1" t="s">
        <v>270</v>
      </c>
    </row>
    <row r="2" spans="1:17" hidden="1" x14ac:dyDescent="0.25">
      <c r="A2" t="s">
        <v>296</v>
      </c>
      <c r="B2" t="s">
        <v>30</v>
      </c>
      <c r="C2" t="s">
        <v>297</v>
      </c>
      <c r="D2" t="s">
        <v>76</v>
      </c>
      <c r="E2" t="s">
        <v>33</v>
      </c>
      <c r="F2" t="s">
        <v>61</v>
      </c>
      <c r="G2" t="s">
        <v>304</v>
      </c>
      <c r="H2" t="s">
        <v>263</v>
      </c>
      <c r="I2">
        <v>126.12</v>
      </c>
      <c r="J2">
        <f t="shared" ref="J2:J41" si="0">P2+Q2</f>
        <v>42</v>
      </c>
      <c r="K2">
        <v>2.8</v>
      </c>
      <c r="L2">
        <v>1.9</v>
      </c>
      <c r="M2" t="s">
        <v>143</v>
      </c>
      <c r="P2">
        <v>8</v>
      </c>
      <c r="Q2">
        <v>34</v>
      </c>
    </row>
    <row r="3" spans="1:17" hidden="1" x14ac:dyDescent="0.25">
      <c r="A3" t="s">
        <v>296</v>
      </c>
      <c r="B3" t="s">
        <v>30</v>
      </c>
      <c r="C3" t="s">
        <v>297</v>
      </c>
      <c r="D3" t="s">
        <v>76</v>
      </c>
      <c r="E3" t="s">
        <v>33</v>
      </c>
      <c r="F3" t="s">
        <v>61</v>
      </c>
      <c r="G3" t="s">
        <v>301</v>
      </c>
      <c r="H3" t="s">
        <v>263</v>
      </c>
      <c r="I3">
        <v>126.12</v>
      </c>
      <c r="J3">
        <f t="shared" si="0"/>
        <v>42</v>
      </c>
      <c r="K3">
        <v>0.7</v>
      </c>
      <c r="L3">
        <v>0.6</v>
      </c>
      <c r="M3" t="s">
        <v>143</v>
      </c>
      <c r="P3">
        <v>8</v>
      </c>
      <c r="Q3">
        <v>34</v>
      </c>
    </row>
    <row r="4" spans="1:17" hidden="1" x14ac:dyDescent="0.25">
      <c r="A4" t="s">
        <v>296</v>
      </c>
      <c r="B4" t="s">
        <v>30</v>
      </c>
      <c r="C4" t="s">
        <v>297</v>
      </c>
      <c r="D4" t="s">
        <v>76</v>
      </c>
      <c r="E4" t="s">
        <v>33</v>
      </c>
      <c r="F4" t="s">
        <v>61</v>
      </c>
      <c r="G4" t="s">
        <v>302</v>
      </c>
      <c r="H4" t="s">
        <v>263</v>
      </c>
      <c r="I4">
        <v>126.12</v>
      </c>
      <c r="J4">
        <f t="shared" si="0"/>
        <v>42</v>
      </c>
      <c r="K4">
        <v>0.2</v>
      </c>
      <c r="L4">
        <v>1.1000000000000001</v>
      </c>
      <c r="M4" t="s">
        <v>143</v>
      </c>
      <c r="P4">
        <v>8</v>
      </c>
      <c r="Q4">
        <v>34</v>
      </c>
    </row>
    <row r="5" spans="1:17" hidden="1" x14ac:dyDescent="0.25">
      <c r="A5" t="s">
        <v>296</v>
      </c>
      <c r="B5" t="s">
        <v>30</v>
      </c>
      <c r="C5" t="s">
        <v>297</v>
      </c>
      <c r="D5" t="s">
        <v>76</v>
      </c>
      <c r="E5" t="s">
        <v>33</v>
      </c>
      <c r="F5" t="s">
        <v>61</v>
      </c>
      <c r="G5" t="s">
        <v>305</v>
      </c>
      <c r="H5" t="s">
        <v>263</v>
      </c>
      <c r="I5">
        <v>126.12</v>
      </c>
      <c r="J5">
        <f t="shared" si="0"/>
        <v>42</v>
      </c>
      <c r="K5">
        <v>0.3</v>
      </c>
      <c r="L5">
        <v>0.1</v>
      </c>
      <c r="M5" t="s">
        <v>143</v>
      </c>
      <c r="P5">
        <v>8</v>
      </c>
      <c r="Q5">
        <v>34</v>
      </c>
    </row>
    <row r="6" spans="1:17" x14ac:dyDescent="0.25">
      <c r="A6" t="s">
        <v>296</v>
      </c>
      <c r="B6" t="s">
        <v>30</v>
      </c>
      <c r="C6" t="s">
        <v>297</v>
      </c>
      <c r="D6" t="s">
        <v>76</v>
      </c>
      <c r="E6" t="s">
        <v>33</v>
      </c>
      <c r="F6" t="s">
        <v>61</v>
      </c>
      <c r="G6" t="s">
        <v>303</v>
      </c>
      <c r="H6" t="s">
        <v>263</v>
      </c>
      <c r="I6">
        <v>126.12</v>
      </c>
      <c r="J6">
        <f t="shared" si="0"/>
        <v>42</v>
      </c>
      <c r="K6">
        <v>0.3</v>
      </c>
      <c r="L6">
        <v>0.1</v>
      </c>
      <c r="M6" t="s">
        <v>143</v>
      </c>
      <c r="P6">
        <v>8</v>
      </c>
      <c r="Q6">
        <v>34</v>
      </c>
    </row>
    <row r="7" spans="1:17" hidden="1" x14ac:dyDescent="0.25">
      <c r="A7" t="s">
        <v>296</v>
      </c>
      <c r="B7" t="s">
        <v>30</v>
      </c>
      <c r="C7" t="s">
        <v>100</v>
      </c>
      <c r="D7" t="s">
        <v>76</v>
      </c>
      <c r="E7" t="s">
        <v>33</v>
      </c>
      <c r="F7" t="s">
        <v>61</v>
      </c>
      <c r="G7" t="s">
        <v>304</v>
      </c>
      <c r="H7" t="s">
        <v>263</v>
      </c>
      <c r="I7">
        <v>126.12</v>
      </c>
      <c r="J7">
        <f t="shared" si="0"/>
        <v>42</v>
      </c>
      <c r="K7">
        <v>21.7</v>
      </c>
      <c r="L7">
        <v>23.4</v>
      </c>
      <c r="M7" t="s">
        <v>143</v>
      </c>
      <c r="P7">
        <v>8</v>
      </c>
      <c r="Q7">
        <v>34</v>
      </c>
    </row>
    <row r="8" spans="1:17" hidden="1" x14ac:dyDescent="0.25">
      <c r="A8" t="s">
        <v>296</v>
      </c>
      <c r="B8" t="s">
        <v>30</v>
      </c>
      <c r="C8" t="s">
        <v>100</v>
      </c>
      <c r="D8" t="s">
        <v>76</v>
      </c>
      <c r="E8" t="s">
        <v>33</v>
      </c>
      <c r="F8" t="s">
        <v>61</v>
      </c>
      <c r="G8" t="s">
        <v>301</v>
      </c>
      <c r="H8" t="s">
        <v>263</v>
      </c>
      <c r="I8">
        <v>126.12</v>
      </c>
      <c r="J8">
        <f t="shared" si="0"/>
        <v>42</v>
      </c>
      <c r="K8">
        <v>8</v>
      </c>
      <c r="L8">
        <v>5</v>
      </c>
      <c r="M8" t="s">
        <v>143</v>
      </c>
      <c r="P8">
        <v>8</v>
      </c>
      <c r="Q8">
        <v>34</v>
      </c>
    </row>
    <row r="9" spans="1:17" hidden="1" x14ac:dyDescent="0.25">
      <c r="A9" t="s">
        <v>296</v>
      </c>
      <c r="B9" t="s">
        <v>30</v>
      </c>
      <c r="C9" t="s">
        <v>100</v>
      </c>
      <c r="D9" t="s">
        <v>76</v>
      </c>
      <c r="E9" t="s">
        <v>33</v>
      </c>
      <c r="F9" t="s">
        <v>61</v>
      </c>
      <c r="G9" t="s">
        <v>302</v>
      </c>
      <c r="H9" t="s">
        <v>263</v>
      </c>
      <c r="I9">
        <v>126.12</v>
      </c>
      <c r="J9">
        <f t="shared" si="0"/>
        <v>42</v>
      </c>
      <c r="K9">
        <v>2.7</v>
      </c>
      <c r="L9">
        <v>3.3</v>
      </c>
      <c r="M9" t="s">
        <v>143</v>
      </c>
      <c r="P9">
        <v>8</v>
      </c>
      <c r="Q9">
        <v>34</v>
      </c>
    </row>
    <row r="10" spans="1:17" hidden="1" x14ac:dyDescent="0.25">
      <c r="A10" t="s">
        <v>296</v>
      </c>
      <c r="B10" t="s">
        <v>30</v>
      </c>
      <c r="C10" t="s">
        <v>100</v>
      </c>
      <c r="D10" t="s">
        <v>76</v>
      </c>
      <c r="E10" t="s">
        <v>33</v>
      </c>
      <c r="F10" t="s">
        <v>61</v>
      </c>
      <c r="G10" t="s">
        <v>305</v>
      </c>
      <c r="H10" t="s">
        <v>263</v>
      </c>
      <c r="I10">
        <v>126.12</v>
      </c>
      <c r="J10">
        <f t="shared" si="0"/>
        <v>42</v>
      </c>
      <c r="K10">
        <v>1.6</v>
      </c>
      <c r="L10">
        <v>0.8</v>
      </c>
      <c r="M10" t="s">
        <v>143</v>
      </c>
      <c r="P10">
        <v>8</v>
      </c>
      <c r="Q10">
        <v>34</v>
      </c>
    </row>
    <row r="11" spans="1:17" x14ac:dyDescent="0.25">
      <c r="A11" t="s">
        <v>296</v>
      </c>
      <c r="B11" t="s">
        <v>30</v>
      </c>
      <c r="C11" t="s">
        <v>100</v>
      </c>
      <c r="D11" t="s">
        <v>76</v>
      </c>
      <c r="E11" t="s">
        <v>33</v>
      </c>
      <c r="F11" t="s">
        <v>61</v>
      </c>
      <c r="G11" t="s">
        <v>303</v>
      </c>
      <c r="H11" t="s">
        <v>263</v>
      </c>
      <c r="I11">
        <v>126.12</v>
      </c>
      <c r="J11">
        <f t="shared" si="0"/>
        <v>42</v>
      </c>
      <c r="K11">
        <v>1.3</v>
      </c>
      <c r="L11">
        <v>0.2</v>
      </c>
      <c r="M11" t="s">
        <v>143</v>
      </c>
      <c r="P11">
        <v>8</v>
      </c>
      <c r="Q11">
        <v>34</v>
      </c>
    </row>
    <row r="12" spans="1:17" hidden="1" x14ac:dyDescent="0.25">
      <c r="A12" t="s">
        <v>296</v>
      </c>
      <c r="B12" t="s">
        <v>30</v>
      </c>
      <c r="C12" t="s">
        <v>75</v>
      </c>
      <c r="D12" t="s">
        <v>76</v>
      </c>
      <c r="E12" t="s">
        <v>33</v>
      </c>
      <c r="F12" t="s">
        <v>61</v>
      </c>
      <c r="G12" t="s">
        <v>304</v>
      </c>
      <c r="H12" t="s">
        <v>263</v>
      </c>
      <c r="I12">
        <v>126.12</v>
      </c>
      <c r="J12">
        <f t="shared" si="0"/>
        <v>42</v>
      </c>
      <c r="K12">
        <v>6.9</v>
      </c>
      <c r="L12">
        <v>5.7</v>
      </c>
      <c r="M12" t="s">
        <v>143</v>
      </c>
      <c r="P12">
        <v>8</v>
      </c>
      <c r="Q12">
        <v>34</v>
      </c>
    </row>
    <row r="13" spans="1:17" hidden="1" x14ac:dyDescent="0.25">
      <c r="A13" t="s">
        <v>296</v>
      </c>
      <c r="B13" t="s">
        <v>30</v>
      </c>
      <c r="C13" t="s">
        <v>75</v>
      </c>
      <c r="D13" t="s">
        <v>76</v>
      </c>
      <c r="E13" t="s">
        <v>33</v>
      </c>
      <c r="F13" t="s">
        <v>61</v>
      </c>
      <c r="G13" t="s">
        <v>301</v>
      </c>
      <c r="H13" t="s">
        <v>263</v>
      </c>
      <c r="I13">
        <v>126.12</v>
      </c>
      <c r="J13">
        <f t="shared" si="0"/>
        <v>42</v>
      </c>
      <c r="K13">
        <v>2.8</v>
      </c>
      <c r="L13">
        <v>1.5</v>
      </c>
      <c r="M13" t="s">
        <v>143</v>
      </c>
      <c r="P13">
        <v>8</v>
      </c>
      <c r="Q13">
        <v>34</v>
      </c>
    </row>
    <row r="14" spans="1:17" hidden="1" x14ac:dyDescent="0.25">
      <c r="A14" t="s">
        <v>296</v>
      </c>
      <c r="B14" t="s">
        <v>30</v>
      </c>
      <c r="C14" t="s">
        <v>75</v>
      </c>
      <c r="D14" t="s">
        <v>76</v>
      </c>
      <c r="E14" t="s">
        <v>33</v>
      </c>
      <c r="F14" t="s">
        <v>61</v>
      </c>
      <c r="G14" t="s">
        <v>302</v>
      </c>
      <c r="H14" t="s">
        <v>263</v>
      </c>
      <c r="I14">
        <v>126.12</v>
      </c>
      <c r="J14">
        <f t="shared" si="0"/>
        <v>42</v>
      </c>
      <c r="K14">
        <v>1.5</v>
      </c>
      <c r="L14">
        <v>1.4</v>
      </c>
      <c r="M14" t="s">
        <v>143</v>
      </c>
      <c r="P14">
        <v>8</v>
      </c>
      <c r="Q14">
        <v>34</v>
      </c>
    </row>
    <row r="15" spans="1:17" hidden="1" x14ac:dyDescent="0.25">
      <c r="A15" t="s">
        <v>296</v>
      </c>
      <c r="B15" t="s">
        <v>30</v>
      </c>
      <c r="C15" t="s">
        <v>75</v>
      </c>
      <c r="D15" t="s">
        <v>76</v>
      </c>
      <c r="E15" t="s">
        <v>33</v>
      </c>
      <c r="F15" t="s">
        <v>61</v>
      </c>
      <c r="G15" t="s">
        <v>305</v>
      </c>
      <c r="H15" t="s">
        <v>263</v>
      </c>
      <c r="I15">
        <v>126.12</v>
      </c>
      <c r="J15">
        <f t="shared" si="0"/>
        <v>42</v>
      </c>
      <c r="K15">
        <v>0.5</v>
      </c>
      <c r="L15">
        <v>0.1</v>
      </c>
      <c r="M15" t="s">
        <v>143</v>
      </c>
      <c r="P15">
        <v>8</v>
      </c>
      <c r="Q15">
        <v>34</v>
      </c>
    </row>
    <row r="16" spans="1:17" x14ac:dyDescent="0.25">
      <c r="A16" t="s">
        <v>296</v>
      </c>
      <c r="B16" t="s">
        <v>30</v>
      </c>
      <c r="C16" t="s">
        <v>75</v>
      </c>
      <c r="D16" t="s">
        <v>76</v>
      </c>
      <c r="E16" t="s">
        <v>33</v>
      </c>
      <c r="F16" t="s">
        <v>61</v>
      </c>
      <c r="G16" t="s">
        <v>303</v>
      </c>
      <c r="H16" t="s">
        <v>263</v>
      </c>
      <c r="I16">
        <v>126.12</v>
      </c>
      <c r="J16">
        <f t="shared" si="0"/>
        <v>42</v>
      </c>
      <c r="K16">
        <v>0.5</v>
      </c>
      <c r="L16">
        <v>0.1</v>
      </c>
      <c r="M16" t="s">
        <v>143</v>
      </c>
      <c r="P16">
        <v>8</v>
      </c>
      <c r="Q16">
        <v>34</v>
      </c>
    </row>
    <row r="17" spans="1:17" hidden="1" x14ac:dyDescent="0.25">
      <c r="A17" t="s">
        <v>296</v>
      </c>
      <c r="B17" t="s">
        <v>30</v>
      </c>
      <c r="C17" t="s">
        <v>96</v>
      </c>
      <c r="D17" t="s">
        <v>76</v>
      </c>
      <c r="E17" t="s">
        <v>33</v>
      </c>
      <c r="F17" t="s">
        <v>61</v>
      </c>
      <c r="G17" t="s">
        <v>304</v>
      </c>
      <c r="H17" t="s">
        <v>263</v>
      </c>
      <c r="I17">
        <v>126.12</v>
      </c>
      <c r="J17">
        <f t="shared" si="0"/>
        <v>42</v>
      </c>
      <c r="K17">
        <v>9.3000000000000007</v>
      </c>
      <c r="L17">
        <v>7.1</v>
      </c>
      <c r="M17" t="s">
        <v>143</v>
      </c>
      <c r="P17">
        <v>8</v>
      </c>
      <c r="Q17">
        <v>34</v>
      </c>
    </row>
    <row r="18" spans="1:17" hidden="1" x14ac:dyDescent="0.25">
      <c r="A18" t="s">
        <v>296</v>
      </c>
      <c r="B18" t="s">
        <v>30</v>
      </c>
      <c r="C18" t="s">
        <v>96</v>
      </c>
      <c r="D18" t="s">
        <v>76</v>
      </c>
      <c r="E18" t="s">
        <v>33</v>
      </c>
      <c r="F18" t="s">
        <v>61</v>
      </c>
      <c r="G18" t="s">
        <v>301</v>
      </c>
      <c r="H18" t="s">
        <v>263</v>
      </c>
      <c r="I18">
        <v>126.12</v>
      </c>
      <c r="J18">
        <f t="shared" si="0"/>
        <v>42</v>
      </c>
      <c r="K18">
        <v>3.7</v>
      </c>
      <c r="L18">
        <v>1.7</v>
      </c>
      <c r="M18" t="s">
        <v>143</v>
      </c>
      <c r="P18">
        <v>8</v>
      </c>
      <c r="Q18">
        <v>34</v>
      </c>
    </row>
    <row r="19" spans="1:17" hidden="1" x14ac:dyDescent="0.25">
      <c r="A19" t="s">
        <v>296</v>
      </c>
      <c r="B19" t="s">
        <v>30</v>
      </c>
      <c r="C19" t="s">
        <v>96</v>
      </c>
      <c r="D19" t="s">
        <v>76</v>
      </c>
      <c r="E19" t="s">
        <v>33</v>
      </c>
      <c r="F19" t="s">
        <v>61</v>
      </c>
      <c r="G19" t="s">
        <v>302</v>
      </c>
      <c r="H19" t="s">
        <v>263</v>
      </c>
      <c r="I19">
        <v>126.12</v>
      </c>
      <c r="J19">
        <f t="shared" si="0"/>
        <v>42</v>
      </c>
      <c r="K19">
        <v>1.6</v>
      </c>
      <c r="L19">
        <v>1.2</v>
      </c>
      <c r="M19" t="s">
        <v>143</v>
      </c>
      <c r="P19">
        <v>8</v>
      </c>
      <c r="Q19">
        <v>34</v>
      </c>
    </row>
    <row r="20" spans="1:17" hidden="1" x14ac:dyDescent="0.25">
      <c r="A20" t="s">
        <v>296</v>
      </c>
      <c r="B20" t="s">
        <v>30</v>
      </c>
      <c r="C20" t="s">
        <v>96</v>
      </c>
      <c r="D20" t="s">
        <v>76</v>
      </c>
      <c r="E20" t="s">
        <v>33</v>
      </c>
      <c r="F20" t="s">
        <v>61</v>
      </c>
      <c r="G20" t="s">
        <v>305</v>
      </c>
      <c r="H20" t="s">
        <v>263</v>
      </c>
      <c r="I20">
        <v>126.12</v>
      </c>
      <c r="J20">
        <f t="shared" si="0"/>
        <v>42</v>
      </c>
      <c r="K20">
        <v>0.8</v>
      </c>
      <c r="L20">
        <v>0.3</v>
      </c>
      <c r="M20" t="s">
        <v>143</v>
      </c>
      <c r="P20">
        <v>8</v>
      </c>
      <c r="Q20">
        <v>34</v>
      </c>
    </row>
    <row r="21" spans="1:17" x14ac:dyDescent="0.25">
      <c r="A21" t="s">
        <v>296</v>
      </c>
      <c r="B21" t="s">
        <v>30</v>
      </c>
      <c r="C21" t="s">
        <v>96</v>
      </c>
      <c r="D21" t="s">
        <v>76</v>
      </c>
      <c r="E21" t="s">
        <v>33</v>
      </c>
      <c r="F21" t="s">
        <v>61</v>
      </c>
      <c r="G21" t="s">
        <v>303</v>
      </c>
      <c r="H21" t="s">
        <v>263</v>
      </c>
      <c r="I21">
        <v>126.12</v>
      </c>
      <c r="J21">
        <f t="shared" si="0"/>
        <v>42</v>
      </c>
      <c r="K21">
        <v>0.4</v>
      </c>
      <c r="L21">
        <v>0.1</v>
      </c>
      <c r="M21" t="s">
        <v>143</v>
      </c>
      <c r="P21">
        <v>8</v>
      </c>
      <c r="Q21">
        <v>34</v>
      </c>
    </row>
    <row r="22" spans="1:17" hidden="1" x14ac:dyDescent="0.25">
      <c r="A22" t="s">
        <v>296</v>
      </c>
      <c r="B22" t="s">
        <v>30</v>
      </c>
      <c r="C22" t="s">
        <v>299</v>
      </c>
      <c r="D22" t="s">
        <v>76</v>
      </c>
      <c r="E22" t="s">
        <v>33</v>
      </c>
      <c r="F22" t="s">
        <v>61</v>
      </c>
      <c r="G22" t="s">
        <v>304</v>
      </c>
      <c r="H22" t="s">
        <v>263</v>
      </c>
      <c r="I22">
        <v>126.12</v>
      </c>
      <c r="J22">
        <f t="shared" si="0"/>
        <v>42</v>
      </c>
      <c r="K22">
        <v>9.1</v>
      </c>
      <c r="L22">
        <v>6.6</v>
      </c>
      <c r="M22" t="s">
        <v>143</v>
      </c>
      <c r="P22">
        <v>8</v>
      </c>
      <c r="Q22">
        <v>34</v>
      </c>
    </row>
    <row r="23" spans="1:17" hidden="1" x14ac:dyDescent="0.25">
      <c r="A23" t="s">
        <v>296</v>
      </c>
      <c r="B23" t="s">
        <v>30</v>
      </c>
      <c r="C23" t="s">
        <v>299</v>
      </c>
      <c r="D23" t="s">
        <v>76</v>
      </c>
      <c r="E23" t="s">
        <v>33</v>
      </c>
      <c r="F23" t="s">
        <v>61</v>
      </c>
      <c r="G23" t="s">
        <v>301</v>
      </c>
      <c r="H23" t="s">
        <v>263</v>
      </c>
      <c r="I23">
        <v>126.12</v>
      </c>
      <c r="J23">
        <f t="shared" si="0"/>
        <v>42</v>
      </c>
      <c r="K23">
        <v>3.2</v>
      </c>
      <c r="L23">
        <v>0.9</v>
      </c>
      <c r="M23" t="s">
        <v>143</v>
      </c>
      <c r="P23">
        <v>8</v>
      </c>
      <c r="Q23">
        <v>34</v>
      </c>
    </row>
    <row r="24" spans="1:17" hidden="1" x14ac:dyDescent="0.25">
      <c r="A24" t="s">
        <v>296</v>
      </c>
      <c r="B24" t="s">
        <v>30</v>
      </c>
      <c r="C24" t="s">
        <v>299</v>
      </c>
      <c r="D24" t="s">
        <v>76</v>
      </c>
      <c r="E24" t="s">
        <v>33</v>
      </c>
      <c r="F24" t="s">
        <v>61</v>
      </c>
      <c r="G24" t="s">
        <v>302</v>
      </c>
      <c r="H24" t="s">
        <v>263</v>
      </c>
      <c r="I24">
        <v>126.12</v>
      </c>
      <c r="J24">
        <f t="shared" si="0"/>
        <v>42</v>
      </c>
      <c r="K24">
        <v>1.7</v>
      </c>
      <c r="L24">
        <v>1.1000000000000001</v>
      </c>
      <c r="M24" t="s">
        <v>143</v>
      </c>
      <c r="P24">
        <v>8</v>
      </c>
      <c r="Q24">
        <v>34</v>
      </c>
    </row>
    <row r="25" spans="1:17" hidden="1" x14ac:dyDescent="0.25">
      <c r="A25" t="s">
        <v>296</v>
      </c>
      <c r="B25" t="s">
        <v>30</v>
      </c>
      <c r="C25" t="s">
        <v>299</v>
      </c>
      <c r="D25" t="s">
        <v>76</v>
      </c>
      <c r="E25" t="s">
        <v>33</v>
      </c>
      <c r="F25" t="s">
        <v>61</v>
      </c>
      <c r="G25" t="s">
        <v>305</v>
      </c>
      <c r="H25" t="s">
        <v>263</v>
      </c>
      <c r="I25">
        <v>126.12</v>
      </c>
      <c r="J25">
        <f t="shared" si="0"/>
        <v>42</v>
      </c>
      <c r="K25">
        <v>0.8</v>
      </c>
      <c r="L25">
        <v>0.1</v>
      </c>
      <c r="M25" t="s">
        <v>143</v>
      </c>
      <c r="P25">
        <v>8</v>
      </c>
      <c r="Q25">
        <v>34</v>
      </c>
    </row>
    <row r="26" spans="1:17" x14ac:dyDescent="0.25">
      <c r="A26" t="s">
        <v>296</v>
      </c>
      <c r="B26" t="s">
        <v>30</v>
      </c>
      <c r="C26" t="s">
        <v>299</v>
      </c>
      <c r="D26" t="s">
        <v>76</v>
      </c>
      <c r="E26" t="s">
        <v>33</v>
      </c>
      <c r="F26" t="s">
        <v>61</v>
      </c>
      <c r="G26" t="s">
        <v>303</v>
      </c>
      <c r="H26" t="s">
        <v>263</v>
      </c>
      <c r="I26">
        <v>126.12</v>
      </c>
      <c r="J26">
        <f t="shared" si="0"/>
        <v>42</v>
      </c>
      <c r="K26">
        <v>0.5</v>
      </c>
      <c r="L26">
        <v>0.2</v>
      </c>
      <c r="M26" t="s">
        <v>143</v>
      </c>
      <c r="P26">
        <v>8</v>
      </c>
      <c r="Q26">
        <v>34</v>
      </c>
    </row>
    <row r="27" spans="1:17" hidden="1" x14ac:dyDescent="0.25">
      <c r="A27" t="s">
        <v>296</v>
      </c>
      <c r="B27" t="s">
        <v>30</v>
      </c>
      <c r="C27" t="s">
        <v>298</v>
      </c>
      <c r="D27" t="s">
        <v>76</v>
      </c>
      <c r="E27" t="s">
        <v>33</v>
      </c>
      <c r="F27" t="s">
        <v>61</v>
      </c>
      <c r="G27" t="s">
        <v>304</v>
      </c>
      <c r="H27" t="s">
        <v>263</v>
      </c>
      <c r="I27">
        <v>126.12</v>
      </c>
      <c r="J27">
        <f t="shared" si="0"/>
        <v>42</v>
      </c>
      <c r="K27">
        <v>7.3</v>
      </c>
      <c r="L27">
        <v>5.4</v>
      </c>
      <c r="M27" t="s">
        <v>143</v>
      </c>
      <c r="P27">
        <v>8</v>
      </c>
      <c r="Q27">
        <v>34</v>
      </c>
    </row>
    <row r="28" spans="1:17" hidden="1" x14ac:dyDescent="0.25">
      <c r="A28" t="s">
        <v>296</v>
      </c>
      <c r="B28" t="s">
        <v>30</v>
      </c>
      <c r="C28" t="s">
        <v>298</v>
      </c>
      <c r="D28" t="s">
        <v>76</v>
      </c>
      <c r="E28" t="s">
        <v>33</v>
      </c>
      <c r="F28" t="s">
        <v>61</v>
      </c>
      <c r="G28" t="s">
        <v>301</v>
      </c>
      <c r="H28" t="s">
        <v>263</v>
      </c>
      <c r="I28">
        <v>126.12</v>
      </c>
      <c r="J28">
        <f t="shared" si="0"/>
        <v>42</v>
      </c>
      <c r="K28">
        <v>3.5</v>
      </c>
      <c r="L28">
        <v>1</v>
      </c>
      <c r="M28" t="s">
        <v>143</v>
      </c>
      <c r="P28">
        <v>8</v>
      </c>
      <c r="Q28">
        <v>34</v>
      </c>
    </row>
    <row r="29" spans="1:17" hidden="1" x14ac:dyDescent="0.25">
      <c r="A29" t="s">
        <v>296</v>
      </c>
      <c r="B29" t="s">
        <v>30</v>
      </c>
      <c r="C29" t="s">
        <v>298</v>
      </c>
      <c r="D29" t="s">
        <v>76</v>
      </c>
      <c r="E29" t="s">
        <v>33</v>
      </c>
      <c r="F29" t="s">
        <v>61</v>
      </c>
      <c r="G29" t="s">
        <v>302</v>
      </c>
      <c r="H29" t="s">
        <v>263</v>
      </c>
      <c r="I29">
        <v>126.12</v>
      </c>
      <c r="J29">
        <f t="shared" si="0"/>
        <v>42</v>
      </c>
      <c r="K29">
        <v>1.5</v>
      </c>
      <c r="L29">
        <v>1.6</v>
      </c>
      <c r="M29" t="s">
        <v>143</v>
      </c>
      <c r="P29">
        <v>8</v>
      </c>
      <c r="Q29">
        <v>34</v>
      </c>
    </row>
    <row r="30" spans="1:17" hidden="1" x14ac:dyDescent="0.25">
      <c r="A30" t="s">
        <v>296</v>
      </c>
      <c r="B30" t="s">
        <v>30</v>
      </c>
      <c r="C30" t="s">
        <v>298</v>
      </c>
      <c r="D30" t="s">
        <v>76</v>
      </c>
      <c r="E30" t="s">
        <v>33</v>
      </c>
      <c r="F30" t="s">
        <v>61</v>
      </c>
      <c r="G30" t="s">
        <v>305</v>
      </c>
      <c r="H30" t="s">
        <v>263</v>
      </c>
      <c r="I30">
        <v>126.12</v>
      </c>
      <c r="J30">
        <f t="shared" si="0"/>
        <v>42</v>
      </c>
      <c r="K30">
        <v>0.6</v>
      </c>
      <c r="L30">
        <v>0.1</v>
      </c>
      <c r="M30" t="s">
        <v>143</v>
      </c>
      <c r="P30">
        <v>8</v>
      </c>
      <c r="Q30">
        <v>34</v>
      </c>
    </row>
    <row r="31" spans="1:17" x14ac:dyDescent="0.25">
      <c r="A31" t="s">
        <v>296</v>
      </c>
      <c r="B31" t="s">
        <v>30</v>
      </c>
      <c r="C31" t="s">
        <v>298</v>
      </c>
      <c r="D31" t="s">
        <v>76</v>
      </c>
      <c r="E31" t="s">
        <v>33</v>
      </c>
      <c r="F31" t="s">
        <v>61</v>
      </c>
      <c r="G31" t="s">
        <v>303</v>
      </c>
      <c r="H31" t="s">
        <v>263</v>
      </c>
      <c r="I31">
        <v>126.12</v>
      </c>
      <c r="J31">
        <f t="shared" si="0"/>
        <v>42</v>
      </c>
      <c r="K31">
        <v>0.4</v>
      </c>
      <c r="L31">
        <v>0.1</v>
      </c>
      <c r="M31" t="s">
        <v>143</v>
      </c>
      <c r="P31">
        <v>8</v>
      </c>
      <c r="Q31">
        <v>34</v>
      </c>
    </row>
    <row r="32" spans="1:17" hidden="1" x14ac:dyDescent="0.25">
      <c r="A32" t="s">
        <v>296</v>
      </c>
      <c r="B32" t="s">
        <v>30</v>
      </c>
      <c r="C32" t="s">
        <v>300</v>
      </c>
      <c r="D32" t="s">
        <v>76</v>
      </c>
      <c r="E32" t="s">
        <v>33</v>
      </c>
      <c r="F32" t="s">
        <v>61</v>
      </c>
      <c r="G32" t="s">
        <v>304</v>
      </c>
      <c r="H32" t="s">
        <v>263</v>
      </c>
      <c r="I32">
        <v>126.12</v>
      </c>
      <c r="J32">
        <f t="shared" si="0"/>
        <v>42</v>
      </c>
      <c r="K32">
        <v>6.9</v>
      </c>
      <c r="L32">
        <v>3.9</v>
      </c>
      <c r="M32" t="s">
        <v>143</v>
      </c>
      <c r="P32">
        <v>8</v>
      </c>
      <c r="Q32">
        <v>34</v>
      </c>
    </row>
    <row r="33" spans="1:17" hidden="1" x14ac:dyDescent="0.25">
      <c r="A33" t="s">
        <v>296</v>
      </c>
      <c r="B33" t="s">
        <v>30</v>
      </c>
      <c r="C33" t="s">
        <v>300</v>
      </c>
      <c r="D33" t="s">
        <v>76</v>
      </c>
      <c r="E33" t="s">
        <v>33</v>
      </c>
      <c r="F33" t="s">
        <v>61</v>
      </c>
      <c r="G33" t="s">
        <v>301</v>
      </c>
      <c r="H33" t="s">
        <v>263</v>
      </c>
      <c r="I33">
        <v>126.12</v>
      </c>
      <c r="J33">
        <f t="shared" si="0"/>
        <v>42</v>
      </c>
      <c r="K33">
        <v>3.3</v>
      </c>
      <c r="L33">
        <v>1</v>
      </c>
      <c r="M33" t="s">
        <v>143</v>
      </c>
      <c r="P33">
        <v>8</v>
      </c>
      <c r="Q33">
        <v>34</v>
      </c>
    </row>
    <row r="34" spans="1:17" hidden="1" x14ac:dyDescent="0.25">
      <c r="A34" t="s">
        <v>296</v>
      </c>
      <c r="B34" t="s">
        <v>30</v>
      </c>
      <c r="C34" t="s">
        <v>300</v>
      </c>
      <c r="D34" t="s">
        <v>76</v>
      </c>
      <c r="E34" t="s">
        <v>33</v>
      </c>
      <c r="F34" t="s">
        <v>61</v>
      </c>
      <c r="G34" t="s">
        <v>302</v>
      </c>
      <c r="H34" t="s">
        <v>263</v>
      </c>
      <c r="I34">
        <v>126.12</v>
      </c>
      <c r="J34">
        <f t="shared" si="0"/>
        <v>42</v>
      </c>
      <c r="K34">
        <v>1.2</v>
      </c>
      <c r="L34">
        <v>1.2</v>
      </c>
      <c r="M34" t="s">
        <v>143</v>
      </c>
      <c r="P34">
        <v>8</v>
      </c>
      <c r="Q34">
        <v>34</v>
      </c>
    </row>
    <row r="35" spans="1:17" hidden="1" x14ac:dyDescent="0.25">
      <c r="A35" t="s">
        <v>296</v>
      </c>
      <c r="B35" t="s">
        <v>30</v>
      </c>
      <c r="C35" t="s">
        <v>300</v>
      </c>
      <c r="D35" t="s">
        <v>76</v>
      </c>
      <c r="E35" t="s">
        <v>33</v>
      </c>
      <c r="F35" t="s">
        <v>61</v>
      </c>
      <c r="G35" t="s">
        <v>305</v>
      </c>
      <c r="H35" t="s">
        <v>263</v>
      </c>
      <c r="I35">
        <v>126.12</v>
      </c>
      <c r="J35">
        <f t="shared" si="0"/>
        <v>42</v>
      </c>
      <c r="K35">
        <v>0.7</v>
      </c>
      <c r="L35">
        <v>0.1</v>
      </c>
      <c r="M35" t="s">
        <v>143</v>
      </c>
      <c r="P35">
        <v>8</v>
      </c>
      <c r="Q35">
        <v>34</v>
      </c>
    </row>
    <row r="36" spans="1:17" x14ac:dyDescent="0.25">
      <c r="A36" t="s">
        <v>296</v>
      </c>
      <c r="B36" t="s">
        <v>30</v>
      </c>
      <c r="C36" t="s">
        <v>300</v>
      </c>
      <c r="D36" t="s">
        <v>76</v>
      </c>
      <c r="E36" t="s">
        <v>33</v>
      </c>
      <c r="F36" t="s">
        <v>61</v>
      </c>
      <c r="G36" t="s">
        <v>303</v>
      </c>
      <c r="H36" t="s">
        <v>263</v>
      </c>
      <c r="I36">
        <v>126.12</v>
      </c>
      <c r="J36">
        <f t="shared" si="0"/>
        <v>42</v>
      </c>
      <c r="K36">
        <v>0.5</v>
      </c>
      <c r="L36">
        <v>0.1</v>
      </c>
      <c r="M36" t="s">
        <v>143</v>
      </c>
      <c r="P36">
        <v>8</v>
      </c>
      <c r="Q36">
        <v>34</v>
      </c>
    </row>
    <row r="37" spans="1:17" hidden="1" x14ac:dyDescent="0.25">
      <c r="A37" t="s">
        <v>296</v>
      </c>
      <c r="B37" t="s">
        <v>30</v>
      </c>
      <c r="C37" t="s">
        <v>31</v>
      </c>
      <c r="D37" t="s">
        <v>32</v>
      </c>
      <c r="E37" t="s">
        <v>33</v>
      </c>
      <c r="F37" t="s">
        <v>61</v>
      </c>
      <c r="G37" t="s">
        <v>304</v>
      </c>
      <c r="H37" t="s">
        <v>263</v>
      </c>
      <c r="I37">
        <v>126.12</v>
      </c>
      <c r="J37">
        <f t="shared" si="0"/>
        <v>42</v>
      </c>
      <c r="K37">
        <v>7.6</v>
      </c>
      <c r="L37">
        <v>3.7</v>
      </c>
      <c r="M37" t="s">
        <v>143</v>
      </c>
      <c r="P37">
        <v>8</v>
      </c>
      <c r="Q37">
        <v>34</v>
      </c>
    </row>
    <row r="38" spans="1:17" hidden="1" x14ac:dyDescent="0.25">
      <c r="A38" t="s">
        <v>296</v>
      </c>
      <c r="B38" t="s">
        <v>30</v>
      </c>
      <c r="C38" t="s">
        <v>31</v>
      </c>
      <c r="D38" t="s">
        <v>32</v>
      </c>
      <c r="E38" t="s">
        <v>33</v>
      </c>
      <c r="F38" t="s">
        <v>61</v>
      </c>
      <c r="G38" t="s">
        <v>301</v>
      </c>
      <c r="H38" t="s">
        <v>263</v>
      </c>
      <c r="I38">
        <v>126.12</v>
      </c>
      <c r="J38">
        <f t="shared" si="0"/>
        <v>42</v>
      </c>
      <c r="K38">
        <v>4.5</v>
      </c>
      <c r="L38">
        <v>2</v>
      </c>
      <c r="M38" t="s">
        <v>143</v>
      </c>
      <c r="P38">
        <v>8</v>
      </c>
      <c r="Q38">
        <v>34</v>
      </c>
    </row>
    <row r="39" spans="1:17" hidden="1" x14ac:dyDescent="0.25">
      <c r="A39" t="s">
        <v>296</v>
      </c>
      <c r="B39" t="s">
        <v>30</v>
      </c>
      <c r="C39" t="s">
        <v>31</v>
      </c>
      <c r="D39" t="s">
        <v>32</v>
      </c>
      <c r="E39" t="s">
        <v>33</v>
      </c>
      <c r="F39" t="s">
        <v>61</v>
      </c>
      <c r="G39" t="s">
        <v>302</v>
      </c>
      <c r="H39" t="s">
        <v>263</v>
      </c>
      <c r="I39">
        <v>126.12</v>
      </c>
      <c r="J39">
        <f t="shared" si="0"/>
        <v>42</v>
      </c>
      <c r="K39">
        <v>2.7</v>
      </c>
      <c r="L39">
        <v>1.9</v>
      </c>
      <c r="M39" t="s">
        <v>143</v>
      </c>
      <c r="P39">
        <v>8</v>
      </c>
      <c r="Q39">
        <v>34</v>
      </c>
    </row>
    <row r="40" spans="1:17" hidden="1" x14ac:dyDescent="0.25">
      <c r="A40" t="s">
        <v>296</v>
      </c>
      <c r="B40" t="s">
        <v>30</v>
      </c>
      <c r="C40" t="s">
        <v>31</v>
      </c>
      <c r="D40" t="s">
        <v>32</v>
      </c>
      <c r="E40" t="s">
        <v>33</v>
      </c>
      <c r="F40" t="s">
        <v>61</v>
      </c>
      <c r="G40" t="s">
        <v>305</v>
      </c>
      <c r="H40" t="s">
        <v>263</v>
      </c>
      <c r="I40">
        <v>126.12</v>
      </c>
      <c r="J40">
        <f t="shared" si="0"/>
        <v>42</v>
      </c>
      <c r="K40">
        <v>0.9</v>
      </c>
      <c r="L40">
        <v>0.1</v>
      </c>
      <c r="M40" t="s">
        <v>143</v>
      </c>
      <c r="P40">
        <v>8</v>
      </c>
      <c r="Q40">
        <v>34</v>
      </c>
    </row>
    <row r="41" spans="1:17" x14ac:dyDescent="0.25">
      <c r="A41" t="s">
        <v>296</v>
      </c>
      <c r="B41" t="s">
        <v>30</v>
      </c>
      <c r="C41" t="s">
        <v>31</v>
      </c>
      <c r="D41" t="s">
        <v>32</v>
      </c>
      <c r="E41" t="s">
        <v>33</v>
      </c>
      <c r="F41" t="s">
        <v>61</v>
      </c>
      <c r="G41" t="s">
        <v>303</v>
      </c>
      <c r="H41" t="s">
        <v>263</v>
      </c>
      <c r="I41">
        <v>126.12</v>
      </c>
      <c r="J41">
        <f t="shared" si="0"/>
        <v>42</v>
      </c>
      <c r="K41">
        <v>0.8</v>
      </c>
      <c r="L41">
        <v>0.2</v>
      </c>
      <c r="M41" t="s">
        <v>143</v>
      </c>
      <c r="P41">
        <v>8</v>
      </c>
      <c r="Q41">
        <v>34</v>
      </c>
    </row>
  </sheetData>
  <autoFilter ref="A1:Q41" xr:uid="{31923D31-C3D9-4228-A14E-030FAC86BF2C}">
    <filterColumn colId="6">
      <filters>
        <filter val="8.6mgkg"/>
      </filters>
    </filterColumn>
    <sortState xmlns:xlrd2="http://schemas.microsoft.com/office/spreadsheetml/2017/richdata2" ref="A2:Q41">
      <sortCondition ref="C1:C41"/>
    </sortState>
  </autoFilter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50F3A-FFD3-48BC-AF98-FC0ABD8B2100}">
  <sheetPr filterMode="1"/>
  <dimension ref="A1:Q91"/>
  <sheetViews>
    <sheetView workbookViewId="0">
      <selection activeCell="Q20" sqref="Q20:Q37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s="1" t="s">
        <v>275</v>
      </c>
      <c r="J1" s="1" t="s">
        <v>273</v>
      </c>
      <c r="K1" s="2" t="s">
        <v>306</v>
      </c>
      <c r="L1" s="2" t="s">
        <v>125</v>
      </c>
      <c r="M1" s="1" t="s">
        <v>9</v>
      </c>
      <c r="N1" s="1" t="s">
        <v>7</v>
      </c>
      <c r="P1" t="s">
        <v>205</v>
      </c>
      <c r="Q1" t="s">
        <v>270</v>
      </c>
    </row>
    <row r="2" spans="1:17" hidden="1" x14ac:dyDescent="0.25">
      <c r="A2" t="s">
        <v>296</v>
      </c>
      <c r="B2" t="s">
        <v>30</v>
      </c>
      <c r="C2" t="s">
        <v>215</v>
      </c>
      <c r="D2" t="s">
        <v>154</v>
      </c>
      <c r="E2" t="s">
        <v>33</v>
      </c>
      <c r="F2" t="s">
        <v>61</v>
      </c>
      <c r="G2" t="s">
        <v>304</v>
      </c>
      <c r="H2" t="s">
        <v>263</v>
      </c>
      <c r="I2">
        <v>126.12</v>
      </c>
      <c r="J2">
        <f>P2+Q2</f>
        <v>9</v>
      </c>
      <c r="K2">
        <v>0</v>
      </c>
      <c r="M2" t="s">
        <v>143</v>
      </c>
      <c r="P2">
        <v>8</v>
      </c>
      <c r="Q2">
        <v>1</v>
      </c>
    </row>
    <row r="3" spans="1:17" hidden="1" x14ac:dyDescent="0.25">
      <c r="A3" t="s">
        <v>296</v>
      </c>
      <c r="B3" t="s">
        <v>30</v>
      </c>
      <c r="C3" t="s">
        <v>216</v>
      </c>
      <c r="D3" t="s">
        <v>154</v>
      </c>
      <c r="E3" t="s">
        <v>33</v>
      </c>
      <c r="F3" t="s">
        <v>61</v>
      </c>
      <c r="G3" t="s">
        <v>304</v>
      </c>
      <c r="H3" t="s">
        <v>263</v>
      </c>
      <c r="I3">
        <v>126.12</v>
      </c>
      <c r="J3">
        <f t="shared" ref="J3:J66" si="0">P3+Q3</f>
        <v>10</v>
      </c>
      <c r="K3">
        <v>21.5</v>
      </c>
      <c r="L3">
        <v>3.8</v>
      </c>
      <c r="M3" t="s">
        <v>143</v>
      </c>
      <c r="P3">
        <v>8</v>
      </c>
      <c r="Q3">
        <v>2</v>
      </c>
    </row>
    <row r="4" spans="1:17" hidden="1" x14ac:dyDescent="0.25">
      <c r="A4" t="s">
        <v>296</v>
      </c>
      <c r="B4" t="s">
        <v>30</v>
      </c>
      <c r="C4" t="s">
        <v>217</v>
      </c>
      <c r="D4" t="s">
        <v>154</v>
      </c>
      <c r="E4" t="s">
        <v>33</v>
      </c>
      <c r="F4" t="s">
        <v>61</v>
      </c>
      <c r="G4" t="s">
        <v>304</v>
      </c>
      <c r="H4" t="s">
        <v>263</v>
      </c>
      <c r="I4">
        <v>126.12</v>
      </c>
      <c r="J4">
        <f t="shared" si="0"/>
        <v>11</v>
      </c>
      <c r="K4">
        <v>24.5</v>
      </c>
      <c r="L4">
        <v>4.4000000000000004</v>
      </c>
      <c r="M4" t="s">
        <v>143</v>
      </c>
      <c r="P4">
        <v>8</v>
      </c>
      <c r="Q4">
        <v>3</v>
      </c>
    </row>
    <row r="5" spans="1:17" hidden="1" x14ac:dyDescent="0.25">
      <c r="A5" t="s">
        <v>296</v>
      </c>
      <c r="B5" t="s">
        <v>30</v>
      </c>
      <c r="C5" t="s">
        <v>218</v>
      </c>
      <c r="D5" t="s">
        <v>154</v>
      </c>
      <c r="E5" t="s">
        <v>33</v>
      </c>
      <c r="F5" t="s">
        <v>61</v>
      </c>
      <c r="G5" t="s">
        <v>304</v>
      </c>
      <c r="H5" t="s">
        <v>263</v>
      </c>
      <c r="I5">
        <v>126.12</v>
      </c>
      <c r="J5">
        <f t="shared" si="0"/>
        <v>12</v>
      </c>
      <c r="K5">
        <v>26.5</v>
      </c>
      <c r="L5">
        <v>4.4000000000000004</v>
      </c>
      <c r="M5" t="s">
        <v>143</v>
      </c>
      <c r="P5">
        <v>8</v>
      </c>
      <c r="Q5">
        <v>4</v>
      </c>
    </row>
    <row r="6" spans="1:17" hidden="1" x14ac:dyDescent="0.25">
      <c r="A6" t="s">
        <v>296</v>
      </c>
      <c r="B6" t="s">
        <v>30</v>
      </c>
      <c r="C6" t="s">
        <v>219</v>
      </c>
      <c r="D6" t="s">
        <v>154</v>
      </c>
      <c r="E6" t="s">
        <v>33</v>
      </c>
      <c r="F6" t="s">
        <v>61</v>
      </c>
      <c r="G6" t="s">
        <v>304</v>
      </c>
      <c r="H6" t="s">
        <v>263</v>
      </c>
      <c r="I6">
        <v>126.12</v>
      </c>
      <c r="J6">
        <f t="shared" si="0"/>
        <v>13</v>
      </c>
      <c r="K6">
        <v>24.9</v>
      </c>
      <c r="L6">
        <v>4.2</v>
      </c>
      <c r="M6" t="s">
        <v>143</v>
      </c>
      <c r="P6">
        <v>8</v>
      </c>
      <c r="Q6">
        <v>5</v>
      </c>
    </row>
    <row r="7" spans="1:17" hidden="1" x14ac:dyDescent="0.25">
      <c r="A7" t="s">
        <v>296</v>
      </c>
      <c r="B7" t="s">
        <v>30</v>
      </c>
      <c r="C7" t="s">
        <v>220</v>
      </c>
      <c r="D7" t="s">
        <v>154</v>
      </c>
      <c r="E7" t="s">
        <v>33</v>
      </c>
      <c r="F7" t="s">
        <v>61</v>
      </c>
      <c r="G7" t="s">
        <v>304</v>
      </c>
      <c r="H7" t="s">
        <v>263</v>
      </c>
      <c r="I7">
        <v>126.12</v>
      </c>
      <c r="J7">
        <f t="shared" si="0"/>
        <v>14</v>
      </c>
      <c r="K7">
        <v>23.9</v>
      </c>
      <c r="L7">
        <v>4.5</v>
      </c>
      <c r="M7" t="s">
        <v>143</v>
      </c>
      <c r="P7">
        <v>8</v>
      </c>
      <c r="Q7">
        <v>6</v>
      </c>
    </row>
    <row r="8" spans="1:17" hidden="1" x14ac:dyDescent="0.25">
      <c r="A8" t="s">
        <v>296</v>
      </c>
      <c r="B8" t="s">
        <v>30</v>
      </c>
      <c r="C8" t="s">
        <v>221</v>
      </c>
      <c r="D8" t="s">
        <v>154</v>
      </c>
      <c r="E8" t="s">
        <v>33</v>
      </c>
      <c r="F8" t="s">
        <v>61</v>
      </c>
      <c r="G8" t="s">
        <v>304</v>
      </c>
      <c r="H8" t="s">
        <v>263</v>
      </c>
      <c r="I8">
        <v>126.12</v>
      </c>
      <c r="J8">
        <f t="shared" si="0"/>
        <v>15</v>
      </c>
      <c r="K8">
        <v>23.6</v>
      </c>
      <c r="L8">
        <v>4.5</v>
      </c>
      <c r="M8" t="s">
        <v>143</v>
      </c>
      <c r="P8">
        <v>8</v>
      </c>
      <c r="Q8">
        <v>7</v>
      </c>
    </row>
    <row r="9" spans="1:17" hidden="1" x14ac:dyDescent="0.25">
      <c r="A9" t="s">
        <v>296</v>
      </c>
      <c r="B9" t="s">
        <v>30</v>
      </c>
      <c r="C9" t="s">
        <v>215</v>
      </c>
      <c r="D9" t="s">
        <v>154</v>
      </c>
      <c r="E9" t="s">
        <v>33</v>
      </c>
      <c r="F9" t="s">
        <v>61</v>
      </c>
      <c r="G9" t="s">
        <v>304</v>
      </c>
      <c r="H9" t="s">
        <v>263</v>
      </c>
      <c r="I9">
        <v>126.12</v>
      </c>
      <c r="J9">
        <f t="shared" si="0"/>
        <v>18</v>
      </c>
      <c r="K9">
        <v>28.7</v>
      </c>
      <c r="L9">
        <v>5.4</v>
      </c>
      <c r="M9" t="s">
        <v>143</v>
      </c>
      <c r="P9">
        <v>8</v>
      </c>
      <c r="Q9">
        <v>10</v>
      </c>
    </row>
    <row r="10" spans="1:17" hidden="1" x14ac:dyDescent="0.25">
      <c r="A10" t="s">
        <v>296</v>
      </c>
      <c r="B10" t="s">
        <v>30</v>
      </c>
      <c r="C10" t="s">
        <v>219</v>
      </c>
      <c r="D10" t="s">
        <v>154</v>
      </c>
      <c r="E10" t="s">
        <v>33</v>
      </c>
      <c r="F10" t="s">
        <v>61</v>
      </c>
      <c r="G10" t="s">
        <v>304</v>
      </c>
      <c r="H10" t="s">
        <v>263</v>
      </c>
      <c r="I10">
        <v>126.12</v>
      </c>
      <c r="J10">
        <f t="shared" si="0"/>
        <v>22</v>
      </c>
      <c r="K10">
        <v>19.600000000000001</v>
      </c>
      <c r="L10">
        <v>2.2000000000000002</v>
      </c>
      <c r="M10" t="s">
        <v>143</v>
      </c>
      <c r="P10">
        <v>8</v>
      </c>
      <c r="Q10">
        <v>14</v>
      </c>
    </row>
    <row r="11" spans="1:17" hidden="1" x14ac:dyDescent="0.25">
      <c r="A11" t="s">
        <v>296</v>
      </c>
      <c r="B11" t="s">
        <v>30</v>
      </c>
      <c r="C11" t="s">
        <v>217</v>
      </c>
      <c r="D11" t="s">
        <v>154</v>
      </c>
      <c r="E11" t="s">
        <v>33</v>
      </c>
      <c r="F11" t="s">
        <v>61</v>
      </c>
      <c r="G11" t="s">
        <v>304</v>
      </c>
      <c r="H11" t="s">
        <v>263</v>
      </c>
      <c r="I11">
        <v>126.12</v>
      </c>
      <c r="J11">
        <f t="shared" si="0"/>
        <v>29</v>
      </c>
      <c r="K11">
        <v>24.1</v>
      </c>
      <c r="L11">
        <v>4.8</v>
      </c>
      <c r="M11" t="s">
        <v>143</v>
      </c>
      <c r="P11">
        <v>8</v>
      </c>
      <c r="Q11">
        <v>21</v>
      </c>
    </row>
    <row r="12" spans="1:17" hidden="1" x14ac:dyDescent="0.25">
      <c r="A12" t="s">
        <v>296</v>
      </c>
      <c r="B12" t="s">
        <v>30</v>
      </c>
      <c r="C12" t="s">
        <v>215</v>
      </c>
      <c r="D12" t="s">
        <v>154</v>
      </c>
      <c r="E12" t="s">
        <v>33</v>
      </c>
      <c r="F12" t="s">
        <v>61</v>
      </c>
      <c r="G12" t="s">
        <v>304</v>
      </c>
      <c r="H12" t="s">
        <v>263</v>
      </c>
      <c r="I12">
        <v>126.12</v>
      </c>
      <c r="J12">
        <f t="shared" si="0"/>
        <v>36</v>
      </c>
      <c r="K12">
        <v>23</v>
      </c>
      <c r="L12">
        <v>4.5999999999999996</v>
      </c>
      <c r="M12" t="s">
        <v>143</v>
      </c>
      <c r="P12">
        <v>8</v>
      </c>
      <c r="Q12">
        <v>28</v>
      </c>
    </row>
    <row r="13" spans="1:17" hidden="1" x14ac:dyDescent="0.25">
      <c r="A13" t="s">
        <v>296</v>
      </c>
      <c r="B13" t="s">
        <v>30</v>
      </c>
      <c r="C13" t="s">
        <v>221</v>
      </c>
      <c r="D13" t="s">
        <v>154</v>
      </c>
      <c r="E13" t="s">
        <v>33</v>
      </c>
      <c r="F13" t="s">
        <v>61</v>
      </c>
      <c r="G13" t="s">
        <v>304</v>
      </c>
      <c r="H13" t="s">
        <v>263</v>
      </c>
      <c r="I13">
        <v>126.12</v>
      </c>
      <c r="J13">
        <f t="shared" si="0"/>
        <v>42</v>
      </c>
      <c r="K13">
        <v>23.1</v>
      </c>
      <c r="L13">
        <v>6.1</v>
      </c>
      <c r="M13" t="s">
        <v>143</v>
      </c>
      <c r="P13">
        <v>8</v>
      </c>
      <c r="Q13">
        <v>34</v>
      </c>
    </row>
    <row r="14" spans="1:17" hidden="1" x14ac:dyDescent="0.25">
      <c r="A14" t="s">
        <v>296</v>
      </c>
      <c r="B14" t="s">
        <v>30</v>
      </c>
      <c r="C14" t="s">
        <v>223</v>
      </c>
      <c r="D14" t="s">
        <v>154</v>
      </c>
      <c r="E14" t="s">
        <v>33</v>
      </c>
      <c r="F14" t="s">
        <v>61</v>
      </c>
      <c r="G14" t="s">
        <v>304</v>
      </c>
      <c r="H14" t="s">
        <v>263</v>
      </c>
      <c r="I14">
        <v>126.12</v>
      </c>
      <c r="J14">
        <f t="shared" si="0"/>
        <v>43</v>
      </c>
      <c r="K14">
        <v>15.7</v>
      </c>
      <c r="L14">
        <v>2.6</v>
      </c>
      <c r="M14" t="s">
        <v>143</v>
      </c>
      <c r="P14">
        <v>8</v>
      </c>
      <c r="Q14">
        <v>35</v>
      </c>
    </row>
    <row r="15" spans="1:17" hidden="1" x14ac:dyDescent="0.25">
      <c r="A15" t="s">
        <v>296</v>
      </c>
      <c r="B15" t="s">
        <v>30</v>
      </c>
      <c r="C15" t="s">
        <v>224</v>
      </c>
      <c r="D15" t="s">
        <v>154</v>
      </c>
      <c r="E15" t="s">
        <v>33</v>
      </c>
      <c r="F15" t="s">
        <v>61</v>
      </c>
      <c r="G15" t="s">
        <v>304</v>
      </c>
      <c r="H15" t="s">
        <v>263</v>
      </c>
      <c r="I15">
        <v>126.12</v>
      </c>
      <c r="J15">
        <f t="shared" si="0"/>
        <v>44</v>
      </c>
      <c r="K15">
        <v>5.4</v>
      </c>
      <c r="L15">
        <v>1.4</v>
      </c>
      <c r="M15" t="s">
        <v>143</v>
      </c>
      <c r="P15">
        <v>8</v>
      </c>
      <c r="Q15">
        <v>36</v>
      </c>
    </row>
    <row r="16" spans="1:17" hidden="1" x14ac:dyDescent="0.25">
      <c r="A16" t="s">
        <v>296</v>
      </c>
      <c r="B16" t="s">
        <v>30</v>
      </c>
      <c r="C16" t="s">
        <v>215</v>
      </c>
      <c r="D16" t="s">
        <v>154</v>
      </c>
      <c r="E16" t="s">
        <v>33</v>
      </c>
      <c r="F16" t="s">
        <v>61</v>
      </c>
      <c r="G16" t="s">
        <v>304</v>
      </c>
      <c r="H16" t="s">
        <v>263</v>
      </c>
      <c r="I16">
        <v>126.12</v>
      </c>
      <c r="J16">
        <f t="shared" si="0"/>
        <v>45</v>
      </c>
      <c r="K16">
        <v>2.4</v>
      </c>
      <c r="L16">
        <v>0.5</v>
      </c>
      <c r="M16" t="s">
        <v>143</v>
      </c>
      <c r="P16">
        <v>8</v>
      </c>
      <c r="Q16">
        <v>37</v>
      </c>
    </row>
    <row r="17" spans="1:17" hidden="1" x14ac:dyDescent="0.25">
      <c r="A17" t="s">
        <v>296</v>
      </c>
      <c r="B17" t="s">
        <v>30</v>
      </c>
      <c r="C17" t="s">
        <v>216</v>
      </c>
      <c r="D17" t="s">
        <v>154</v>
      </c>
      <c r="E17" t="s">
        <v>33</v>
      </c>
      <c r="F17" t="s">
        <v>61</v>
      </c>
      <c r="G17" t="s">
        <v>304</v>
      </c>
      <c r="H17" t="s">
        <v>263</v>
      </c>
      <c r="I17">
        <v>126.12</v>
      </c>
      <c r="J17">
        <f t="shared" si="0"/>
        <v>46</v>
      </c>
      <c r="K17">
        <v>1.6</v>
      </c>
      <c r="L17">
        <v>0.3</v>
      </c>
      <c r="M17" t="s">
        <v>143</v>
      </c>
      <c r="P17">
        <v>8</v>
      </c>
      <c r="Q17">
        <v>38</v>
      </c>
    </row>
    <row r="18" spans="1:17" hidden="1" x14ac:dyDescent="0.25">
      <c r="A18" t="s">
        <v>296</v>
      </c>
      <c r="B18" t="s">
        <v>30</v>
      </c>
      <c r="C18" t="s">
        <v>217</v>
      </c>
      <c r="D18" t="s">
        <v>154</v>
      </c>
      <c r="E18" t="s">
        <v>33</v>
      </c>
      <c r="F18" t="s">
        <v>61</v>
      </c>
      <c r="G18" t="s">
        <v>304</v>
      </c>
      <c r="H18" t="s">
        <v>263</v>
      </c>
      <c r="I18">
        <v>126.12</v>
      </c>
      <c r="J18">
        <f t="shared" si="0"/>
        <v>47</v>
      </c>
      <c r="K18">
        <v>0.8</v>
      </c>
      <c r="L18">
        <v>0.2</v>
      </c>
      <c r="M18" t="s">
        <v>143</v>
      </c>
      <c r="P18">
        <v>8</v>
      </c>
      <c r="Q18">
        <v>39</v>
      </c>
    </row>
    <row r="19" spans="1:17" hidden="1" x14ac:dyDescent="0.25">
      <c r="A19" t="s">
        <v>296</v>
      </c>
      <c r="B19" t="s">
        <v>30</v>
      </c>
      <c r="C19" t="s">
        <v>219</v>
      </c>
      <c r="D19" t="s">
        <v>154</v>
      </c>
      <c r="E19" t="s">
        <v>33</v>
      </c>
      <c r="F19" t="s">
        <v>61</v>
      </c>
      <c r="G19" t="s">
        <v>304</v>
      </c>
      <c r="H19" t="s">
        <v>263</v>
      </c>
      <c r="I19">
        <v>126.12</v>
      </c>
      <c r="J19">
        <f t="shared" si="0"/>
        <v>49</v>
      </c>
      <c r="K19">
        <v>0</v>
      </c>
      <c r="L19">
        <v>0</v>
      </c>
      <c r="M19" t="s">
        <v>143</v>
      </c>
      <c r="P19">
        <v>8</v>
      </c>
      <c r="Q19">
        <v>41</v>
      </c>
    </row>
    <row r="20" spans="1:17" x14ac:dyDescent="0.25">
      <c r="A20" t="s">
        <v>296</v>
      </c>
      <c r="B20" t="s">
        <v>30</v>
      </c>
      <c r="C20" t="s">
        <v>215</v>
      </c>
      <c r="D20" t="s">
        <v>154</v>
      </c>
      <c r="E20" t="s">
        <v>33</v>
      </c>
      <c r="F20" t="s">
        <v>61</v>
      </c>
      <c r="G20" t="s">
        <v>301</v>
      </c>
      <c r="H20" t="s">
        <v>263</v>
      </c>
      <c r="I20">
        <v>126.12</v>
      </c>
      <c r="J20">
        <f t="shared" si="0"/>
        <v>9</v>
      </c>
      <c r="K20">
        <v>0</v>
      </c>
      <c r="L20">
        <v>0</v>
      </c>
      <c r="M20" t="s">
        <v>143</v>
      </c>
      <c r="P20">
        <v>8</v>
      </c>
      <c r="Q20">
        <v>1</v>
      </c>
    </row>
    <row r="21" spans="1:17" x14ac:dyDescent="0.25">
      <c r="A21" t="s">
        <v>296</v>
      </c>
      <c r="B21" t="s">
        <v>30</v>
      </c>
      <c r="C21" t="s">
        <v>216</v>
      </c>
      <c r="D21" t="s">
        <v>154</v>
      </c>
      <c r="E21" t="s">
        <v>33</v>
      </c>
      <c r="F21" t="s">
        <v>61</v>
      </c>
      <c r="G21" t="s">
        <v>301</v>
      </c>
      <c r="H21" t="s">
        <v>263</v>
      </c>
      <c r="I21">
        <v>126.12</v>
      </c>
      <c r="J21">
        <f t="shared" si="0"/>
        <v>10</v>
      </c>
      <c r="K21">
        <v>9.5</v>
      </c>
      <c r="L21">
        <v>1.4</v>
      </c>
      <c r="M21" t="s">
        <v>143</v>
      </c>
      <c r="P21">
        <v>8</v>
      </c>
      <c r="Q21">
        <v>2</v>
      </c>
    </row>
    <row r="22" spans="1:17" x14ac:dyDescent="0.25">
      <c r="A22" t="s">
        <v>296</v>
      </c>
      <c r="B22" t="s">
        <v>30</v>
      </c>
      <c r="C22" t="s">
        <v>217</v>
      </c>
      <c r="D22" t="s">
        <v>154</v>
      </c>
      <c r="E22" t="s">
        <v>33</v>
      </c>
      <c r="F22" t="s">
        <v>61</v>
      </c>
      <c r="G22" t="s">
        <v>301</v>
      </c>
      <c r="H22" t="s">
        <v>263</v>
      </c>
      <c r="I22">
        <v>126.12</v>
      </c>
      <c r="J22">
        <f t="shared" si="0"/>
        <v>11</v>
      </c>
      <c r="K22">
        <v>10.5</v>
      </c>
      <c r="L22">
        <v>1.9</v>
      </c>
      <c r="M22" t="s">
        <v>143</v>
      </c>
      <c r="P22">
        <v>8</v>
      </c>
      <c r="Q22">
        <v>3</v>
      </c>
    </row>
    <row r="23" spans="1:17" x14ac:dyDescent="0.25">
      <c r="A23" t="s">
        <v>296</v>
      </c>
      <c r="B23" t="s">
        <v>30</v>
      </c>
      <c r="C23" t="s">
        <v>218</v>
      </c>
      <c r="D23" t="s">
        <v>154</v>
      </c>
      <c r="E23" t="s">
        <v>33</v>
      </c>
      <c r="F23" t="s">
        <v>61</v>
      </c>
      <c r="G23" t="s">
        <v>301</v>
      </c>
      <c r="H23" t="s">
        <v>263</v>
      </c>
      <c r="I23">
        <v>126.12</v>
      </c>
      <c r="J23">
        <f t="shared" si="0"/>
        <v>12</v>
      </c>
      <c r="K23">
        <v>11.7</v>
      </c>
      <c r="L23">
        <v>2.2999999999999998</v>
      </c>
      <c r="M23" t="s">
        <v>143</v>
      </c>
      <c r="P23">
        <v>8</v>
      </c>
      <c r="Q23">
        <v>4</v>
      </c>
    </row>
    <row r="24" spans="1:17" x14ac:dyDescent="0.25">
      <c r="A24" t="s">
        <v>296</v>
      </c>
      <c r="B24" t="s">
        <v>30</v>
      </c>
      <c r="C24" t="s">
        <v>219</v>
      </c>
      <c r="D24" t="s">
        <v>154</v>
      </c>
      <c r="E24" t="s">
        <v>33</v>
      </c>
      <c r="F24" t="s">
        <v>61</v>
      </c>
      <c r="G24" t="s">
        <v>301</v>
      </c>
      <c r="H24" t="s">
        <v>263</v>
      </c>
      <c r="I24">
        <v>126.12</v>
      </c>
      <c r="J24">
        <f t="shared" si="0"/>
        <v>13</v>
      </c>
      <c r="K24">
        <v>11.1</v>
      </c>
      <c r="L24">
        <v>2.2000000000000002</v>
      </c>
      <c r="M24" t="s">
        <v>143</v>
      </c>
      <c r="P24">
        <v>8</v>
      </c>
      <c r="Q24">
        <v>5</v>
      </c>
    </row>
    <row r="25" spans="1:17" x14ac:dyDescent="0.25">
      <c r="A25" t="s">
        <v>296</v>
      </c>
      <c r="B25" t="s">
        <v>30</v>
      </c>
      <c r="C25" t="s">
        <v>220</v>
      </c>
      <c r="D25" t="s">
        <v>154</v>
      </c>
      <c r="E25" t="s">
        <v>33</v>
      </c>
      <c r="F25" t="s">
        <v>61</v>
      </c>
      <c r="G25" t="s">
        <v>301</v>
      </c>
      <c r="H25" t="s">
        <v>263</v>
      </c>
      <c r="I25">
        <v>126.12</v>
      </c>
      <c r="J25">
        <f t="shared" si="0"/>
        <v>14</v>
      </c>
      <c r="K25">
        <v>10.1</v>
      </c>
      <c r="L25">
        <v>2.7</v>
      </c>
      <c r="M25" t="s">
        <v>143</v>
      </c>
      <c r="P25">
        <v>8</v>
      </c>
      <c r="Q25">
        <v>6</v>
      </c>
    </row>
    <row r="26" spans="1:17" x14ac:dyDescent="0.25">
      <c r="A26" t="s">
        <v>296</v>
      </c>
      <c r="B26" t="s">
        <v>30</v>
      </c>
      <c r="C26" t="s">
        <v>221</v>
      </c>
      <c r="D26" t="s">
        <v>154</v>
      </c>
      <c r="E26" t="s">
        <v>33</v>
      </c>
      <c r="F26" t="s">
        <v>61</v>
      </c>
      <c r="G26" t="s">
        <v>301</v>
      </c>
      <c r="H26" t="s">
        <v>263</v>
      </c>
      <c r="I26">
        <v>126.12</v>
      </c>
      <c r="J26">
        <f t="shared" si="0"/>
        <v>15</v>
      </c>
      <c r="K26">
        <v>11</v>
      </c>
      <c r="L26">
        <v>2.7</v>
      </c>
      <c r="M26" t="s">
        <v>143</v>
      </c>
      <c r="P26">
        <v>8</v>
      </c>
      <c r="Q26">
        <v>7</v>
      </c>
    </row>
    <row r="27" spans="1:17" x14ac:dyDescent="0.25">
      <c r="A27" t="s">
        <v>296</v>
      </c>
      <c r="B27" t="s">
        <v>30</v>
      </c>
      <c r="C27" t="s">
        <v>215</v>
      </c>
      <c r="D27" t="s">
        <v>154</v>
      </c>
      <c r="E27" t="s">
        <v>33</v>
      </c>
      <c r="F27" t="s">
        <v>61</v>
      </c>
      <c r="G27" t="s">
        <v>301</v>
      </c>
      <c r="H27" t="s">
        <v>263</v>
      </c>
      <c r="I27">
        <v>126.12</v>
      </c>
      <c r="J27">
        <f t="shared" si="0"/>
        <v>18</v>
      </c>
      <c r="K27">
        <v>10.7</v>
      </c>
      <c r="L27">
        <v>2.1</v>
      </c>
      <c r="M27" t="s">
        <v>143</v>
      </c>
      <c r="P27">
        <v>8</v>
      </c>
      <c r="Q27">
        <v>10</v>
      </c>
    </row>
    <row r="28" spans="1:17" x14ac:dyDescent="0.25">
      <c r="A28" t="s">
        <v>296</v>
      </c>
      <c r="B28" t="s">
        <v>30</v>
      </c>
      <c r="C28" t="s">
        <v>219</v>
      </c>
      <c r="D28" t="s">
        <v>154</v>
      </c>
      <c r="E28" t="s">
        <v>33</v>
      </c>
      <c r="F28" t="s">
        <v>61</v>
      </c>
      <c r="G28" t="s">
        <v>301</v>
      </c>
      <c r="H28" t="s">
        <v>263</v>
      </c>
      <c r="I28">
        <v>126.12</v>
      </c>
      <c r="J28">
        <f t="shared" si="0"/>
        <v>22</v>
      </c>
      <c r="K28">
        <v>8.4</v>
      </c>
      <c r="L28">
        <v>2.2000000000000002</v>
      </c>
      <c r="M28" t="s">
        <v>143</v>
      </c>
      <c r="P28">
        <v>8</v>
      </c>
      <c r="Q28">
        <v>14</v>
      </c>
    </row>
    <row r="29" spans="1:17" x14ac:dyDescent="0.25">
      <c r="A29" t="s">
        <v>296</v>
      </c>
      <c r="B29" t="s">
        <v>30</v>
      </c>
      <c r="C29" t="s">
        <v>217</v>
      </c>
      <c r="D29" t="s">
        <v>154</v>
      </c>
      <c r="E29" t="s">
        <v>33</v>
      </c>
      <c r="F29" t="s">
        <v>61</v>
      </c>
      <c r="G29" t="s">
        <v>301</v>
      </c>
      <c r="H29" t="s">
        <v>263</v>
      </c>
      <c r="I29">
        <v>126.12</v>
      </c>
      <c r="J29">
        <f t="shared" si="0"/>
        <v>29</v>
      </c>
      <c r="K29">
        <v>10.9</v>
      </c>
      <c r="L29">
        <v>1.5</v>
      </c>
      <c r="M29" t="s">
        <v>143</v>
      </c>
      <c r="P29">
        <v>8</v>
      </c>
      <c r="Q29">
        <v>21</v>
      </c>
    </row>
    <row r="30" spans="1:17" x14ac:dyDescent="0.25">
      <c r="A30" t="s">
        <v>296</v>
      </c>
      <c r="B30" t="s">
        <v>30</v>
      </c>
      <c r="C30" t="s">
        <v>215</v>
      </c>
      <c r="D30" t="s">
        <v>154</v>
      </c>
      <c r="E30" t="s">
        <v>33</v>
      </c>
      <c r="F30" t="s">
        <v>61</v>
      </c>
      <c r="G30" t="s">
        <v>301</v>
      </c>
      <c r="H30" t="s">
        <v>263</v>
      </c>
      <c r="I30">
        <v>126.12</v>
      </c>
      <c r="J30">
        <f t="shared" si="0"/>
        <v>36</v>
      </c>
      <c r="K30">
        <v>11.6</v>
      </c>
      <c r="L30">
        <v>1.5</v>
      </c>
      <c r="M30" t="s">
        <v>143</v>
      </c>
      <c r="P30">
        <v>8</v>
      </c>
      <c r="Q30">
        <v>28</v>
      </c>
    </row>
    <row r="31" spans="1:17" x14ac:dyDescent="0.25">
      <c r="A31" t="s">
        <v>296</v>
      </c>
      <c r="B31" t="s">
        <v>30</v>
      </c>
      <c r="C31" t="s">
        <v>221</v>
      </c>
      <c r="D31" t="s">
        <v>154</v>
      </c>
      <c r="E31" t="s">
        <v>33</v>
      </c>
      <c r="F31" t="s">
        <v>61</v>
      </c>
      <c r="G31" t="s">
        <v>301</v>
      </c>
      <c r="H31" t="s">
        <v>263</v>
      </c>
      <c r="I31">
        <v>126.12</v>
      </c>
      <c r="J31">
        <f t="shared" si="0"/>
        <v>42</v>
      </c>
      <c r="K31">
        <v>10</v>
      </c>
      <c r="L31">
        <v>2</v>
      </c>
      <c r="M31" t="s">
        <v>143</v>
      </c>
      <c r="P31">
        <v>8</v>
      </c>
      <c r="Q31">
        <v>34</v>
      </c>
    </row>
    <row r="32" spans="1:17" x14ac:dyDescent="0.25">
      <c r="A32" t="s">
        <v>296</v>
      </c>
      <c r="B32" t="s">
        <v>30</v>
      </c>
      <c r="C32" t="s">
        <v>223</v>
      </c>
      <c r="D32" t="s">
        <v>154</v>
      </c>
      <c r="E32" t="s">
        <v>33</v>
      </c>
      <c r="F32" t="s">
        <v>61</v>
      </c>
      <c r="G32" t="s">
        <v>301</v>
      </c>
      <c r="H32" t="s">
        <v>263</v>
      </c>
      <c r="I32">
        <v>126.12</v>
      </c>
      <c r="J32">
        <f t="shared" si="0"/>
        <v>43</v>
      </c>
      <c r="K32">
        <v>8.4</v>
      </c>
      <c r="L32">
        <v>0.6</v>
      </c>
      <c r="M32" t="s">
        <v>143</v>
      </c>
      <c r="P32">
        <v>8</v>
      </c>
      <c r="Q32">
        <v>35</v>
      </c>
    </row>
    <row r="33" spans="1:17" x14ac:dyDescent="0.25">
      <c r="A33" t="s">
        <v>296</v>
      </c>
      <c r="B33" t="s">
        <v>30</v>
      </c>
      <c r="C33" t="s">
        <v>224</v>
      </c>
      <c r="D33" t="s">
        <v>154</v>
      </c>
      <c r="E33" t="s">
        <v>33</v>
      </c>
      <c r="F33" t="s">
        <v>61</v>
      </c>
      <c r="G33" t="s">
        <v>301</v>
      </c>
      <c r="H33" t="s">
        <v>263</v>
      </c>
      <c r="I33">
        <v>126.12</v>
      </c>
      <c r="J33">
        <f t="shared" si="0"/>
        <v>44</v>
      </c>
      <c r="K33">
        <v>2.9</v>
      </c>
      <c r="L33">
        <v>0.7</v>
      </c>
      <c r="M33" t="s">
        <v>143</v>
      </c>
      <c r="P33">
        <v>8</v>
      </c>
      <c r="Q33">
        <v>36</v>
      </c>
    </row>
    <row r="34" spans="1:17" x14ac:dyDescent="0.25">
      <c r="A34" t="s">
        <v>296</v>
      </c>
      <c r="B34" t="s">
        <v>30</v>
      </c>
      <c r="C34" t="s">
        <v>215</v>
      </c>
      <c r="D34" t="s">
        <v>154</v>
      </c>
      <c r="E34" t="s">
        <v>33</v>
      </c>
      <c r="F34" t="s">
        <v>61</v>
      </c>
      <c r="G34" t="s">
        <v>301</v>
      </c>
      <c r="H34" t="s">
        <v>263</v>
      </c>
      <c r="I34">
        <v>126.12</v>
      </c>
      <c r="J34">
        <f t="shared" si="0"/>
        <v>45</v>
      </c>
      <c r="K34">
        <v>1.3</v>
      </c>
      <c r="L34">
        <v>0.3</v>
      </c>
      <c r="M34" t="s">
        <v>143</v>
      </c>
      <c r="P34">
        <v>8</v>
      </c>
      <c r="Q34">
        <v>37</v>
      </c>
    </row>
    <row r="35" spans="1:17" x14ac:dyDescent="0.25">
      <c r="A35" t="s">
        <v>296</v>
      </c>
      <c r="B35" t="s">
        <v>30</v>
      </c>
      <c r="C35" t="s">
        <v>216</v>
      </c>
      <c r="D35" t="s">
        <v>154</v>
      </c>
      <c r="E35" t="s">
        <v>33</v>
      </c>
      <c r="F35" t="s">
        <v>61</v>
      </c>
      <c r="G35" t="s">
        <v>301</v>
      </c>
      <c r="H35" t="s">
        <v>263</v>
      </c>
      <c r="I35">
        <v>126.12</v>
      </c>
      <c r="J35">
        <f t="shared" si="0"/>
        <v>46</v>
      </c>
      <c r="K35">
        <v>1.1000000000000001</v>
      </c>
      <c r="L35">
        <v>0.1</v>
      </c>
      <c r="M35" t="s">
        <v>143</v>
      </c>
      <c r="P35">
        <v>8</v>
      </c>
      <c r="Q35">
        <v>38</v>
      </c>
    </row>
    <row r="36" spans="1:17" x14ac:dyDescent="0.25">
      <c r="A36" t="s">
        <v>296</v>
      </c>
      <c r="B36" t="s">
        <v>30</v>
      </c>
      <c r="C36" t="s">
        <v>217</v>
      </c>
      <c r="D36" t="s">
        <v>154</v>
      </c>
      <c r="E36" t="s">
        <v>33</v>
      </c>
      <c r="F36" t="s">
        <v>61</v>
      </c>
      <c r="G36" t="s">
        <v>301</v>
      </c>
      <c r="H36" t="s">
        <v>263</v>
      </c>
      <c r="I36">
        <v>126.12</v>
      </c>
      <c r="J36">
        <f t="shared" si="0"/>
        <v>47</v>
      </c>
      <c r="K36">
        <v>0</v>
      </c>
      <c r="L36">
        <v>0</v>
      </c>
      <c r="M36" t="s">
        <v>143</v>
      </c>
      <c r="P36">
        <v>8</v>
      </c>
      <c r="Q36">
        <v>39</v>
      </c>
    </row>
    <row r="37" spans="1:17" x14ac:dyDescent="0.25">
      <c r="A37" t="s">
        <v>296</v>
      </c>
      <c r="B37" t="s">
        <v>30</v>
      </c>
      <c r="C37" t="s">
        <v>219</v>
      </c>
      <c r="D37" t="s">
        <v>154</v>
      </c>
      <c r="E37" t="s">
        <v>33</v>
      </c>
      <c r="F37" t="s">
        <v>61</v>
      </c>
      <c r="G37" t="s">
        <v>301</v>
      </c>
      <c r="H37" t="s">
        <v>263</v>
      </c>
      <c r="I37">
        <v>126.12</v>
      </c>
      <c r="J37">
        <f t="shared" si="0"/>
        <v>49</v>
      </c>
      <c r="K37">
        <v>0</v>
      </c>
      <c r="L37">
        <v>0</v>
      </c>
      <c r="M37" t="s">
        <v>143</v>
      </c>
      <c r="P37">
        <v>8</v>
      </c>
      <c r="Q37">
        <v>41</v>
      </c>
    </row>
    <row r="38" spans="1:17" hidden="1" x14ac:dyDescent="0.25">
      <c r="A38" t="s">
        <v>296</v>
      </c>
      <c r="B38" t="s">
        <v>30</v>
      </c>
      <c r="C38" t="s">
        <v>215</v>
      </c>
      <c r="D38" t="s">
        <v>154</v>
      </c>
      <c r="E38" t="s">
        <v>33</v>
      </c>
      <c r="F38" t="s">
        <v>61</v>
      </c>
      <c r="G38" t="s">
        <v>302</v>
      </c>
      <c r="H38" t="s">
        <v>263</v>
      </c>
      <c r="I38">
        <v>126.12</v>
      </c>
      <c r="J38">
        <f t="shared" si="0"/>
        <v>9</v>
      </c>
      <c r="K38">
        <v>0</v>
      </c>
      <c r="L38">
        <v>0</v>
      </c>
      <c r="M38" t="s">
        <v>143</v>
      </c>
      <c r="P38">
        <v>8</v>
      </c>
      <c r="Q38">
        <v>1</v>
      </c>
    </row>
    <row r="39" spans="1:17" hidden="1" x14ac:dyDescent="0.25">
      <c r="A39" t="s">
        <v>296</v>
      </c>
      <c r="B39" t="s">
        <v>30</v>
      </c>
      <c r="C39" t="s">
        <v>216</v>
      </c>
      <c r="D39" t="s">
        <v>154</v>
      </c>
      <c r="E39" t="s">
        <v>33</v>
      </c>
      <c r="F39" t="s">
        <v>61</v>
      </c>
      <c r="G39" t="s">
        <v>302</v>
      </c>
      <c r="H39" t="s">
        <v>263</v>
      </c>
      <c r="I39">
        <v>126.12</v>
      </c>
      <c r="J39">
        <f t="shared" si="0"/>
        <v>10</v>
      </c>
      <c r="K39">
        <v>5.6</v>
      </c>
      <c r="L39">
        <v>0.8</v>
      </c>
      <c r="M39" t="s">
        <v>143</v>
      </c>
      <c r="P39">
        <v>8</v>
      </c>
      <c r="Q39">
        <v>2</v>
      </c>
    </row>
    <row r="40" spans="1:17" hidden="1" x14ac:dyDescent="0.25">
      <c r="A40" t="s">
        <v>296</v>
      </c>
      <c r="B40" t="s">
        <v>30</v>
      </c>
      <c r="C40" t="s">
        <v>217</v>
      </c>
      <c r="D40" t="s">
        <v>154</v>
      </c>
      <c r="E40" t="s">
        <v>33</v>
      </c>
      <c r="F40" t="s">
        <v>61</v>
      </c>
      <c r="G40" t="s">
        <v>302</v>
      </c>
      <c r="H40" t="s">
        <v>263</v>
      </c>
      <c r="I40">
        <v>126.12</v>
      </c>
      <c r="J40">
        <f t="shared" si="0"/>
        <v>11</v>
      </c>
      <c r="K40">
        <v>6.7</v>
      </c>
      <c r="L40">
        <v>0.4</v>
      </c>
      <c r="M40" t="s">
        <v>143</v>
      </c>
      <c r="P40">
        <v>8</v>
      </c>
      <c r="Q40">
        <v>3</v>
      </c>
    </row>
    <row r="41" spans="1:17" hidden="1" x14ac:dyDescent="0.25">
      <c r="A41" t="s">
        <v>296</v>
      </c>
      <c r="B41" t="s">
        <v>30</v>
      </c>
      <c r="C41" t="s">
        <v>218</v>
      </c>
      <c r="D41" t="s">
        <v>154</v>
      </c>
      <c r="E41" t="s">
        <v>33</v>
      </c>
      <c r="F41" t="s">
        <v>61</v>
      </c>
      <c r="G41" t="s">
        <v>302</v>
      </c>
      <c r="H41" t="s">
        <v>263</v>
      </c>
      <c r="I41">
        <v>126.12</v>
      </c>
      <c r="J41">
        <f t="shared" si="0"/>
        <v>12</v>
      </c>
      <c r="K41">
        <v>5.5</v>
      </c>
      <c r="L41">
        <v>1.4</v>
      </c>
      <c r="M41" t="s">
        <v>143</v>
      </c>
      <c r="P41">
        <v>8</v>
      </c>
      <c r="Q41">
        <v>4</v>
      </c>
    </row>
    <row r="42" spans="1:17" hidden="1" x14ac:dyDescent="0.25">
      <c r="A42" t="s">
        <v>296</v>
      </c>
      <c r="B42" t="s">
        <v>30</v>
      </c>
      <c r="C42" t="s">
        <v>219</v>
      </c>
      <c r="D42" t="s">
        <v>154</v>
      </c>
      <c r="E42" t="s">
        <v>33</v>
      </c>
      <c r="F42" t="s">
        <v>61</v>
      </c>
      <c r="G42" t="s">
        <v>302</v>
      </c>
      <c r="H42" t="s">
        <v>263</v>
      </c>
      <c r="I42">
        <v>126.12</v>
      </c>
      <c r="J42">
        <f t="shared" si="0"/>
        <v>13</v>
      </c>
      <c r="K42">
        <v>5.5</v>
      </c>
      <c r="L42">
        <v>0.9</v>
      </c>
      <c r="M42" t="s">
        <v>143</v>
      </c>
      <c r="P42">
        <v>8</v>
      </c>
      <c r="Q42">
        <v>5</v>
      </c>
    </row>
    <row r="43" spans="1:17" hidden="1" x14ac:dyDescent="0.25">
      <c r="A43" t="s">
        <v>296</v>
      </c>
      <c r="B43" t="s">
        <v>30</v>
      </c>
      <c r="C43" t="s">
        <v>220</v>
      </c>
      <c r="D43" t="s">
        <v>154</v>
      </c>
      <c r="E43" t="s">
        <v>33</v>
      </c>
      <c r="F43" t="s">
        <v>61</v>
      </c>
      <c r="G43" t="s">
        <v>302</v>
      </c>
      <c r="H43" t="s">
        <v>263</v>
      </c>
      <c r="I43">
        <v>126.12</v>
      </c>
      <c r="J43">
        <f t="shared" si="0"/>
        <v>14</v>
      </c>
      <c r="K43">
        <v>5.6</v>
      </c>
      <c r="L43">
        <v>1.2</v>
      </c>
      <c r="M43" t="s">
        <v>143</v>
      </c>
      <c r="P43">
        <v>8</v>
      </c>
      <c r="Q43">
        <v>6</v>
      </c>
    </row>
    <row r="44" spans="1:17" hidden="1" x14ac:dyDescent="0.25">
      <c r="A44" t="s">
        <v>296</v>
      </c>
      <c r="B44" t="s">
        <v>30</v>
      </c>
      <c r="C44" t="s">
        <v>221</v>
      </c>
      <c r="D44" t="s">
        <v>154</v>
      </c>
      <c r="E44" t="s">
        <v>33</v>
      </c>
      <c r="F44" t="s">
        <v>61</v>
      </c>
      <c r="G44" t="s">
        <v>302</v>
      </c>
      <c r="H44" t="s">
        <v>263</v>
      </c>
      <c r="I44">
        <v>126.12</v>
      </c>
      <c r="J44">
        <f t="shared" si="0"/>
        <v>15</v>
      </c>
      <c r="K44">
        <v>5.6</v>
      </c>
      <c r="L44">
        <v>1.2</v>
      </c>
      <c r="M44" t="s">
        <v>143</v>
      </c>
      <c r="P44">
        <v>8</v>
      </c>
      <c r="Q44">
        <v>7</v>
      </c>
    </row>
    <row r="45" spans="1:17" hidden="1" x14ac:dyDescent="0.25">
      <c r="A45" t="s">
        <v>296</v>
      </c>
      <c r="B45" t="s">
        <v>30</v>
      </c>
      <c r="C45" t="s">
        <v>215</v>
      </c>
      <c r="D45" t="s">
        <v>154</v>
      </c>
      <c r="E45" t="s">
        <v>33</v>
      </c>
      <c r="F45" t="s">
        <v>61</v>
      </c>
      <c r="G45" t="s">
        <v>302</v>
      </c>
      <c r="H45" t="s">
        <v>263</v>
      </c>
      <c r="I45">
        <v>126.12</v>
      </c>
      <c r="J45">
        <f t="shared" si="0"/>
        <v>18</v>
      </c>
      <c r="K45">
        <v>5.9</v>
      </c>
      <c r="L45">
        <v>1.2</v>
      </c>
      <c r="M45" t="s">
        <v>143</v>
      </c>
      <c r="P45">
        <v>8</v>
      </c>
      <c r="Q45">
        <v>10</v>
      </c>
    </row>
    <row r="46" spans="1:17" hidden="1" x14ac:dyDescent="0.25">
      <c r="A46" t="s">
        <v>296</v>
      </c>
      <c r="B46" t="s">
        <v>30</v>
      </c>
      <c r="C46" t="s">
        <v>219</v>
      </c>
      <c r="D46" t="s">
        <v>154</v>
      </c>
      <c r="E46" t="s">
        <v>33</v>
      </c>
      <c r="F46" t="s">
        <v>61</v>
      </c>
      <c r="G46" t="s">
        <v>302</v>
      </c>
      <c r="H46" t="s">
        <v>263</v>
      </c>
      <c r="I46">
        <v>126.12</v>
      </c>
      <c r="J46">
        <f t="shared" si="0"/>
        <v>22</v>
      </c>
      <c r="K46">
        <v>5.9</v>
      </c>
      <c r="L46">
        <v>1.1000000000000001</v>
      </c>
      <c r="M46" t="s">
        <v>143</v>
      </c>
      <c r="P46">
        <v>8</v>
      </c>
      <c r="Q46">
        <v>14</v>
      </c>
    </row>
    <row r="47" spans="1:17" hidden="1" x14ac:dyDescent="0.25">
      <c r="A47" t="s">
        <v>296</v>
      </c>
      <c r="B47" t="s">
        <v>30</v>
      </c>
      <c r="C47" t="s">
        <v>217</v>
      </c>
      <c r="D47" t="s">
        <v>154</v>
      </c>
      <c r="E47" t="s">
        <v>33</v>
      </c>
      <c r="F47" t="s">
        <v>61</v>
      </c>
      <c r="G47" t="s">
        <v>302</v>
      </c>
      <c r="H47" t="s">
        <v>263</v>
      </c>
      <c r="I47">
        <v>126.12</v>
      </c>
      <c r="J47">
        <f t="shared" si="0"/>
        <v>29</v>
      </c>
      <c r="K47">
        <v>6.5</v>
      </c>
      <c r="L47">
        <v>0.9</v>
      </c>
      <c r="M47" t="s">
        <v>143</v>
      </c>
      <c r="P47">
        <v>8</v>
      </c>
      <c r="Q47">
        <v>21</v>
      </c>
    </row>
    <row r="48" spans="1:17" hidden="1" x14ac:dyDescent="0.25">
      <c r="A48" t="s">
        <v>296</v>
      </c>
      <c r="B48" t="s">
        <v>30</v>
      </c>
      <c r="C48" t="s">
        <v>215</v>
      </c>
      <c r="D48" t="s">
        <v>154</v>
      </c>
      <c r="E48" t="s">
        <v>33</v>
      </c>
      <c r="F48" t="s">
        <v>61</v>
      </c>
      <c r="G48" t="s">
        <v>302</v>
      </c>
      <c r="H48" t="s">
        <v>263</v>
      </c>
      <c r="I48">
        <v>126.12</v>
      </c>
      <c r="J48">
        <f t="shared" si="0"/>
        <v>36</v>
      </c>
      <c r="K48">
        <v>5.8</v>
      </c>
      <c r="L48">
        <v>0.8</v>
      </c>
      <c r="M48" t="s">
        <v>143</v>
      </c>
      <c r="P48">
        <v>8</v>
      </c>
      <c r="Q48">
        <v>28</v>
      </c>
    </row>
    <row r="49" spans="1:17" hidden="1" x14ac:dyDescent="0.25">
      <c r="A49" t="s">
        <v>296</v>
      </c>
      <c r="B49" t="s">
        <v>30</v>
      </c>
      <c r="C49" t="s">
        <v>221</v>
      </c>
      <c r="D49" t="s">
        <v>154</v>
      </c>
      <c r="E49" t="s">
        <v>33</v>
      </c>
      <c r="F49" t="s">
        <v>61</v>
      </c>
      <c r="G49" t="s">
        <v>302</v>
      </c>
      <c r="H49" t="s">
        <v>263</v>
      </c>
      <c r="I49">
        <v>126.12</v>
      </c>
      <c r="J49">
        <f t="shared" si="0"/>
        <v>42</v>
      </c>
      <c r="K49">
        <v>5.81</v>
      </c>
      <c r="L49">
        <v>2</v>
      </c>
      <c r="M49" t="s">
        <v>143</v>
      </c>
      <c r="P49">
        <v>8</v>
      </c>
      <c r="Q49">
        <v>34</v>
      </c>
    </row>
    <row r="50" spans="1:17" hidden="1" x14ac:dyDescent="0.25">
      <c r="A50" t="s">
        <v>296</v>
      </c>
      <c r="B50" t="s">
        <v>30</v>
      </c>
      <c r="C50" t="s">
        <v>223</v>
      </c>
      <c r="D50" t="s">
        <v>154</v>
      </c>
      <c r="E50" t="s">
        <v>33</v>
      </c>
      <c r="F50" t="s">
        <v>61</v>
      </c>
      <c r="G50" t="s">
        <v>302</v>
      </c>
      <c r="H50" t="s">
        <v>263</v>
      </c>
      <c r="I50">
        <v>126.12</v>
      </c>
      <c r="J50">
        <f t="shared" si="0"/>
        <v>43</v>
      </c>
      <c r="K50">
        <v>4.7</v>
      </c>
      <c r="L50">
        <v>0.4</v>
      </c>
      <c r="M50" t="s">
        <v>143</v>
      </c>
      <c r="P50">
        <v>8</v>
      </c>
      <c r="Q50">
        <v>35</v>
      </c>
    </row>
    <row r="51" spans="1:17" hidden="1" x14ac:dyDescent="0.25">
      <c r="A51" t="s">
        <v>296</v>
      </c>
      <c r="B51" t="s">
        <v>30</v>
      </c>
      <c r="C51" t="s">
        <v>224</v>
      </c>
      <c r="D51" t="s">
        <v>154</v>
      </c>
      <c r="E51" t="s">
        <v>33</v>
      </c>
      <c r="F51" t="s">
        <v>61</v>
      </c>
      <c r="G51" t="s">
        <v>302</v>
      </c>
      <c r="H51" t="s">
        <v>263</v>
      </c>
      <c r="I51">
        <v>126.12</v>
      </c>
      <c r="J51">
        <f t="shared" si="0"/>
        <v>44</v>
      </c>
      <c r="K51">
        <v>1.3</v>
      </c>
      <c r="L51">
        <v>0.1</v>
      </c>
      <c r="M51" t="s">
        <v>143</v>
      </c>
      <c r="P51">
        <v>8</v>
      </c>
      <c r="Q51">
        <v>36</v>
      </c>
    </row>
    <row r="52" spans="1:17" hidden="1" x14ac:dyDescent="0.25">
      <c r="A52" t="s">
        <v>296</v>
      </c>
      <c r="B52" t="s">
        <v>30</v>
      </c>
      <c r="C52" t="s">
        <v>215</v>
      </c>
      <c r="D52" t="s">
        <v>154</v>
      </c>
      <c r="E52" t="s">
        <v>33</v>
      </c>
      <c r="F52" t="s">
        <v>61</v>
      </c>
      <c r="G52" t="s">
        <v>302</v>
      </c>
      <c r="H52" t="s">
        <v>263</v>
      </c>
      <c r="I52">
        <v>126.12</v>
      </c>
      <c r="J52">
        <f t="shared" si="0"/>
        <v>45</v>
      </c>
      <c r="K52">
        <v>0.8</v>
      </c>
      <c r="L52">
        <v>0.1</v>
      </c>
      <c r="M52" t="s">
        <v>143</v>
      </c>
      <c r="P52">
        <v>8</v>
      </c>
      <c r="Q52">
        <v>37</v>
      </c>
    </row>
    <row r="53" spans="1:17" hidden="1" x14ac:dyDescent="0.25">
      <c r="A53" t="s">
        <v>296</v>
      </c>
      <c r="B53" t="s">
        <v>30</v>
      </c>
      <c r="C53" t="s">
        <v>216</v>
      </c>
      <c r="D53" t="s">
        <v>154</v>
      </c>
      <c r="E53" t="s">
        <v>33</v>
      </c>
      <c r="F53" t="s">
        <v>61</v>
      </c>
      <c r="G53" t="s">
        <v>302</v>
      </c>
      <c r="H53" t="s">
        <v>263</v>
      </c>
      <c r="I53">
        <v>126.12</v>
      </c>
      <c r="J53">
        <f t="shared" si="0"/>
        <v>46</v>
      </c>
      <c r="K53">
        <v>0.6</v>
      </c>
      <c r="L53">
        <v>0.2</v>
      </c>
      <c r="M53" t="s">
        <v>143</v>
      </c>
      <c r="P53">
        <v>8</v>
      </c>
      <c r="Q53">
        <v>38</v>
      </c>
    </row>
    <row r="54" spans="1:17" hidden="1" x14ac:dyDescent="0.25">
      <c r="A54" t="s">
        <v>296</v>
      </c>
      <c r="B54" t="s">
        <v>30</v>
      </c>
      <c r="C54" t="s">
        <v>217</v>
      </c>
      <c r="D54" t="s">
        <v>154</v>
      </c>
      <c r="E54" t="s">
        <v>33</v>
      </c>
      <c r="F54" t="s">
        <v>61</v>
      </c>
      <c r="G54" t="s">
        <v>302</v>
      </c>
      <c r="H54" t="s">
        <v>263</v>
      </c>
      <c r="I54">
        <v>126.12</v>
      </c>
      <c r="J54">
        <f t="shared" si="0"/>
        <v>47</v>
      </c>
      <c r="K54">
        <v>0.4</v>
      </c>
      <c r="L54">
        <v>0.1</v>
      </c>
      <c r="M54" t="s">
        <v>143</v>
      </c>
      <c r="P54">
        <v>8</v>
      </c>
      <c r="Q54">
        <v>39</v>
      </c>
    </row>
    <row r="55" spans="1:17" hidden="1" x14ac:dyDescent="0.25">
      <c r="A55" t="s">
        <v>296</v>
      </c>
      <c r="B55" t="s">
        <v>30</v>
      </c>
      <c r="C55" t="s">
        <v>219</v>
      </c>
      <c r="D55" t="s">
        <v>154</v>
      </c>
      <c r="E55" t="s">
        <v>33</v>
      </c>
      <c r="F55" t="s">
        <v>61</v>
      </c>
      <c r="G55" t="s">
        <v>302</v>
      </c>
      <c r="H55" t="s">
        <v>263</v>
      </c>
      <c r="I55">
        <v>126.12</v>
      </c>
      <c r="J55">
        <f t="shared" si="0"/>
        <v>49</v>
      </c>
      <c r="K55">
        <v>0</v>
      </c>
      <c r="L55">
        <v>0</v>
      </c>
      <c r="M55" t="s">
        <v>143</v>
      </c>
      <c r="P55">
        <v>8</v>
      </c>
      <c r="Q55">
        <v>41</v>
      </c>
    </row>
    <row r="56" spans="1:17" hidden="1" x14ac:dyDescent="0.25">
      <c r="A56" t="s">
        <v>296</v>
      </c>
      <c r="B56" t="s">
        <v>30</v>
      </c>
      <c r="C56" t="s">
        <v>215</v>
      </c>
      <c r="D56" t="s">
        <v>154</v>
      </c>
      <c r="E56" t="s">
        <v>33</v>
      </c>
      <c r="F56" t="s">
        <v>61</v>
      </c>
      <c r="G56" t="s">
        <v>305</v>
      </c>
      <c r="H56" t="s">
        <v>263</v>
      </c>
      <c r="I56">
        <v>126.12</v>
      </c>
      <c r="J56">
        <f t="shared" si="0"/>
        <v>9</v>
      </c>
      <c r="K56">
        <v>0</v>
      </c>
      <c r="L56">
        <v>0</v>
      </c>
      <c r="M56" t="s">
        <v>143</v>
      </c>
      <c r="P56">
        <v>8</v>
      </c>
      <c r="Q56">
        <v>1</v>
      </c>
    </row>
    <row r="57" spans="1:17" hidden="1" x14ac:dyDescent="0.25">
      <c r="A57" t="s">
        <v>296</v>
      </c>
      <c r="B57" t="s">
        <v>30</v>
      </c>
      <c r="C57" t="s">
        <v>216</v>
      </c>
      <c r="D57" t="s">
        <v>154</v>
      </c>
      <c r="E57" t="s">
        <v>33</v>
      </c>
      <c r="F57" t="s">
        <v>61</v>
      </c>
      <c r="G57" t="s">
        <v>305</v>
      </c>
      <c r="H57" t="s">
        <v>263</v>
      </c>
      <c r="I57">
        <v>126.12</v>
      </c>
      <c r="J57">
        <f t="shared" si="0"/>
        <v>10</v>
      </c>
      <c r="K57">
        <v>2.1</v>
      </c>
      <c r="L57">
        <v>0.2</v>
      </c>
      <c r="M57" t="s">
        <v>143</v>
      </c>
      <c r="P57">
        <v>8</v>
      </c>
      <c r="Q57">
        <v>2</v>
      </c>
    </row>
    <row r="58" spans="1:17" hidden="1" x14ac:dyDescent="0.25">
      <c r="A58" t="s">
        <v>296</v>
      </c>
      <c r="B58" t="s">
        <v>30</v>
      </c>
      <c r="C58" t="s">
        <v>217</v>
      </c>
      <c r="D58" t="s">
        <v>154</v>
      </c>
      <c r="E58" t="s">
        <v>33</v>
      </c>
      <c r="F58" t="s">
        <v>61</v>
      </c>
      <c r="G58" t="s">
        <v>305</v>
      </c>
      <c r="H58" t="s">
        <v>263</v>
      </c>
      <c r="I58">
        <v>126.12</v>
      </c>
      <c r="J58">
        <f t="shared" si="0"/>
        <v>11</v>
      </c>
      <c r="K58">
        <v>2.7</v>
      </c>
      <c r="L58">
        <v>0.4</v>
      </c>
      <c r="M58" t="s">
        <v>143</v>
      </c>
      <c r="P58">
        <v>8</v>
      </c>
      <c r="Q58">
        <v>3</v>
      </c>
    </row>
    <row r="59" spans="1:17" hidden="1" x14ac:dyDescent="0.25">
      <c r="A59" t="s">
        <v>296</v>
      </c>
      <c r="B59" t="s">
        <v>30</v>
      </c>
      <c r="C59" t="s">
        <v>218</v>
      </c>
      <c r="D59" t="s">
        <v>154</v>
      </c>
      <c r="E59" t="s">
        <v>33</v>
      </c>
      <c r="F59" t="s">
        <v>61</v>
      </c>
      <c r="G59" t="s">
        <v>305</v>
      </c>
      <c r="H59" t="s">
        <v>263</v>
      </c>
      <c r="I59">
        <v>126.12</v>
      </c>
      <c r="J59">
        <f t="shared" si="0"/>
        <v>12</v>
      </c>
      <c r="K59">
        <v>2.9</v>
      </c>
      <c r="L59">
        <v>0.5</v>
      </c>
      <c r="M59" t="s">
        <v>143</v>
      </c>
      <c r="P59">
        <v>8</v>
      </c>
      <c r="Q59">
        <v>4</v>
      </c>
    </row>
    <row r="60" spans="1:17" hidden="1" x14ac:dyDescent="0.25">
      <c r="A60" t="s">
        <v>296</v>
      </c>
      <c r="B60" t="s">
        <v>30</v>
      </c>
      <c r="C60" t="s">
        <v>219</v>
      </c>
      <c r="D60" t="s">
        <v>154</v>
      </c>
      <c r="E60" t="s">
        <v>33</v>
      </c>
      <c r="F60" t="s">
        <v>61</v>
      </c>
      <c r="G60" t="s">
        <v>305</v>
      </c>
      <c r="H60" t="s">
        <v>263</v>
      </c>
      <c r="I60">
        <v>126.12</v>
      </c>
      <c r="J60">
        <f t="shared" si="0"/>
        <v>13</v>
      </c>
      <c r="K60">
        <v>3</v>
      </c>
      <c r="L60">
        <v>0.5</v>
      </c>
      <c r="M60" t="s">
        <v>143</v>
      </c>
      <c r="P60">
        <v>8</v>
      </c>
      <c r="Q60">
        <v>5</v>
      </c>
    </row>
    <row r="61" spans="1:17" hidden="1" x14ac:dyDescent="0.25">
      <c r="A61" t="s">
        <v>296</v>
      </c>
      <c r="B61" t="s">
        <v>30</v>
      </c>
      <c r="C61" t="s">
        <v>220</v>
      </c>
      <c r="D61" t="s">
        <v>154</v>
      </c>
      <c r="E61" t="s">
        <v>33</v>
      </c>
      <c r="F61" t="s">
        <v>61</v>
      </c>
      <c r="G61" t="s">
        <v>305</v>
      </c>
      <c r="H61" t="s">
        <v>263</v>
      </c>
      <c r="I61">
        <v>126.12</v>
      </c>
      <c r="J61">
        <f t="shared" si="0"/>
        <v>14</v>
      </c>
      <c r="K61">
        <v>2.8</v>
      </c>
      <c r="L61">
        <v>0.3</v>
      </c>
      <c r="M61" t="s">
        <v>143</v>
      </c>
      <c r="P61">
        <v>8</v>
      </c>
      <c r="Q61">
        <v>6</v>
      </c>
    </row>
    <row r="62" spans="1:17" hidden="1" x14ac:dyDescent="0.25">
      <c r="A62" t="s">
        <v>296</v>
      </c>
      <c r="B62" t="s">
        <v>30</v>
      </c>
      <c r="C62" t="s">
        <v>221</v>
      </c>
      <c r="D62" t="s">
        <v>154</v>
      </c>
      <c r="E62" t="s">
        <v>33</v>
      </c>
      <c r="F62" t="s">
        <v>61</v>
      </c>
      <c r="G62" t="s">
        <v>305</v>
      </c>
      <c r="H62" t="s">
        <v>263</v>
      </c>
      <c r="I62">
        <v>126.12</v>
      </c>
      <c r="J62">
        <f t="shared" si="0"/>
        <v>15</v>
      </c>
      <c r="K62">
        <v>2.7</v>
      </c>
      <c r="L62">
        <v>0.4</v>
      </c>
      <c r="M62" t="s">
        <v>143</v>
      </c>
      <c r="P62">
        <v>8</v>
      </c>
      <c r="Q62">
        <v>7</v>
      </c>
    </row>
    <row r="63" spans="1:17" hidden="1" x14ac:dyDescent="0.25">
      <c r="A63" t="s">
        <v>296</v>
      </c>
      <c r="B63" t="s">
        <v>30</v>
      </c>
      <c r="C63" t="s">
        <v>215</v>
      </c>
      <c r="D63" t="s">
        <v>154</v>
      </c>
      <c r="E63" t="s">
        <v>33</v>
      </c>
      <c r="F63" t="s">
        <v>61</v>
      </c>
      <c r="G63" t="s">
        <v>305</v>
      </c>
      <c r="H63" t="s">
        <v>263</v>
      </c>
      <c r="I63">
        <v>126.12</v>
      </c>
      <c r="J63">
        <f t="shared" si="0"/>
        <v>18</v>
      </c>
      <c r="K63">
        <v>3</v>
      </c>
      <c r="L63">
        <v>0.1</v>
      </c>
      <c r="M63" t="s">
        <v>143</v>
      </c>
      <c r="P63">
        <v>8</v>
      </c>
      <c r="Q63">
        <v>10</v>
      </c>
    </row>
    <row r="64" spans="1:17" hidden="1" x14ac:dyDescent="0.25">
      <c r="A64" t="s">
        <v>296</v>
      </c>
      <c r="B64" t="s">
        <v>30</v>
      </c>
      <c r="C64" t="s">
        <v>219</v>
      </c>
      <c r="D64" t="s">
        <v>154</v>
      </c>
      <c r="E64" t="s">
        <v>33</v>
      </c>
      <c r="F64" t="s">
        <v>61</v>
      </c>
      <c r="G64" t="s">
        <v>305</v>
      </c>
      <c r="H64" t="s">
        <v>263</v>
      </c>
      <c r="I64">
        <v>126.12</v>
      </c>
      <c r="J64">
        <f t="shared" si="0"/>
        <v>22</v>
      </c>
      <c r="K64">
        <v>2</v>
      </c>
      <c r="L64">
        <v>0.3</v>
      </c>
      <c r="M64" t="s">
        <v>143</v>
      </c>
      <c r="P64">
        <v>8</v>
      </c>
      <c r="Q64">
        <v>14</v>
      </c>
    </row>
    <row r="65" spans="1:17" hidden="1" x14ac:dyDescent="0.25">
      <c r="A65" t="s">
        <v>296</v>
      </c>
      <c r="B65" t="s">
        <v>30</v>
      </c>
      <c r="C65" t="s">
        <v>217</v>
      </c>
      <c r="D65" t="s">
        <v>154</v>
      </c>
      <c r="E65" t="s">
        <v>33</v>
      </c>
      <c r="F65" t="s">
        <v>61</v>
      </c>
      <c r="G65" t="s">
        <v>305</v>
      </c>
      <c r="H65" t="s">
        <v>263</v>
      </c>
      <c r="I65">
        <v>126.12</v>
      </c>
      <c r="J65">
        <f t="shared" si="0"/>
        <v>29</v>
      </c>
      <c r="K65">
        <v>2.8</v>
      </c>
      <c r="L65">
        <v>0.6</v>
      </c>
      <c r="M65" t="s">
        <v>143</v>
      </c>
      <c r="P65">
        <v>8</v>
      </c>
      <c r="Q65">
        <v>21</v>
      </c>
    </row>
    <row r="66" spans="1:17" hidden="1" x14ac:dyDescent="0.25">
      <c r="A66" t="s">
        <v>296</v>
      </c>
      <c r="B66" t="s">
        <v>30</v>
      </c>
      <c r="C66" t="s">
        <v>215</v>
      </c>
      <c r="D66" t="s">
        <v>154</v>
      </c>
      <c r="E66" t="s">
        <v>33</v>
      </c>
      <c r="F66" t="s">
        <v>61</v>
      </c>
      <c r="G66" t="s">
        <v>305</v>
      </c>
      <c r="H66" t="s">
        <v>263</v>
      </c>
      <c r="I66">
        <v>126.12</v>
      </c>
      <c r="J66">
        <f t="shared" si="0"/>
        <v>36</v>
      </c>
      <c r="K66">
        <v>2.5</v>
      </c>
      <c r="L66">
        <v>0.5</v>
      </c>
      <c r="M66" t="s">
        <v>143</v>
      </c>
      <c r="P66">
        <v>8</v>
      </c>
      <c r="Q66">
        <v>28</v>
      </c>
    </row>
    <row r="67" spans="1:17" hidden="1" x14ac:dyDescent="0.25">
      <c r="A67" t="s">
        <v>296</v>
      </c>
      <c r="B67" t="s">
        <v>30</v>
      </c>
      <c r="C67" t="s">
        <v>221</v>
      </c>
      <c r="D67" t="s">
        <v>154</v>
      </c>
      <c r="E67" t="s">
        <v>33</v>
      </c>
      <c r="F67" t="s">
        <v>61</v>
      </c>
      <c r="G67" t="s">
        <v>305</v>
      </c>
      <c r="H67" t="s">
        <v>263</v>
      </c>
      <c r="I67">
        <v>126.12</v>
      </c>
      <c r="J67">
        <f t="shared" ref="J67:J91" si="1">P67+Q67</f>
        <v>42</v>
      </c>
      <c r="K67">
        <v>2.8</v>
      </c>
      <c r="L67">
        <v>0.5</v>
      </c>
      <c r="M67" t="s">
        <v>143</v>
      </c>
      <c r="P67">
        <v>8</v>
      </c>
      <c r="Q67">
        <v>34</v>
      </c>
    </row>
    <row r="68" spans="1:17" hidden="1" x14ac:dyDescent="0.25">
      <c r="A68" t="s">
        <v>296</v>
      </c>
      <c r="B68" t="s">
        <v>30</v>
      </c>
      <c r="C68" t="s">
        <v>223</v>
      </c>
      <c r="D68" t="s">
        <v>154</v>
      </c>
      <c r="E68" t="s">
        <v>33</v>
      </c>
      <c r="F68" t="s">
        <v>61</v>
      </c>
      <c r="G68" t="s">
        <v>305</v>
      </c>
      <c r="H68" t="s">
        <v>263</v>
      </c>
      <c r="I68">
        <v>126.12</v>
      </c>
      <c r="J68">
        <f t="shared" si="1"/>
        <v>43</v>
      </c>
      <c r="K68">
        <v>2.1</v>
      </c>
      <c r="L68">
        <v>0.1</v>
      </c>
      <c r="M68" t="s">
        <v>143</v>
      </c>
      <c r="P68">
        <v>8</v>
      </c>
      <c r="Q68">
        <v>35</v>
      </c>
    </row>
    <row r="69" spans="1:17" hidden="1" x14ac:dyDescent="0.25">
      <c r="A69" t="s">
        <v>296</v>
      </c>
      <c r="B69" t="s">
        <v>30</v>
      </c>
      <c r="C69" t="s">
        <v>224</v>
      </c>
      <c r="D69" t="s">
        <v>154</v>
      </c>
      <c r="E69" t="s">
        <v>33</v>
      </c>
      <c r="F69" t="s">
        <v>61</v>
      </c>
      <c r="G69" t="s">
        <v>305</v>
      </c>
      <c r="H69" t="s">
        <v>263</v>
      </c>
      <c r="I69">
        <v>126.12</v>
      </c>
      <c r="J69">
        <f t="shared" si="1"/>
        <v>44</v>
      </c>
      <c r="K69">
        <v>1</v>
      </c>
      <c r="L69">
        <v>0.7</v>
      </c>
      <c r="M69" t="s">
        <v>143</v>
      </c>
      <c r="P69">
        <v>8</v>
      </c>
      <c r="Q69">
        <v>36</v>
      </c>
    </row>
    <row r="70" spans="1:17" hidden="1" x14ac:dyDescent="0.25">
      <c r="A70" t="s">
        <v>296</v>
      </c>
      <c r="B70" t="s">
        <v>30</v>
      </c>
      <c r="C70" t="s">
        <v>215</v>
      </c>
      <c r="D70" t="s">
        <v>154</v>
      </c>
      <c r="E70" t="s">
        <v>33</v>
      </c>
      <c r="F70" t="s">
        <v>61</v>
      </c>
      <c r="G70" t="s">
        <v>305</v>
      </c>
      <c r="H70" t="s">
        <v>263</v>
      </c>
      <c r="I70">
        <v>126.12</v>
      </c>
      <c r="J70">
        <f t="shared" si="1"/>
        <v>45</v>
      </c>
      <c r="K70">
        <v>0.4</v>
      </c>
      <c r="L70">
        <v>0.1</v>
      </c>
      <c r="M70" t="s">
        <v>143</v>
      </c>
      <c r="P70">
        <v>8</v>
      </c>
      <c r="Q70">
        <v>37</v>
      </c>
    </row>
    <row r="71" spans="1:17" hidden="1" x14ac:dyDescent="0.25">
      <c r="A71" t="s">
        <v>296</v>
      </c>
      <c r="B71" t="s">
        <v>30</v>
      </c>
      <c r="C71" t="s">
        <v>216</v>
      </c>
      <c r="D71" t="s">
        <v>154</v>
      </c>
      <c r="E71" t="s">
        <v>33</v>
      </c>
      <c r="F71" t="s">
        <v>61</v>
      </c>
      <c r="G71" t="s">
        <v>305</v>
      </c>
      <c r="H71" t="s">
        <v>263</v>
      </c>
      <c r="I71">
        <v>126.12</v>
      </c>
      <c r="J71">
        <f t="shared" si="1"/>
        <v>46</v>
      </c>
      <c r="K71">
        <v>0.3</v>
      </c>
      <c r="L71">
        <v>0.1</v>
      </c>
      <c r="M71" t="s">
        <v>143</v>
      </c>
      <c r="P71">
        <v>8</v>
      </c>
      <c r="Q71">
        <v>38</v>
      </c>
    </row>
    <row r="72" spans="1:17" hidden="1" x14ac:dyDescent="0.25">
      <c r="A72" t="s">
        <v>296</v>
      </c>
      <c r="B72" t="s">
        <v>30</v>
      </c>
      <c r="C72" t="s">
        <v>217</v>
      </c>
      <c r="D72" t="s">
        <v>154</v>
      </c>
      <c r="E72" t="s">
        <v>33</v>
      </c>
      <c r="F72" t="s">
        <v>61</v>
      </c>
      <c r="G72" t="s">
        <v>305</v>
      </c>
      <c r="H72" t="s">
        <v>263</v>
      </c>
      <c r="I72">
        <v>126.12</v>
      </c>
      <c r="J72">
        <f t="shared" si="1"/>
        <v>47</v>
      </c>
      <c r="K72">
        <v>0</v>
      </c>
      <c r="L72">
        <v>0</v>
      </c>
      <c r="M72" t="s">
        <v>143</v>
      </c>
      <c r="P72">
        <v>8</v>
      </c>
      <c r="Q72">
        <v>39</v>
      </c>
    </row>
    <row r="73" spans="1:17" hidden="1" x14ac:dyDescent="0.25">
      <c r="A73" t="s">
        <v>296</v>
      </c>
      <c r="B73" t="s">
        <v>30</v>
      </c>
      <c r="C73" t="s">
        <v>219</v>
      </c>
      <c r="D73" t="s">
        <v>154</v>
      </c>
      <c r="E73" t="s">
        <v>33</v>
      </c>
      <c r="F73" t="s">
        <v>61</v>
      </c>
      <c r="G73" t="s">
        <v>305</v>
      </c>
      <c r="H73" t="s">
        <v>263</v>
      </c>
      <c r="I73">
        <v>126.12</v>
      </c>
      <c r="J73">
        <f t="shared" si="1"/>
        <v>49</v>
      </c>
      <c r="K73">
        <v>0</v>
      </c>
      <c r="L73">
        <v>0</v>
      </c>
      <c r="M73" t="s">
        <v>143</v>
      </c>
      <c r="P73">
        <v>8</v>
      </c>
      <c r="Q73">
        <v>41</v>
      </c>
    </row>
    <row r="74" spans="1:17" x14ac:dyDescent="0.25">
      <c r="A74" t="s">
        <v>296</v>
      </c>
      <c r="B74" t="s">
        <v>30</v>
      </c>
      <c r="C74" t="s">
        <v>215</v>
      </c>
      <c r="D74" t="s">
        <v>154</v>
      </c>
      <c r="E74" t="s">
        <v>33</v>
      </c>
      <c r="F74" t="s">
        <v>61</v>
      </c>
      <c r="G74" t="s">
        <v>303</v>
      </c>
      <c r="H74" t="s">
        <v>263</v>
      </c>
      <c r="I74">
        <v>126.12</v>
      </c>
      <c r="J74">
        <f t="shared" si="1"/>
        <v>9</v>
      </c>
      <c r="K74">
        <v>0</v>
      </c>
      <c r="L74">
        <v>0</v>
      </c>
      <c r="M74" t="s">
        <v>143</v>
      </c>
      <c r="P74">
        <v>8</v>
      </c>
      <c r="Q74">
        <v>1</v>
      </c>
    </row>
    <row r="75" spans="1:17" x14ac:dyDescent="0.25">
      <c r="A75" t="s">
        <v>296</v>
      </c>
      <c r="B75" t="s">
        <v>30</v>
      </c>
      <c r="C75" t="s">
        <v>216</v>
      </c>
      <c r="D75" t="s">
        <v>154</v>
      </c>
      <c r="E75" t="s">
        <v>33</v>
      </c>
      <c r="F75" t="s">
        <v>61</v>
      </c>
      <c r="G75" t="s">
        <v>303</v>
      </c>
      <c r="H75" t="s">
        <v>263</v>
      </c>
      <c r="I75">
        <v>126.12</v>
      </c>
      <c r="J75">
        <f t="shared" si="1"/>
        <v>10</v>
      </c>
      <c r="K75">
        <v>1.1000000000000001</v>
      </c>
      <c r="L75">
        <v>0.2</v>
      </c>
      <c r="M75" t="s">
        <v>143</v>
      </c>
      <c r="P75">
        <v>8</v>
      </c>
      <c r="Q75">
        <v>2</v>
      </c>
    </row>
    <row r="76" spans="1:17" x14ac:dyDescent="0.25">
      <c r="A76" t="s">
        <v>296</v>
      </c>
      <c r="B76" t="s">
        <v>30</v>
      </c>
      <c r="C76" t="s">
        <v>217</v>
      </c>
      <c r="D76" t="s">
        <v>154</v>
      </c>
      <c r="E76" t="s">
        <v>33</v>
      </c>
      <c r="F76" t="s">
        <v>61</v>
      </c>
      <c r="G76" t="s">
        <v>303</v>
      </c>
      <c r="H76" t="s">
        <v>263</v>
      </c>
      <c r="I76">
        <v>126.12</v>
      </c>
      <c r="J76">
        <f t="shared" si="1"/>
        <v>11</v>
      </c>
      <c r="K76">
        <v>1.3</v>
      </c>
      <c r="L76">
        <v>0.2</v>
      </c>
      <c r="M76" t="s">
        <v>143</v>
      </c>
      <c r="P76">
        <v>8</v>
      </c>
      <c r="Q76">
        <v>3</v>
      </c>
    </row>
    <row r="77" spans="1:17" x14ac:dyDescent="0.25">
      <c r="A77" t="s">
        <v>296</v>
      </c>
      <c r="B77" t="s">
        <v>30</v>
      </c>
      <c r="C77" t="s">
        <v>218</v>
      </c>
      <c r="D77" t="s">
        <v>154</v>
      </c>
      <c r="E77" t="s">
        <v>33</v>
      </c>
      <c r="F77" t="s">
        <v>61</v>
      </c>
      <c r="G77" t="s">
        <v>303</v>
      </c>
      <c r="H77" t="s">
        <v>263</v>
      </c>
      <c r="I77">
        <v>126.12</v>
      </c>
      <c r="J77">
        <f t="shared" si="1"/>
        <v>12</v>
      </c>
      <c r="K77">
        <v>1.5</v>
      </c>
      <c r="L77">
        <v>0.2</v>
      </c>
      <c r="M77" t="s">
        <v>143</v>
      </c>
      <c r="P77">
        <v>8</v>
      </c>
      <c r="Q77">
        <v>4</v>
      </c>
    </row>
    <row r="78" spans="1:17" x14ac:dyDescent="0.25">
      <c r="A78" t="s">
        <v>296</v>
      </c>
      <c r="B78" t="s">
        <v>30</v>
      </c>
      <c r="C78" t="s">
        <v>219</v>
      </c>
      <c r="D78" t="s">
        <v>154</v>
      </c>
      <c r="E78" t="s">
        <v>33</v>
      </c>
      <c r="F78" t="s">
        <v>61</v>
      </c>
      <c r="G78" t="s">
        <v>303</v>
      </c>
      <c r="H78" t="s">
        <v>263</v>
      </c>
      <c r="I78">
        <v>126.12</v>
      </c>
      <c r="J78">
        <f t="shared" si="1"/>
        <v>13</v>
      </c>
      <c r="K78">
        <v>1.3</v>
      </c>
      <c r="L78">
        <v>0.2</v>
      </c>
      <c r="M78" t="s">
        <v>143</v>
      </c>
      <c r="P78">
        <v>8</v>
      </c>
      <c r="Q78">
        <v>5</v>
      </c>
    </row>
    <row r="79" spans="1:17" x14ac:dyDescent="0.25">
      <c r="A79" t="s">
        <v>296</v>
      </c>
      <c r="B79" t="s">
        <v>30</v>
      </c>
      <c r="C79" t="s">
        <v>220</v>
      </c>
      <c r="D79" t="s">
        <v>154</v>
      </c>
      <c r="E79" t="s">
        <v>33</v>
      </c>
      <c r="F79" t="s">
        <v>61</v>
      </c>
      <c r="G79" t="s">
        <v>303</v>
      </c>
      <c r="H79" t="s">
        <v>263</v>
      </c>
      <c r="I79">
        <v>126.12</v>
      </c>
      <c r="J79">
        <f t="shared" si="1"/>
        <v>14</v>
      </c>
      <c r="K79">
        <v>1.3</v>
      </c>
      <c r="L79">
        <v>0.2</v>
      </c>
      <c r="M79" t="s">
        <v>143</v>
      </c>
      <c r="P79">
        <v>8</v>
      </c>
      <c r="Q79">
        <v>6</v>
      </c>
    </row>
    <row r="80" spans="1:17" x14ac:dyDescent="0.25">
      <c r="A80" t="s">
        <v>296</v>
      </c>
      <c r="B80" t="s">
        <v>30</v>
      </c>
      <c r="C80" t="s">
        <v>221</v>
      </c>
      <c r="D80" t="s">
        <v>154</v>
      </c>
      <c r="E80" t="s">
        <v>33</v>
      </c>
      <c r="F80" t="s">
        <v>61</v>
      </c>
      <c r="G80" t="s">
        <v>303</v>
      </c>
      <c r="H80" t="s">
        <v>263</v>
      </c>
      <c r="I80">
        <v>126.12</v>
      </c>
      <c r="J80">
        <f t="shared" si="1"/>
        <v>15</v>
      </c>
      <c r="K80">
        <v>1.3</v>
      </c>
      <c r="L80">
        <v>0.1</v>
      </c>
      <c r="M80" t="s">
        <v>143</v>
      </c>
      <c r="P80">
        <v>8</v>
      </c>
      <c r="Q80">
        <v>7</v>
      </c>
    </row>
    <row r="81" spans="1:17" x14ac:dyDescent="0.25">
      <c r="A81" t="s">
        <v>296</v>
      </c>
      <c r="B81" t="s">
        <v>30</v>
      </c>
      <c r="C81" t="s">
        <v>215</v>
      </c>
      <c r="D81" t="s">
        <v>154</v>
      </c>
      <c r="E81" t="s">
        <v>33</v>
      </c>
      <c r="F81" t="s">
        <v>61</v>
      </c>
      <c r="G81" t="s">
        <v>303</v>
      </c>
      <c r="H81" t="s">
        <v>263</v>
      </c>
      <c r="I81">
        <v>126.12</v>
      </c>
      <c r="J81">
        <f t="shared" si="1"/>
        <v>18</v>
      </c>
      <c r="K81">
        <v>1.5</v>
      </c>
      <c r="L81">
        <v>0.1</v>
      </c>
      <c r="M81" t="s">
        <v>143</v>
      </c>
      <c r="P81">
        <v>8</v>
      </c>
      <c r="Q81">
        <v>10</v>
      </c>
    </row>
    <row r="82" spans="1:17" x14ac:dyDescent="0.25">
      <c r="A82" t="s">
        <v>296</v>
      </c>
      <c r="B82" t="s">
        <v>30</v>
      </c>
      <c r="C82" t="s">
        <v>219</v>
      </c>
      <c r="D82" t="s">
        <v>154</v>
      </c>
      <c r="E82" t="s">
        <v>33</v>
      </c>
      <c r="F82" t="s">
        <v>61</v>
      </c>
      <c r="G82" t="s">
        <v>303</v>
      </c>
      <c r="H82" t="s">
        <v>263</v>
      </c>
      <c r="I82">
        <v>126.12</v>
      </c>
      <c r="J82">
        <f t="shared" si="1"/>
        <v>22</v>
      </c>
      <c r="K82">
        <v>1.3</v>
      </c>
      <c r="L82">
        <v>0.2</v>
      </c>
      <c r="M82" t="s">
        <v>143</v>
      </c>
      <c r="P82">
        <v>8</v>
      </c>
      <c r="Q82">
        <v>14</v>
      </c>
    </row>
    <row r="83" spans="1:17" x14ac:dyDescent="0.25">
      <c r="A83" t="s">
        <v>296</v>
      </c>
      <c r="B83" t="s">
        <v>30</v>
      </c>
      <c r="C83" t="s">
        <v>217</v>
      </c>
      <c r="D83" t="s">
        <v>154</v>
      </c>
      <c r="E83" t="s">
        <v>33</v>
      </c>
      <c r="F83" t="s">
        <v>61</v>
      </c>
      <c r="G83" t="s">
        <v>303</v>
      </c>
      <c r="H83" t="s">
        <v>263</v>
      </c>
      <c r="I83">
        <v>126.12</v>
      </c>
      <c r="J83">
        <f t="shared" si="1"/>
        <v>29</v>
      </c>
      <c r="K83">
        <v>1.6</v>
      </c>
      <c r="L83">
        <v>0.2</v>
      </c>
      <c r="M83" t="s">
        <v>143</v>
      </c>
      <c r="P83">
        <v>8</v>
      </c>
      <c r="Q83">
        <v>21</v>
      </c>
    </row>
    <row r="84" spans="1:17" x14ac:dyDescent="0.25">
      <c r="A84" t="s">
        <v>296</v>
      </c>
      <c r="B84" t="s">
        <v>30</v>
      </c>
      <c r="C84" t="s">
        <v>215</v>
      </c>
      <c r="D84" t="s">
        <v>154</v>
      </c>
      <c r="E84" t="s">
        <v>33</v>
      </c>
      <c r="F84" t="s">
        <v>61</v>
      </c>
      <c r="G84" t="s">
        <v>303</v>
      </c>
      <c r="H84" t="s">
        <v>263</v>
      </c>
      <c r="I84">
        <v>126.12</v>
      </c>
      <c r="J84">
        <f t="shared" si="1"/>
        <v>36</v>
      </c>
      <c r="K84">
        <v>1.6</v>
      </c>
      <c r="L84">
        <v>0.3</v>
      </c>
      <c r="M84" t="s">
        <v>143</v>
      </c>
      <c r="P84">
        <v>8</v>
      </c>
      <c r="Q84">
        <v>28</v>
      </c>
    </row>
    <row r="85" spans="1:17" x14ac:dyDescent="0.25">
      <c r="A85" t="s">
        <v>296</v>
      </c>
      <c r="B85" t="s">
        <v>30</v>
      </c>
      <c r="C85" t="s">
        <v>221</v>
      </c>
      <c r="D85" t="s">
        <v>154</v>
      </c>
      <c r="E85" t="s">
        <v>33</v>
      </c>
      <c r="F85" t="s">
        <v>61</v>
      </c>
      <c r="G85" t="s">
        <v>303</v>
      </c>
      <c r="H85" t="s">
        <v>263</v>
      </c>
      <c r="I85">
        <v>126.12</v>
      </c>
      <c r="J85">
        <f t="shared" si="1"/>
        <v>42</v>
      </c>
      <c r="K85">
        <v>1.4</v>
      </c>
      <c r="L85">
        <v>0.1</v>
      </c>
      <c r="M85" t="s">
        <v>143</v>
      </c>
      <c r="P85">
        <v>8</v>
      </c>
      <c r="Q85">
        <v>34</v>
      </c>
    </row>
    <row r="86" spans="1:17" x14ac:dyDescent="0.25">
      <c r="A86" t="s">
        <v>296</v>
      </c>
      <c r="B86" t="s">
        <v>30</v>
      </c>
      <c r="C86" t="s">
        <v>223</v>
      </c>
      <c r="D86" t="s">
        <v>154</v>
      </c>
      <c r="E86" t="s">
        <v>33</v>
      </c>
      <c r="F86" t="s">
        <v>61</v>
      </c>
      <c r="G86" t="s">
        <v>303</v>
      </c>
      <c r="H86" t="s">
        <v>263</v>
      </c>
      <c r="I86">
        <v>126.12</v>
      </c>
      <c r="J86">
        <f t="shared" si="1"/>
        <v>43</v>
      </c>
      <c r="K86">
        <v>1.1000000000000001</v>
      </c>
      <c r="L86">
        <v>0.3</v>
      </c>
      <c r="M86" t="s">
        <v>143</v>
      </c>
      <c r="P86">
        <v>8</v>
      </c>
      <c r="Q86">
        <v>35</v>
      </c>
    </row>
    <row r="87" spans="1:17" x14ac:dyDescent="0.25">
      <c r="A87" t="s">
        <v>296</v>
      </c>
      <c r="B87" t="s">
        <v>30</v>
      </c>
      <c r="C87" t="s">
        <v>224</v>
      </c>
      <c r="D87" t="s">
        <v>154</v>
      </c>
      <c r="E87" t="s">
        <v>33</v>
      </c>
      <c r="F87" t="s">
        <v>61</v>
      </c>
      <c r="G87" t="s">
        <v>303</v>
      </c>
      <c r="H87" t="s">
        <v>263</v>
      </c>
      <c r="I87">
        <v>126.12</v>
      </c>
      <c r="J87">
        <f t="shared" si="1"/>
        <v>44</v>
      </c>
      <c r="K87">
        <v>0.4</v>
      </c>
      <c r="L87">
        <v>0.1</v>
      </c>
      <c r="M87" t="s">
        <v>143</v>
      </c>
      <c r="P87">
        <v>8</v>
      </c>
      <c r="Q87">
        <v>36</v>
      </c>
    </row>
    <row r="88" spans="1:17" x14ac:dyDescent="0.25">
      <c r="A88" t="s">
        <v>296</v>
      </c>
      <c r="B88" t="s">
        <v>30</v>
      </c>
      <c r="C88" t="s">
        <v>215</v>
      </c>
      <c r="D88" t="s">
        <v>154</v>
      </c>
      <c r="E88" t="s">
        <v>33</v>
      </c>
      <c r="F88" t="s">
        <v>61</v>
      </c>
      <c r="G88" t="s">
        <v>303</v>
      </c>
      <c r="H88" t="s">
        <v>263</v>
      </c>
      <c r="I88">
        <v>126.12</v>
      </c>
      <c r="J88">
        <f t="shared" si="1"/>
        <v>45</v>
      </c>
      <c r="K88">
        <v>0.2</v>
      </c>
      <c r="L88">
        <v>0.1</v>
      </c>
      <c r="M88" t="s">
        <v>143</v>
      </c>
      <c r="P88">
        <v>8</v>
      </c>
      <c r="Q88">
        <v>37</v>
      </c>
    </row>
    <row r="89" spans="1:17" x14ac:dyDescent="0.25">
      <c r="A89" t="s">
        <v>296</v>
      </c>
      <c r="B89" t="s">
        <v>30</v>
      </c>
      <c r="C89" t="s">
        <v>216</v>
      </c>
      <c r="D89" t="s">
        <v>154</v>
      </c>
      <c r="E89" t="s">
        <v>33</v>
      </c>
      <c r="F89" t="s">
        <v>61</v>
      </c>
      <c r="G89" t="s">
        <v>303</v>
      </c>
      <c r="H89" t="s">
        <v>263</v>
      </c>
      <c r="I89">
        <v>126.12</v>
      </c>
      <c r="J89">
        <f t="shared" si="1"/>
        <v>46</v>
      </c>
      <c r="K89">
        <v>0.3</v>
      </c>
      <c r="L89">
        <v>0.1</v>
      </c>
      <c r="M89" t="s">
        <v>143</v>
      </c>
      <c r="P89">
        <v>8</v>
      </c>
      <c r="Q89">
        <v>38</v>
      </c>
    </row>
    <row r="90" spans="1:17" x14ac:dyDescent="0.25">
      <c r="A90" t="s">
        <v>296</v>
      </c>
      <c r="B90" t="s">
        <v>30</v>
      </c>
      <c r="C90" t="s">
        <v>217</v>
      </c>
      <c r="D90" t="s">
        <v>154</v>
      </c>
      <c r="E90" t="s">
        <v>33</v>
      </c>
      <c r="F90" t="s">
        <v>61</v>
      </c>
      <c r="G90" t="s">
        <v>303</v>
      </c>
      <c r="H90" t="s">
        <v>263</v>
      </c>
      <c r="I90">
        <v>126.12</v>
      </c>
      <c r="J90">
        <f t="shared" si="1"/>
        <v>47</v>
      </c>
      <c r="K90">
        <v>0</v>
      </c>
      <c r="L90">
        <v>0</v>
      </c>
      <c r="M90" t="s">
        <v>143</v>
      </c>
      <c r="P90">
        <v>8</v>
      </c>
      <c r="Q90">
        <v>39</v>
      </c>
    </row>
    <row r="91" spans="1:17" x14ac:dyDescent="0.25">
      <c r="A91" t="s">
        <v>296</v>
      </c>
      <c r="B91" t="s">
        <v>30</v>
      </c>
      <c r="C91" t="s">
        <v>219</v>
      </c>
      <c r="D91" t="s">
        <v>154</v>
      </c>
      <c r="E91" t="s">
        <v>33</v>
      </c>
      <c r="F91" t="s">
        <v>61</v>
      </c>
      <c r="G91" t="s">
        <v>303</v>
      </c>
      <c r="H91" t="s">
        <v>263</v>
      </c>
      <c r="I91">
        <v>126.12</v>
      </c>
      <c r="J91">
        <f t="shared" si="1"/>
        <v>49</v>
      </c>
      <c r="K91">
        <v>0</v>
      </c>
      <c r="L91">
        <v>0</v>
      </c>
      <c r="M91" t="s">
        <v>143</v>
      </c>
      <c r="P91">
        <v>8</v>
      </c>
      <c r="Q91">
        <v>41</v>
      </c>
    </row>
  </sheetData>
  <autoFilter ref="A1:Q91" xr:uid="{C95FAFAC-1991-4888-85B5-C1B54036798A}">
    <filterColumn colId="6">
      <filters>
        <filter val="62.6mgkg"/>
        <filter val="8.6mgkg"/>
      </filters>
    </filterColumn>
  </autoFilter>
  <phoneticPr fontId="6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8898-84B7-41B5-B66D-247460E8EF9B}">
  <sheetPr filterMode="1"/>
  <dimension ref="A1:Q97"/>
  <sheetViews>
    <sheetView topLeftCell="B1" workbookViewId="0">
      <selection activeCell="K42" sqref="K42:K49"/>
    </sheetView>
  </sheetViews>
  <sheetFormatPr defaultRowHeight="15" x14ac:dyDescent="0.25"/>
  <cols>
    <col min="11" max="11" width="19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s="1" t="s">
        <v>275</v>
      </c>
      <c r="J1" s="1" t="s">
        <v>273</v>
      </c>
      <c r="K1" s="2" t="s">
        <v>293</v>
      </c>
      <c r="L1" s="2" t="s">
        <v>292</v>
      </c>
      <c r="M1" s="1" t="s">
        <v>9</v>
      </c>
      <c r="N1" s="1" t="s">
        <v>7</v>
      </c>
      <c r="P1" t="s">
        <v>205</v>
      </c>
      <c r="Q1" t="s">
        <v>270</v>
      </c>
    </row>
    <row r="2" spans="1:17" hidden="1" x14ac:dyDescent="0.25">
      <c r="A2" t="s">
        <v>266</v>
      </c>
      <c r="B2" t="s">
        <v>30</v>
      </c>
      <c r="C2" t="s">
        <v>100</v>
      </c>
      <c r="D2" t="s">
        <v>76</v>
      </c>
      <c r="E2" t="s">
        <v>33</v>
      </c>
      <c r="F2" t="s">
        <v>140</v>
      </c>
      <c r="G2" t="s">
        <v>267</v>
      </c>
      <c r="H2" t="s">
        <v>263</v>
      </c>
      <c r="I2">
        <v>126.12</v>
      </c>
      <c r="J2">
        <f>P2+Q2</f>
        <v>11</v>
      </c>
      <c r="K2">
        <v>1.3877551020408101E-2</v>
      </c>
      <c r="M2" t="s">
        <v>143</v>
      </c>
      <c r="N2" t="s">
        <v>159</v>
      </c>
      <c r="P2">
        <v>8</v>
      </c>
      <c r="Q2">
        <v>3</v>
      </c>
    </row>
    <row r="3" spans="1:17" hidden="1" x14ac:dyDescent="0.25">
      <c r="A3" t="s">
        <v>266</v>
      </c>
      <c r="B3" t="s">
        <v>30</v>
      </c>
      <c r="C3" t="s">
        <v>100</v>
      </c>
      <c r="D3" t="s">
        <v>76</v>
      </c>
      <c r="E3" t="s">
        <v>33</v>
      </c>
      <c r="F3" t="s">
        <v>140</v>
      </c>
      <c r="G3" t="s">
        <v>267</v>
      </c>
      <c r="H3" t="s">
        <v>263</v>
      </c>
      <c r="I3">
        <v>126.12</v>
      </c>
      <c r="J3">
        <f t="shared" ref="J3:J66" si="0">P3+Q3</f>
        <v>15</v>
      </c>
      <c r="K3">
        <v>2.3673469387755101E-2</v>
      </c>
      <c r="M3" t="s">
        <v>143</v>
      </c>
      <c r="N3" t="s">
        <v>159</v>
      </c>
      <c r="P3">
        <v>8</v>
      </c>
      <c r="Q3">
        <v>7</v>
      </c>
    </row>
    <row r="4" spans="1:17" hidden="1" x14ac:dyDescent="0.25">
      <c r="A4" t="s">
        <v>266</v>
      </c>
      <c r="B4" t="s">
        <v>30</v>
      </c>
      <c r="C4" t="s">
        <v>100</v>
      </c>
      <c r="D4" t="s">
        <v>76</v>
      </c>
      <c r="E4" t="s">
        <v>33</v>
      </c>
      <c r="F4" t="s">
        <v>140</v>
      </c>
      <c r="G4" t="s">
        <v>267</v>
      </c>
      <c r="H4" t="s">
        <v>263</v>
      </c>
      <c r="I4">
        <v>126.12</v>
      </c>
      <c r="J4">
        <f t="shared" si="0"/>
        <v>22</v>
      </c>
      <c r="K4">
        <v>1.8775510204081601E-2</v>
      </c>
      <c r="M4" t="s">
        <v>143</v>
      </c>
      <c r="N4" t="s">
        <v>159</v>
      </c>
      <c r="P4">
        <v>8</v>
      </c>
      <c r="Q4">
        <v>14</v>
      </c>
    </row>
    <row r="5" spans="1:17" hidden="1" x14ac:dyDescent="0.25">
      <c r="A5" t="s">
        <v>266</v>
      </c>
      <c r="B5" t="s">
        <v>30</v>
      </c>
      <c r="C5" t="s">
        <v>100</v>
      </c>
      <c r="D5" t="s">
        <v>76</v>
      </c>
      <c r="E5" t="s">
        <v>33</v>
      </c>
      <c r="F5" t="s">
        <v>140</v>
      </c>
      <c r="G5" t="s">
        <v>267</v>
      </c>
      <c r="H5" t="s">
        <v>263</v>
      </c>
      <c r="I5">
        <v>126.12</v>
      </c>
      <c r="J5">
        <f t="shared" si="0"/>
        <v>29</v>
      </c>
      <c r="K5">
        <v>3.3469387755101998E-2</v>
      </c>
      <c r="M5" t="s">
        <v>143</v>
      </c>
      <c r="N5" t="s">
        <v>159</v>
      </c>
      <c r="P5">
        <v>8</v>
      </c>
      <c r="Q5">
        <v>21</v>
      </c>
    </row>
    <row r="6" spans="1:17" hidden="1" x14ac:dyDescent="0.25">
      <c r="A6" t="s">
        <v>266</v>
      </c>
      <c r="B6" t="s">
        <v>30</v>
      </c>
      <c r="C6" t="s">
        <v>100</v>
      </c>
      <c r="D6" t="s">
        <v>76</v>
      </c>
      <c r="E6" t="s">
        <v>33</v>
      </c>
      <c r="F6" t="s">
        <v>140</v>
      </c>
      <c r="G6" t="s">
        <v>267</v>
      </c>
      <c r="H6" t="s">
        <v>263</v>
      </c>
      <c r="I6">
        <v>126.12</v>
      </c>
      <c r="J6">
        <f t="shared" si="0"/>
        <v>29.33</v>
      </c>
      <c r="K6">
        <v>1.3877551020408101E-2</v>
      </c>
      <c r="M6" t="s">
        <v>143</v>
      </c>
      <c r="N6" t="s">
        <v>159</v>
      </c>
      <c r="P6">
        <v>8</v>
      </c>
      <c r="Q6">
        <v>21.33</v>
      </c>
    </row>
    <row r="7" spans="1:17" hidden="1" x14ac:dyDescent="0.25">
      <c r="A7" t="s">
        <v>266</v>
      </c>
      <c r="B7" t="s">
        <v>30</v>
      </c>
      <c r="C7" t="s">
        <v>100</v>
      </c>
      <c r="D7" t="s">
        <v>76</v>
      </c>
      <c r="E7" t="s">
        <v>33</v>
      </c>
      <c r="F7" t="s">
        <v>140</v>
      </c>
      <c r="G7" t="s">
        <v>267</v>
      </c>
      <c r="H7" t="s">
        <v>263</v>
      </c>
      <c r="I7">
        <v>126.12</v>
      </c>
      <c r="J7">
        <f t="shared" si="0"/>
        <v>30</v>
      </c>
      <c r="K7">
        <v>0</v>
      </c>
      <c r="M7" t="s">
        <v>143</v>
      </c>
      <c r="N7" t="s">
        <v>159</v>
      </c>
      <c r="P7">
        <v>8</v>
      </c>
      <c r="Q7">
        <v>22</v>
      </c>
    </row>
    <row r="8" spans="1:17" hidden="1" x14ac:dyDescent="0.25">
      <c r="A8" t="s">
        <v>266</v>
      </c>
      <c r="B8" t="s">
        <v>30</v>
      </c>
      <c r="C8" t="s">
        <v>100</v>
      </c>
      <c r="D8" t="s">
        <v>76</v>
      </c>
      <c r="E8" t="s">
        <v>33</v>
      </c>
      <c r="F8" t="s">
        <v>140</v>
      </c>
      <c r="G8" t="s">
        <v>267</v>
      </c>
      <c r="H8" t="s">
        <v>263</v>
      </c>
      <c r="I8">
        <v>126.12</v>
      </c>
      <c r="J8">
        <f t="shared" si="0"/>
        <v>31</v>
      </c>
      <c r="K8">
        <v>2.8571428571428598E-2</v>
      </c>
      <c r="M8" t="s">
        <v>143</v>
      </c>
      <c r="N8" t="s">
        <v>159</v>
      </c>
      <c r="P8">
        <v>8</v>
      </c>
      <c r="Q8">
        <v>23</v>
      </c>
    </row>
    <row r="9" spans="1:17" hidden="1" x14ac:dyDescent="0.25">
      <c r="A9" t="s">
        <v>266</v>
      </c>
      <c r="B9" t="s">
        <v>30</v>
      </c>
      <c r="C9" t="s">
        <v>100</v>
      </c>
      <c r="D9" t="s">
        <v>76</v>
      </c>
      <c r="E9" t="s">
        <v>33</v>
      </c>
      <c r="F9" t="s">
        <v>140</v>
      </c>
      <c r="G9" t="s">
        <v>267</v>
      </c>
      <c r="H9" t="s">
        <v>263</v>
      </c>
      <c r="I9">
        <v>126.12</v>
      </c>
      <c r="J9">
        <f t="shared" si="0"/>
        <v>33</v>
      </c>
      <c r="K9">
        <v>1.8775510204081601E-2</v>
      </c>
      <c r="M9" t="s">
        <v>143</v>
      </c>
      <c r="N9" t="s">
        <v>159</v>
      </c>
      <c r="P9">
        <v>8</v>
      </c>
      <c r="Q9">
        <v>25</v>
      </c>
    </row>
    <row r="10" spans="1:17" x14ac:dyDescent="0.25">
      <c r="A10" t="s">
        <v>266</v>
      </c>
      <c r="B10" t="s">
        <v>30</v>
      </c>
      <c r="C10" t="s">
        <v>100</v>
      </c>
      <c r="D10" t="s">
        <v>76</v>
      </c>
      <c r="E10" t="s">
        <v>33</v>
      </c>
      <c r="F10" t="s">
        <v>140</v>
      </c>
      <c r="G10" t="s">
        <v>268</v>
      </c>
      <c r="H10" t="s">
        <v>263</v>
      </c>
      <c r="I10">
        <v>126.12</v>
      </c>
      <c r="J10">
        <f t="shared" si="0"/>
        <v>11</v>
      </c>
      <c r="K10">
        <v>0.327346939</v>
      </c>
      <c r="M10" t="s">
        <v>143</v>
      </c>
      <c r="N10" t="s">
        <v>159</v>
      </c>
      <c r="P10">
        <v>8</v>
      </c>
      <c r="Q10">
        <v>3</v>
      </c>
    </row>
    <row r="11" spans="1:17" x14ac:dyDescent="0.25">
      <c r="A11" t="s">
        <v>266</v>
      </c>
      <c r="B11" t="s">
        <v>30</v>
      </c>
      <c r="C11" t="s">
        <v>100</v>
      </c>
      <c r="D11" t="s">
        <v>76</v>
      </c>
      <c r="E11" t="s">
        <v>33</v>
      </c>
      <c r="F11" t="s">
        <v>140</v>
      </c>
      <c r="G11" t="s">
        <v>268</v>
      </c>
      <c r="H11" t="s">
        <v>263</v>
      </c>
      <c r="I11">
        <v>126.12</v>
      </c>
      <c r="J11">
        <f t="shared" si="0"/>
        <v>15</v>
      </c>
      <c r="K11">
        <v>0.76326530599999998</v>
      </c>
      <c r="M11" t="s">
        <v>143</v>
      </c>
      <c r="N11" t="s">
        <v>159</v>
      </c>
      <c r="P11">
        <v>8</v>
      </c>
      <c r="Q11">
        <v>7</v>
      </c>
    </row>
    <row r="12" spans="1:17" x14ac:dyDescent="0.25">
      <c r="A12" t="s">
        <v>266</v>
      </c>
      <c r="B12" t="s">
        <v>30</v>
      </c>
      <c r="C12" t="s">
        <v>100</v>
      </c>
      <c r="D12" t="s">
        <v>76</v>
      </c>
      <c r="E12" t="s">
        <v>33</v>
      </c>
      <c r="F12" t="s">
        <v>140</v>
      </c>
      <c r="G12" t="s">
        <v>268</v>
      </c>
      <c r="H12" t="s">
        <v>263</v>
      </c>
      <c r="I12">
        <v>126.12</v>
      </c>
      <c r="J12">
        <f t="shared" si="0"/>
        <v>22</v>
      </c>
      <c r="K12">
        <v>0.572244898</v>
      </c>
      <c r="M12" t="s">
        <v>143</v>
      </c>
      <c r="N12" t="s">
        <v>159</v>
      </c>
      <c r="P12">
        <v>8</v>
      </c>
      <c r="Q12">
        <v>14</v>
      </c>
    </row>
    <row r="13" spans="1:17" x14ac:dyDescent="0.25">
      <c r="A13" t="s">
        <v>266</v>
      </c>
      <c r="B13" t="s">
        <v>30</v>
      </c>
      <c r="C13" t="s">
        <v>100</v>
      </c>
      <c r="D13" t="s">
        <v>76</v>
      </c>
      <c r="E13" t="s">
        <v>33</v>
      </c>
      <c r="F13" t="s">
        <v>140</v>
      </c>
      <c r="G13" t="s">
        <v>268</v>
      </c>
      <c r="H13" t="s">
        <v>263</v>
      </c>
      <c r="I13">
        <v>126.12</v>
      </c>
      <c r="J13">
        <f t="shared" si="0"/>
        <v>29</v>
      </c>
      <c r="K13">
        <v>0.817142857</v>
      </c>
      <c r="M13" t="s">
        <v>143</v>
      </c>
      <c r="N13" t="s">
        <v>159</v>
      </c>
      <c r="P13">
        <v>8</v>
      </c>
      <c r="Q13">
        <v>21</v>
      </c>
    </row>
    <row r="14" spans="1:17" x14ac:dyDescent="0.25">
      <c r="A14" t="s">
        <v>266</v>
      </c>
      <c r="B14" t="s">
        <v>30</v>
      </c>
      <c r="C14" t="s">
        <v>100</v>
      </c>
      <c r="D14" t="s">
        <v>76</v>
      </c>
      <c r="E14" t="s">
        <v>33</v>
      </c>
      <c r="F14" t="s">
        <v>140</v>
      </c>
      <c r="G14" t="s">
        <v>268</v>
      </c>
      <c r="H14" t="s">
        <v>263</v>
      </c>
      <c r="I14">
        <v>126.12</v>
      </c>
      <c r="J14">
        <f t="shared" si="0"/>
        <v>29.33</v>
      </c>
      <c r="K14">
        <v>5.7959183999999997E-2</v>
      </c>
      <c r="M14" t="s">
        <v>143</v>
      </c>
      <c r="N14" t="s">
        <v>159</v>
      </c>
      <c r="P14">
        <v>8</v>
      </c>
      <c r="Q14">
        <v>21.33</v>
      </c>
    </row>
    <row r="15" spans="1:17" x14ac:dyDescent="0.25">
      <c r="A15" t="s">
        <v>266</v>
      </c>
      <c r="B15" t="s">
        <v>30</v>
      </c>
      <c r="C15" t="s">
        <v>100</v>
      </c>
      <c r="D15" t="s">
        <v>76</v>
      </c>
      <c r="E15" t="s">
        <v>33</v>
      </c>
      <c r="F15" t="s">
        <v>140</v>
      </c>
      <c r="G15" t="s">
        <v>268</v>
      </c>
      <c r="H15" t="s">
        <v>263</v>
      </c>
      <c r="I15">
        <v>126.12</v>
      </c>
      <c r="J15">
        <f t="shared" si="0"/>
        <v>30</v>
      </c>
      <c r="K15">
        <v>3.8367347000000003E-2</v>
      </c>
      <c r="M15" t="s">
        <v>143</v>
      </c>
      <c r="N15" t="s">
        <v>159</v>
      </c>
      <c r="P15">
        <v>8</v>
      </c>
      <c r="Q15">
        <v>22</v>
      </c>
    </row>
    <row r="16" spans="1:17" x14ac:dyDescent="0.25">
      <c r="A16" t="s">
        <v>266</v>
      </c>
      <c r="B16" t="s">
        <v>30</v>
      </c>
      <c r="C16" t="s">
        <v>100</v>
      </c>
      <c r="D16" t="s">
        <v>76</v>
      </c>
      <c r="E16" t="s">
        <v>33</v>
      </c>
      <c r="F16" t="s">
        <v>140</v>
      </c>
      <c r="G16" t="s">
        <v>268</v>
      </c>
      <c r="H16" t="s">
        <v>263</v>
      </c>
      <c r="I16">
        <v>126.12</v>
      </c>
      <c r="J16">
        <f t="shared" si="0"/>
        <v>31</v>
      </c>
      <c r="K16">
        <v>5.7959183999999997E-2</v>
      </c>
      <c r="M16" t="s">
        <v>143</v>
      </c>
      <c r="N16" t="s">
        <v>159</v>
      </c>
      <c r="P16">
        <v>8</v>
      </c>
      <c r="Q16">
        <v>23</v>
      </c>
    </row>
    <row r="17" spans="1:17" x14ac:dyDescent="0.25">
      <c r="A17" t="s">
        <v>266</v>
      </c>
      <c r="B17" t="s">
        <v>30</v>
      </c>
      <c r="C17" t="s">
        <v>100</v>
      </c>
      <c r="D17" t="s">
        <v>76</v>
      </c>
      <c r="E17" t="s">
        <v>33</v>
      </c>
      <c r="F17" t="s">
        <v>140</v>
      </c>
      <c r="G17" t="s">
        <v>268</v>
      </c>
      <c r="H17" t="s">
        <v>263</v>
      </c>
      <c r="I17">
        <v>126.12</v>
      </c>
      <c r="J17">
        <f t="shared" si="0"/>
        <v>33</v>
      </c>
      <c r="K17">
        <v>3.8367347000000003E-2</v>
      </c>
      <c r="M17" t="s">
        <v>143</v>
      </c>
      <c r="N17" t="s">
        <v>159</v>
      </c>
      <c r="P17">
        <v>8</v>
      </c>
      <c r="Q17">
        <v>25</v>
      </c>
    </row>
    <row r="18" spans="1:17" x14ac:dyDescent="0.25">
      <c r="A18" t="s">
        <v>266</v>
      </c>
      <c r="B18" t="s">
        <v>30</v>
      </c>
      <c r="C18" t="s">
        <v>100</v>
      </c>
      <c r="D18" t="s">
        <v>76</v>
      </c>
      <c r="E18" t="s">
        <v>33</v>
      </c>
      <c r="F18" t="s">
        <v>140</v>
      </c>
      <c r="G18" t="s">
        <v>269</v>
      </c>
      <c r="H18" t="s">
        <v>263</v>
      </c>
      <c r="I18">
        <v>126.12</v>
      </c>
      <c r="J18">
        <f t="shared" si="0"/>
        <v>11</v>
      </c>
      <c r="K18">
        <v>0.26857142899999997</v>
      </c>
      <c r="M18" t="s">
        <v>143</v>
      </c>
      <c r="N18" t="s">
        <v>159</v>
      </c>
      <c r="P18">
        <v>8</v>
      </c>
      <c r="Q18">
        <v>3</v>
      </c>
    </row>
    <row r="19" spans="1:17" x14ac:dyDescent="0.25">
      <c r="A19" t="s">
        <v>266</v>
      </c>
      <c r="B19" t="s">
        <v>30</v>
      </c>
      <c r="C19" t="s">
        <v>100</v>
      </c>
      <c r="D19" t="s">
        <v>76</v>
      </c>
      <c r="E19" t="s">
        <v>33</v>
      </c>
      <c r="F19" t="s">
        <v>140</v>
      </c>
      <c r="G19" t="s">
        <v>269</v>
      </c>
      <c r="H19" t="s">
        <v>263</v>
      </c>
      <c r="I19">
        <v>126.12</v>
      </c>
      <c r="J19">
        <f t="shared" si="0"/>
        <v>15</v>
      </c>
      <c r="K19">
        <v>0.44489795900000001</v>
      </c>
      <c r="M19" t="s">
        <v>143</v>
      </c>
      <c r="N19" t="s">
        <v>159</v>
      </c>
      <c r="P19">
        <v>8</v>
      </c>
      <c r="Q19">
        <v>7</v>
      </c>
    </row>
    <row r="20" spans="1:17" x14ac:dyDescent="0.25">
      <c r="A20" t="s">
        <v>266</v>
      </c>
      <c r="B20" t="s">
        <v>30</v>
      </c>
      <c r="C20" t="s">
        <v>100</v>
      </c>
      <c r="D20" t="s">
        <v>76</v>
      </c>
      <c r="E20" t="s">
        <v>33</v>
      </c>
      <c r="F20" t="s">
        <v>140</v>
      </c>
      <c r="G20" t="s">
        <v>269</v>
      </c>
      <c r="H20" t="s">
        <v>263</v>
      </c>
      <c r="I20">
        <v>126.12</v>
      </c>
      <c r="J20">
        <f t="shared" si="0"/>
        <v>22</v>
      </c>
      <c r="K20">
        <v>0.58204081600000002</v>
      </c>
      <c r="M20" t="s">
        <v>143</v>
      </c>
      <c r="N20" t="s">
        <v>159</v>
      </c>
      <c r="P20">
        <v>8</v>
      </c>
      <c r="Q20">
        <v>14</v>
      </c>
    </row>
    <row r="21" spans="1:17" x14ac:dyDescent="0.25">
      <c r="A21" t="s">
        <v>266</v>
      </c>
      <c r="B21" t="s">
        <v>30</v>
      </c>
      <c r="C21" t="s">
        <v>100</v>
      </c>
      <c r="D21" t="s">
        <v>76</v>
      </c>
      <c r="E21" t="s">
        <v>33</v>
      </c>
      <c r="F21" t="s">
        <v>140</v>
      </c>
      <c r="G21" t="s">
        <v>269</v>
      </c>
      <c r="H21" t="s">
        <v>263</v>
      </c>
      <c r="I21">
        <v>126.12</v>
      </c>
      <c r="J21">
        <f t="shared" si="0"/>
        <v>29</v>
      </c>
      <c r="K21">
        <v>1.2040816329999999</v>
      </c>
      <c r="M21" t="s">
        <v>143</v>
      </c>
      <c r="N21" t="s">
        <v>159</v>
      </c>
      <c r="P21">
        <v>8</v>
      </c>
      <c r="Q21">
        <v>21</v>
      </c>
    </row>
    <row r="22" spans="1:17" x14ac:dyDescent="0.25">
      <c r="A22" t="s">
        <v>266</v>
      </c>
      <c r="B22" t="s">
        <v>30</v>
      </c>
      <c r="C22" t="s">
        <v>100</v>
      </c>
      <c r="D22" t="s">
        <v>76</v>
      </c>
      <c r="E22" t="s">
        <v>33</v>
      </c>
      <c r="F22" t="s">
        <v>140</v>
      </c>
      <c r="G22" t="s">
        <v>269</v>
      </c>
      <c r="H22" t="s">
        <v>263</v>
      </c>
      <c r="I22">
        <v>126.12</v>
      </c>
      <c r="J22">
        <f t="shared" si="0"/>
        <v>29.33</v>
      </c>
      <c r="K22">
        <v>8.7346938999999998E-2</v>
      </c>
      <c r="M22" t="s">
        <v>143</v>
      </c>
      <c r="N22" t="s">
        <v>159</v>
      </c>
      <c r="P22">
        <v>8</v>
      </c>
      <c r="Q22">
        <v>21.33</v>
      </c>
    </row>
    <row r="23" spans="1:17" x14ac:dyDescent="0.25">
      <c r="A23" t="s">
        <v>266</v>
      </c>
      <c r="B23" t="s">
        <v>30</v>
      </c>
      <c r="C23" t="s">
        <v>100</v>
      </c>
      <c r="D23" t="s">
        <v>76</v>
      </c>
      <c r="E23" t="s">
        <v>33</v>
      </c>
      <c r="F23" t="s">
        <v>140</v>
      </c>
      <c r="G23" t="s">
        <v>269</v>
      </c>
      <c r="H23" t="s">
        <v>263</v>
      </c>
      <c r="I23">
        <v>126.12</v>
      </c>
      <c r="J23">
        <f t="shared" si="0"/>
        <v>30</v>
      </c>
      <c r="K23">
        <v>1.3877551E-2</v>
      </c>
      <c r="M23" t="s">
        <v>143</v>
      </c>
      <c r="N23" t="s">
        <v>159</v>
      </c>
      <c r="P23">
        <v>8</v>
      </c>
      <c r="Q23">
        <v>22</v>
      </c>
    </row>
    <row r="24" spans="1:17" x14ac:dyDescent="0.25">
      <c r="A24" t="s">
        <v>266</v>
      </c>
      <c r="B24" t="s">
        <v>30</v>
      </c>
      <c r="C24" t="s">
        <v>100</v>
      </c>
      <c r="D24" t="s">
        <v>76</v>
      </c>
      <c r="E24" t="s">
        <v>33</v>
      </c>
      <c r="F24" t="s">
        <v>140</v>
      </c>
      <c r="G24" t="s">
        <v>269</v>
      </c>
      <c r="H24" t="s">
        <v>263</v>
      </c>
      <c r="I24">
        <v>126.12</v>
      </c>
      <c r="J24">
        <f t="shared" si="0"/>
        <v>31</v>
      </c>
      <c r="K24">
        <v>4.8163264999999997E-2</v>
      </c>
      <c r="M24" t="s">
        <v>143</v>
      </c>
      <c r="N24" t="s">
        <v>159</v>
      </c>
      <c r="P24">
        <v>8</v>
      </c>
      <c r="Q24">
        <v>23</v>
      </c>
    </row>
    <row r="25" spans="1:17" x14ac:dyDescent="0.25">
      <c r="A25" t="s">
        <v>266</v>
      </c>
      <c r="B25" t="s">
        <v>30</v>
      </c>
      <c r="C25" t="s">
        <v>100</v>
      </c>
      <c r="D25" t="s">
        <v>76</v>
      </c>
      <c r="E25" t="s">
        <v>33</v>
      </c>
      <c r="F25" t="s">
        <v>140</v>
      </c>
      <c r="G25" t="s">
        <v>269</v>
      </c>
      <c r="H25" t="s">
        <v>263</v>
      </c>
      <c r="I25">
        <v>126.12</v>
      </c>
      <c r="J25">
        <f t="shared" si="0"/>
        <v>33</v>
      </c>
      <c r="K25">
        <v>1.8775509999999999E-2</v>
      </c>
      <c r="M25" t="s">
        <v>143</v>
      </c>
      <c r="N25" t="s">
        <v>159</v>
      </c>
      <c r="P25">
        <v>8</v>
      </c>
      <c r="Q25">
        <v>25</v>
      </c>
    </row>
    <row r="26" spans="1:17" hidden="1" x14ac:dyDescent="0.25">
      <c r="A26" t="s">
        <v>266</v>
      </c>
      <c r="B26" t="s">
        <v>30</v>
      </c>
      <c r="C26" t="s">
        <v>96</v>
      </c>
      <c r="D26" t="s">
        <v>76</v>
      </c>
      <c r="E26" t="s">
        <v>33</v>
      </c>
      <c r="F26" t="s">
        <v>140</v>
      </c>
      <c r="G26" t="s">
        <v>267</v>
      </c>
      <c r="H26" t="s">
        <v>263</v>
      </c>
      <c r="I26">
        <v>126.12</v>
      </c>
      <c r="J26">
        <f t="shared" si="0"/>
        <v>11</v>
      </c>
      <c r="K26">
        <v>2.6086956521739198E-2</v>
      </c>
      <c r="M26" t="s">
        <v>143</v>
      </c>
      <c r="N26" t="s">
        <v>159</v>
      </c>
      <c r="P26">
        <v>8</v>
      </c>
      <c r="Q26">
        <v>3</v>
      </c>
    </row>
    <row r="27" spans="1:17" hidden="1" x14ac:dyDescent="0.25">
      <c r="A27" t="s">
        <v>266</v>
      </c>
      <c r="B27" t="s">
        <v>30</v>
      </c>
      <c r="C27" t="s">
        <v>96</v>
      </c>
      <c r="D27" t="s">
        <v>76</v>
      </c>
      <c r="E27" t="s">
        <v>33</v>
      </c>
      <c r="F27" t="s">
        <v>140</v>
      </c>
      <c r="G27" t="s">
        <v>267</v>
      </c>
      <c r="H27" t="s">
        <v>263</v>
      </c>
      <c r="I27">
        <v>126.12</v>
      </c>
      <c r="J27">
        <f t="shared" si="0"/>
        <v>15</v>
      </c>
      <c r="K27">
        <v>8.6956521739132101E-3</v>
      </c>
      <c r="M27" t="s">
        <v>143</v>
      </c>
      <c r="N27" t="s">
        <v>159</v>
      </c>
      <c r="P27">
        <v>8</v>
      </c>
      <c r="Q27">
        <v>7</v>
      </c>
    </row>
    <row r="28" spans="1:17" hidden="1" x14ac:dyDescent="0.25">
      <c r="A28" t="s">
        <v>266</v>
      </c>
      <c r="B28" t="s">
        <v>30</v>
      </c>
      <c r="C28" t="s">
        <v>96</v>
      </c>
      <c r="D28" t="s">
        <v>76</v>
      </c>
      <c r="E28" t="s">
        <v>33</v>
      </c>
      <c r="F28" t="s">
        <v>140</v>
      </c>
      <c r="G28" t="s">
        <v>267</v>
      </c>
      <c r="H28" t="s">
        <v>263</v>
      </c>
      <c r="I28">
        <v>126.12</v>
      </c>
      <c r="J28">
        <f t="shared" si="0"/>
        <v>22</v>
      </c>
      <c r="K28">
        <v>0.19565217391304299</v>
      </c>
      <c r="M28" t="s">
        <v>143</v>
      </c>
      <c r="N28" t="s">
        <v>159</v>
      </c>
      <c r="P28">
        <v>8</v>
      </c>
      <c r="Q28">
        <v>14</v>
      </c>
    </row>
    <row r="29" spans="1:17" hidden="1" x14ac:dyDescent="0.25">
      <c r="A29" t="s">
        <v>266</v>
      </c>
      <c r="B29" t="s">
        <v>30</v>
      </c>
      <c r="C29" t="s">
        <v>96</v>
      </c>
      <c r="D29" t="s">
        <v>76</v>
      </c>
      <c r="E29" t="s">
        <v>33</v>
      </c>
      <c r="F29" t="s">
        <v>140</v>
      </c>
      <c r="G29" t="s">
        <v>267</v>
      </c>
      <c r="H29" t="s">
        <v>263</v>
      </c>
      <c r="I29">
        <v>126.12</v>
      </c>
      <c r="J29">
        <f t="shared" si="0"/>
        <v>29</v>
      </c>
      <c r="K29">
        <v>9.5652173913043495E-2</v>
      </c>
      <c r="M29" t="s">
        <v>143</v>
      </c>
      <c r="N29" t="s">
        <v>159</v>
      </c>
      <c r="P29">
        <v>8</v>
      </c>
      <c r="Q29">
        <v>21</v>
      </c>
    </row>
    <row r="30" spans="1:17" hidden="1" x14ac:dyDescent="0.25">
      <c r="A30" t="s">
        <v>266</v>
      </c>
      <c r="B30" t="s">
        <v>30</v>
      </c>
      <c r="C30" t="s">
        <v>96</v>
      </c>
      <c r="D30" t="s">
        <v>76</v>
      </c>
      <c r="E30" t="s">
        <v>33</v>
      </c>
      <c r="F30" t="s">
        <v>140</v>
      </c>
      <c r="G30" t="s">
        <v>267</v>
      </c>
      <c r="H30" t="s">
        <v>263</v>
      </c>
      <c r="I30">
        <v>126.12</v>
      </c>
      <c r="J30">
        <f t="shared" si="0"/>
        <v>29.33</v>
      </c>
      <c r="K30">
        <v>4.3478260869564897E-3</v>
      </c>
      <c r="M30" t="s">
        <v>143</v>
      </c>
      <c r="N30" t="s">
        <v>159</v>
      </c>
      <c r="P30">
        <v>8</v>
      </c>
      <c r="Q30">
        <v>21.33</v>
      </c>
    </row>
    <row r="31" spans="1:17" hidden="1" x14ac:dyDescent="0.25">
      <c r="A31" t="s">
        <v>266</v>
      </c>
      <c r="B31" t="s">
        <v>30</v>
      </c>
      <c r="C31" t="s">
        <v>96</v>
      </c>
      <c r="D31" t="s">
        <v>76</v>
      </c>
      <c r="E31" t="s">
        <v>33</v>
      </c>
      <c r="F31" t="s">
        <v>140</v>
      </c>
      <c r="G31" t="s">
        <v>267</v>
      </c>
      <c r="H31" t="s">
        <v>263</v>
      </c>
      <c r="I31">
        <v>126.12</v>
      </c>
      <c r="J31">
        <f t="shared" si="0"/>
        <v>30</v>
      </c>
      <c r="K31">
        <v>1.7391304347826202E-2</v>
      </c>
      <c r="M31" t="s">
        <v>143</v>
      </c>
      <c r="N31" t="s">
        <v>159</v>
      </c>
      <c r="P31">
        <v>8</v>
      </c>
      <c r="Q31">
        <v>22</v>
      </c>
    </row>
    <row r="32" spans="1:17" hidden="1" x14ac:dyDescent="0.25">
      <c r="A32" t="s">
        <v>266</v>
      </c>
      <c r="B32" t="s">
        <v>30</v>
      </c>
      <c r="C32" t="s">
        <v>96</v>
      </c>
      <c r="D32" t="s">
        <v>76</v>
      </c>
      <c r="E32" t="s">
        <v>33</v>
      </c>
      <c r="F32" t="s">
        <v>140</v>
      </c>
      <c r="G32" t="s">
        <v>267</v>
      </c>
      <c r="H32" t="s">
        <v>263</v>
      </c>
      <c r="I32">
        <v>126.12</v>
      </c>
      <c r="J32">
        <f t="shared" si="0"/>
        <v>31</v>
      </c>
      <c r="K32">
        <v>3.4782608695652098E-2</v>
      </c>
      <c r="M32" t="s">
        <v>143</v>
      </c>
      <c r="N32" t="s">
        <v>159</v>
      </c>
      <c r="P32">
        <v>8</v>
      </c>
      <c r="Q32">
        <v>23</v>
      </c>
    </row>
    <row r="33" spans="1:17" hidden="1" x14ac:dyDescent="0.25">
      <c r="A33" t="s">
        <v>266</v>
      </c>
      <c r="B33" t="s">
        <v>30</v>
      </c>
      <c r="C33" t="s">
        <v>96</v>
      </c>
      <c r="D33" t="s">
        <v>76</v>
      </c>
      <c r="E33" t="s">
        <v>33</v>
      </c>
      <c r="F33" t="s">
        <v>140</v>
      </c>
      <c r="G33" t="s">
        <v>267</v>
      </c>
      <c r="H33" t="s">
        <v>263</v>
      </c>
      <c r="I33">
        <v>126.12</v>
      </c>
      <c r="J33">
        <f t="shared" si="0"/>
        <v>33</v>
      </c>
      <c r="K33">
        <v>7.82608695652173E-2</v>
      </c>
      <c r="M33" t="s">
        <v>143</v>
      </c>
      <c r="N33" t="s">
        <v>159</v>
      </c>
      <c r="P33">
        <v>8</v>
      </c>
      <c r="Q33">
        <v>25</v>
      </c>
    </row>
    <row r="34" spans="1:17" x14ac:dyDescent="0.25">
      <c r="A34" t="s">
        <v>266</v>
      </c>
      <c r="B34" t="s">
        <v>30</v>
      </c>
      <c r="C34" t="s">
        <v>96</v>
      </c>
      <c r="D34" t="s">
        <v>76</v>
      </c>
      <c r="E34" t="s">
        <v>33</v>
      </c>
      <c r="F34" t="s">
        <v>140</v>
      </c>
      <c r="G34" t="s">
        <v>268</v>
      </c>
      <c r="H34" t="s">
        <v>263</v>
      </c>
      <c r="I34">
        <v>126.12</v>
      </c>
      <c r="J34">
        <f t="shared" si="0"/>
        <v>11</v>
      </c>
      <c r="K34">
        <v>0.17391304347826</v>
      </c>
      <c r="M34" t="s">
        <v>143</v>
      </c>
      <c r="N34" t="s">
        <v>159</v>
      </c>
      <c r="P34">
        <v>8</v>
      </c>
      <c r="Q34">
        <v>3</v>
      </c>
    </row>
    <row r="35" spans="1:17" x14ac:dyDescent="0.25">
      <c r="A35" t="s">
        <v>266</v>
      </c>
      <c r="B35" t="s">
        <v>30</v>
      </c>
      <c r="C35" t="s">
        <v>96</v>
      </c>
      <c r="D35" t="s">
        <v>76</v>
      </c>
      <c r="E35" t="s">
        <v>33</v>
      </c>
      <c r="F35" t="s">
        <v>140</v>
      </c>
      <c r="G35" t="s">
        <v>268</v>
      </c>
      <c r="H35" t="s">
        <v>263</v>
      </c>
      <c r="I35">
        <v>126.12</v>
      </c>
      <c r="J35">
        <f t="shared" si="0"/>
        <v>15</v>
      </c>
      <c r="K35">
        <v>0.26956521739130401</v>
      </c>
      <c r="M35" t="s">
        <v>143</v>
      </c>
      <c r="N35" t="s">
        <v>159</v>
      </c>
      <c r="P35">
        <v>8</v>
      </c>
      <c r="Q35">
        <v>7</v>
      </c>
    </row>
    <row r="36" spans="1:17" x14ac:dyDescent="0.25">
      <c r="A36" t="s">
        <v>266</v>
      </c>
      <c r="B36" t="s">
        <v>30</v>
      </c>
      <c r="C36" t="s">
        <v>96</v>
      </c>
      <c r="D36" t="s">
        <v>76</v>
      </c>
      <c r="E36" t="s">
        <v>33</v>
      </c>
      <c r="F36" t="s">
        <v>140</v>
      </c>
      <c r="G36" t="s">
        <v>268</v>
      </c>
      <c r="H36" t="s">
        <v>263</v>
      </c>
      <c r="I36">
        <v>126.12</v>
      </c>
      <c r="J36">
        <f t="shared" si="0"/>
        <v>22</v>
      </c>
      <c r="K36">
        <v>0.42173913043478201</v>
      </c>
      <c r="M36" t="s">
        <v>143</v>
      </c>
      <c r="N36" t="s">
        <v>159</v>
      </c>
      <c r="P36">
        <v>8</v>
      </c>
      <c r="Q36">
        <v>14</v>
      </c>
    </row>
    <row r="37" spans="1:17" x14ac:dyDescent="0.25">
      <c r="A37" t="s">
        <v>266</v>
      </c>
      <c r="B37" t="s">
        <v>30</v>
      </c>
      <c r="C37" t="s">
        <v>96</v>
      </c>
      <c r="D37" t="s">
        <v>76</v>
      </c>
      <c r="E37" t="s">
        <v>33</v>
      </c>
      <c r="F37" t="s">
        <v>140</v>
      </c>
      <c r="G37" t="s">
        <v>268</v>
      </c>
      <c r="H37" t="s">
        <v>263</v>
      </c>
      <c r="I37">
        <v>126.12</v>
      </c>
      <c r="J37">
        <f t="shared" si="0"/>
        <v>29</v>
      </c>
      <c r="K37">
        <v>0.39565217391304303</v>
      </c>
      <c r="M37" t="s">
        <v>143</v>
      </c>
      <c r="N37" t="s">
        <v>159</v>
      </c>
      <c r="P37">
        <v>8</v>
      </c>
      <c r="Q37">
        <v>21</v>
      </c>
    </row>
    <row r="38" spans="1:17" x14ac:dyDescent="0.25">
      <c r="A38" t="s">
        <v>266</v>
      </c>
      <c r="B38" t="s">
        <v>30</v>
      </c>
      <c r="C38" t="s">
        <v>96</v>
      </c>
      <c r="D38" t="s">
        <v>76</v>
      </c>
      <c r="E38" t="s">
        <v>33</v>
      </c>
      <c r="F38" t="s">
        <v>140</v>
      </c>
      <c r="G38" t="s">
        <v>268</v>
      </c>
      <c r="H38" t="s">
        <v>263</v>
      </c>
      <c r="I38">
        <v>126.12</v>
      </c>
      <c r="J38">
        <f t="shared" si="0"/>
        <v>29.33</v>
      </c>
      <c r="K38">
        <v>3.0434782608695699E-2</v>
      </c>
      <c r="M38" t="s">
        <v>143</v>
      </c>
      <c r="N38" t="s">
        <v>159</v>
      </c>
      <c r="P38">
        <v>8</v>
      </c>
      <c r="Q38">
        <v>21.33</v>
      </c>
    </row>
    <row r="39" spans="1:17" x14ac:dyDescent="0.25">
      <c r="A39" t="s">
        <v>266</v>
      </c>
      <c r="B39" t="s">
        <v>30</v>
      </c>
      <c r="C39" t="s">
        <v>96</v>
      </c>
      <c r="D39" t="s">
        <v>76</v>
      </c>
      <c r="E39" t="s">
        <v>33</v>
      </c>
      <c r="F39" t="s">
        <v>140</v>
      </c>
      <c r="G39" t="s">
        <v>268</v>
      </c>
      <c r="H39" t="s">
        <v>263</v>
      </c>
      <c r="I39">
        <v>126.12</v>
      </c>
      <c r="J39">
        <f t="shared" si="0"/>
        <v>30</v>
      </c>
      <c r="K39">
        <v>3.4782608695652098E-2</v>
      </c>
      <c r="M39" t="s">
        <v>143</v>
      </c>
      <c r="N39" t="s">
        <v>159</v>
      </c>
      <c r="P39">
        <v>8</v>
      </c>
      <c r="Q39">
        <v>22</v>
      </c>
    </row>
    <row r="40" spans="1:17" x14ac:dyDescent="0.25">
      <c r="A40" t="s">
        <v>266</v>
      </c>
      <c r="B40" t="s">
        <v>30</v>
      </c>
      <c r="C40" t="s">
        <v>96</v>
      </c>
      <c r="D40" t="s">
        <v>76</v>
      </c>
      <c r="E40" t="s">
        <v>33</v>
      </c>
      <c r="F40" t="s">
        <v>140</v>
      </c>
      <c r="G40" t="s">
        <v>268</v>
      </c>
      <c r="H40" t="s">
        <v>263</v>
      </c>
      <c r="I40">
        <v>126.12</v>
      </c>
      <c r="J40">
        <f t="shared" si="0"/>
        <v>31</v>
      </c>
      <c r="K40">
        <v>4.3478260869565098E-2</v>
      </c>
      <c r="M40" t="s">
        <v>143</v>
      </c>
      <c r="N40" t="s">
        <v>159</v>
      </c>
      <c r="P40">
        <v>8</v>
      </c>
      <c r="Q40">
        <v>23</v>
      </c>
    </row>
    <row r="41" spans="1:17" x14ac:dyDescent="0.25">
      <c r="A41" t="s">
        <v>266</v>
      </c>
      <c r="B41" t="s">
        <v>30</v>
      </c>
      <c r="C41" t="s">
        <v>96</v>
      </c>
      <c r="D41" t="s">
        <v>76</v>
      </c>
      <c r="E41" t="s">
        <v>33</v>
      </c>
      <c r="F41" t="s">
        <v>140</v>
      </c>
      <c r="G41" t="s">
        <v>268</v>
      </c>
      <c r="H41" t="s">
        <v>263</v>
      </c>
      <c r="I41">
        <v>126.12</v>
      </c>
      <c r="J41">
        <f t="shared" si="0"/>
        <v>33</v>
      </c>
      <c r="K41">
        <v>7.82608695652173E-2</v>
      </c>
      <c r="M41" t="s">
        <v>143</v>
      </c>
      <c r="N41" t="s">
        <v>159</v>
      </c>
      <c r="P41">
        <v>8</v>
      </c>
      <c r="Q41">
        <v>25</v>
      </c>
    </row>
    <row r="42" spans="1:17" x14ac:dyDescent="0.25">
      <c r="A42" t="s">
        <v>266</v>
      </c>
      <c r="B42" t="s">
        <v>30</v>
      </c>
      <c r="C42" t="s">
        <v>96</v>
      </c>
      <c r="D42" t="s">
        <v>76</v>
      </c>
      <c r="E42" t="s">
        <v>33</v>
      </c>
      <c r="F42" t="s">
        <v>140</v>
      </c>
      <c r="G42" t="s">
        <v>269</v>
      </c>
      <c r="H42" t="s">
        <v>263</v>
      </c>
      <c r="I42">
        <v>126.12</v>
      </c>
      <c r="J42">
        <f t="shared" si="0"/>
        <v>11</v>
      </c>
      <c r="K42">
        <v>0.14782608699999999</v>
      </c>
      <c r="M42" t="s">
        <v>143</v>
      </c>
      <c r="N42" t="s">
        <v>159</v>
      </c>
      <c r="P42">
        <v>8</v>
      </c>
      <c r="Q42">
        <v>3</v>
      </c>
    </row>
    <row r="43" spans="1:17" x14ac:dyDescent="0.25">
      <c r="A43" t="s">
        <v>266</v>
      </c>
      <c r="B43" t="s">
        <v>30</v>
      </c>
      <c r="C43" t="s">
        <v>96</v>
      </c>
      <c r="D43" t="s">
        <v>76</v>
      </c>
      <c r="E43" t="s">
        <v>33</v>
      </c>
      <c r="F43" t="s">
        <v>140</v>
      </c>
      <c r="G43" t="s">
        <v>269</v>
      </c>
      <c r="H43" t="s">
        <v>263</v>
      </c>
      <c r="I43">
        <v>126.12</v>
      </c>
      <c r="J43">
        <f t="shared" si="0"/>
        <v>15</v>
      </c>
      <c r="K43">
        <v>0.17826086999999999</v>
      </c>
      <c r="M43" t="s">
        <v>143</v>
      </c>
      <c r="N43" t="s">
        <v>159</v>
      </c>
      <c r="P43">
        <v>8</v>
      </c>
      <c r="Q43">
        <v>7</v>
      </c>
    </row>
    <row r="44" spans="1:17" x14ac:dyDescent="0.25">
      <c r="A44" t="s">
        <v>266</v>
      </c>
      <c r="B44" t="s">
        <v>30</v>
      </c>
      <c r="C44" t="s">
        <v>96</v>
      </c>
      <c r="D44" t="s">
        <v>76</v>
      </c>
      <c r="E44" t="s">
        <v>33</v>
      </c>
      <c r="F44" t="s">
        <v>140</v>
      </c>
      <c r="G44" t="s">
        <v>269</v>
      </c>
      <c r="H44" t="s">
        <v>263</v>
      </c>
      <c r="I44">
        <v>126.12</v>
      </c>
      <c r="J44">
        <f t="shared" si="0"/>
        <v>22</v>
      </c>
      <c r="K44">
        <v>0.76956521700000002</v>
      </c>
      <c r="M44" t="s">
        <v>143</v>
      </c>
      <c r="N44" t="s">
        <v>159</v>
      </c>
      <c r="P44">
        <v>8</v>
      </c>
      <c r="Q44">
        <v>14</v>
      </c>
    </row>
    <row r="45" spans="1:17" x14ac:dyDescent="0.25">
      <c r="A45" t="s">
        <v>266</v>
      </c>
      <c r="B45" t="s">
        <v>30</v>
      </c>
      <c r="C45" t="s">
        <v>96</v>
      </c>
      <c r="D45" t="s">
        <v>76</v>
      </c>
      <c r="E45" t="s">
        <v>33</v>
      </c>
      <c r="F45" t="s">
        <v>140</v>
      </c>
      <c r="G45" t="s">
        <v>269</v>
      </c>
      <c r="H45" t="s">
        <v>263</v>
      </c>
      <c r="I45">
        <v>126.12</v>
      </c>
      <c r="J45">
        <f t="shared" si="0"/>
        <v>29</v>
      </c>
      <c r="K45">
        <v>0.84347826100000001</v>
      </c>
      <c r="M45" t="s">
        <v>143</v>
      </c>
      <c r="N45" t="s">
        <v>159</v>
      </c>
      <c r="P45">
        <v>8</v>
      </c>
      <c r="Q45">
        <v>21</v>
      </c>
    </row>
    <row r="46" spans="1:17" x14ac:dyDescent="0.25">
      <c r="A46" t="s">
        <v>266</v>
      </c>
      <c r="B46" t="s">
        <v>30</v>
      </c>
      <c r="C46" t="s">
        <v>96</v>
      </c>
      <c r="D46" t="s">
        <v>76</v>
      </c>
      <c r="E46" t="s">
        <v>33</v>
      </c>
      <c r="F46" t="s">
        <v>140</v>
      </c>
      <c r="G46" t="s">
        <v>269</v>
      </c>
      <c r="H46" t="s">
        <v>263</v>
      </c>
      <c r="I46">
        <v>126.12</v>
      </c>
      <c r="J46">
        <f t="shared" si="0"/>
        <v>29.33</v>
      </c>
      <c r="K46">
        <v>4.7826087000000003E-2</v>
      </c>
      <c r="M46" t="s">
        <v>143</v>
      </c>
      <c r="N46" t="s">
        <v>159</v>
      </c>
      <c r="P46">
        <v>8</v>
      </c>
      <c r="Q46">
        <v>21.33</v>
      </c>
    </row>
    <row r="47" spans="1:17" x14ac:dyDescent="0.25">
      <c r="A47" t="s">
        <v>266</v>
      </c>
      <c r="B47" t="s">
        <v>30</v>
      </c>
      <c r="C47" t="s">
        <v>96</v>
      </c>
      <c r="D47" t="s">
        <v>76</v>
      </c>
      <c r="E47" t="s">
        <v>33</v>
      </c>
      <c r="F47" t="s">
        <v>140</v>
      </c>
      <c r="G47" t="s">
        <v>269</v>
      </c>
      <c r="H47" t="s">
        <v>263</v>
      </c>
      <c r="I47">
        <v>126.12</v>
      </c>
      <c r="J47">
        <f t="shared" si="0"/>
        <v>30</v>
      </c>
      <c r="K47">
        <v>8.6956519999999999E-3</v>
      </c>
      <c r="M47" t="s">
        <v>143</v>
      </c>
      <c r="N47" t="s">
        <v>159</v>
      </c>
      <c r="P47">
        <v>8</v>
      </c>
      <c r="Q47">
        <v>22</v>
      </c>
    </row>
    <row r="48" spans="1:17" x14ac:dyDescent="0.25">
      <c r="A48" t="s">
        <v>266</v>
      </c>
      <c r="B48" t="s">
        <v>30</v>
      </c>
      <c r="C48" t="s">
        <v>96</v>
      </c>
      <c r="D48" t="s">
        <v>76</v>
      </c>
      <c r="E48" t="s">
        <v>33</v>
      </c>
      <c r="F48" t="s">
        <v>140</v>
      </c>
      <c r="G48" t="s">
        <v>269</v>
      </c>
      <c r="H48" t="s">
        <v>263</v>
      </c>
      <c r="I48">
        <v>126.12</v>
      </c>
      <c r="J48">
        <f t="shared" si="0"/>
        <v>31</v>
      </c>
      <c r="K48">
        <v>4.3478260999999997E-2</v>
      </c>
      <c r="M48" t="s">
        <v>143</v>
      </c>
      <c r="N48" t="s">
        <v>159</v>
      </c>
      <c r="P48">
        <v>8</v>
      </c>
      <c r="Q48">
        <v>23</v>
      </c>
    </row>
    <row r="49" spans="1:17" x14ac:dyDescent="0.25">
      <c r="A49" t="s">
        <v>266</v>
      </c>
      <c r="B49" t="s">
        <v>30</v>
      </c>
      <c r="C49" t="s">
        <v>96</v>
      </c>
      <c r="D49" t="s">
        <v>76</v>
      </c>
      <c r="E49" t="s">
        <v>33</v>
      </c>
      <c r="F49" t="s">
        <v>140</v>
      </c>
      <c r="G49" t="s">
        <v>269</v>
      </c>
      <c r="H49" t="s">
        <v>263</v>
      </c>
      <c r="I49">
        <v>126.12</v>
      </c>
      <c r="J49">
        <f t="shared" si="0"/>
        <v>33</v>
      </c>
      <c r="K49">
        <v>7.8260869999999996E-2</v>
      </c>
      <c r="M49" t="s">
        <v>143</v>
      </c>
      <c r="N49" t="s">
        <v>159</v>
      </c>
      <c r="P49">
        <v>8</v>
      </c>
      <c r="Q49">
        <v>25</v>
      </c>
    </row>
    <row r="50" spans="1:17" hidden="1" x14ac:dyDescent="0.25">
      <c r="A50" t="s">
        <v>266</v>
      </c>
      <c r="B50" t="s">
        <v>30</v>
      </c>
      <c r="C50" t="s">
        <v>75</v>
      </c>
      <c r="D50" t="s">
        <v>76</v>
      </c>
      <c r="E50" t="s">
        <v>33</v>
      </c>
      <c r="F50" t="s">
        <v>140</v>
      </c>
      <c r="G50" t="s">
        <v>267</v>
      </c>
      <c r="H50" t="s">
        <v>263</v>
      </c>
      <c r="I50">
        <v>126.12</v>
      </c>
      <c r="J50">
        <f t="shared" si="0"/>
        <v>11</v>
      </c>
      <c r="K50">
        <v>1.54296390602006E-2</v>
      </c>
      <c r="M50" t="s">
        <v>143</v>
      </c>
      <c r="N50" t="s">
        <v>159</v>
      </c>
      <c r="P50">
        <v>8</v>
      </c>
      <c r="Q50">
        <v>3</v>
      </c>
    </row>
    <row r="51" spans="1:17" hidden="1" x14ac:dyDescent="0.25">
      <c r="A51" t="s">
        <v>266</v>
      </c>
      <c r="B51" t="s">
        <v>30</v>
      </c>
      <c r="C51" t="s">
        <v>75</v>
      </c>
      <c r="D51" t="s">
        <v>76</v>
      </c>
      <c r="E51" t="s">
        <v>33</v>
      </c>
      <c r="F51" t="s">
        <v>140</v>
      </c>
      <c r="G51" t="s">
        <v>267</v>
      </c>
      <c r="H51" t="s">
        <v>263</v>
      </c>
      <c r="I51">
        <v>126.12</v>
      </c>
      <c r="J51">
        <f t="shared" si="0"/>
        <v>15</v>
      </c>
      <c r="K51">
        <v>1.6251384732395201E-2</v>
      </c>
      <c r="M51" t="s">
        <v>143</v>
      </c>
      <c r="N51" t="s">
        <v>159</v>
      </c>
      <c r="P51">
        <v>8</v>
      </c>
      <c r="Q51">
        <v>7</v>
      </c>
    </row>
    <row r="52" spans="1:17" hidden="1" x14ac:dyDescent="0.25">
      <c r="A52" t="s">
        <v>266</v>
      </c>
      <c r="B52" t="s">
        <v>30</v>
      </c>
      <c r="C52" t="s">
        <v>75</v>
      </c>
      <c r="D52" t="s">
        <v>76</v>
      </c>
      <c r="E52" t="s">
        <v>33</v>
      </c>
      <c r="F52" t="s">
        <v>140</v>
      </c>
      <c r="G52" t="s">
        <v>267</v>
      </c>
      <c r="H52" t="s">
        <v>263</v>
      </c>
      <c r="I52">
        <v>126.12</v>
      </c>
      <c r="J52">
        <f t="shared" si="0"/>
        <v>22</v>
      </c>
      <c r="K52">
        <v>0.10458325755195801</v>
      </c>
      <c r="M52" t="s">
        <v>143</v>
      </c>
      <c r="N52" t="s">
        <v>159</v>
      </c>
      <c r="P52">
        <v>8</v>
      </c>
      <c r="Q52">
        <v>14</v>
      </c>
    </row>
    <row r="53" spans="1:17" hidden="1" x14ac:dyDescent="0.25">
      <c r="A53" t="s">
        <v>266</v>
      </c>
      <c r="B53" t="s">
        <v>30</v>
      </c>
      <c r="C53" t="s">
        <v>75</v>
      </c>
      <c r="D53" t="s">
        <v>76</v>
      </c>
      <c r="E53" t="s">
        <v>33</v>
      </c>
      <c r="F53" t="s">
        <v>140</v>
      </c>
      <c r="G53" t="s">
        <v>267</v>
      </c>
      <c r="H53" t="s">
        <v>263</v>
      </c>
      <c r="I53">
        <v>126.12</v>
      </c>
      <c r="J53">
        <f t="shared" si="0"/>
        <v>29</v>
      </c>
      <c r="K53">
        <v>5.2905871265356001E-2</v>
      </c>
      <c r="M53" t="s">
        <v>143</v>
      </c>
      <c r="N53" t="s">
        <v>159</v>
      </c>
      <c r="P53">
        <v>8</v>
      </c>
      <c r="Q53">
        <v>21</v>
      </c>
    </row>
    <row r="54" spans="1:17" hidden="1" x14ac:dyDescent="0.25">
      <c r="A54" t="s">
        <v>266</v>
      </c>
      <c r="B54" t="s">
        <v>30</v>
      </c>
      <c r="C54" t="s">
        <v>75</v>
      </c>
      <c r="D54" t="s">
        <v>76</v>
      </c>
      <c r="E54" t="s">
        <v>33</v>
      </c>
      <c r="F54" t="s">
        <v>140</v>
      </c>
      <c r="G54" t="s">
        <v>267</v>
      </c>
      <c r="H54" t="s">
        <v>263</v>
      </c>
      <c r="I54">
        <v>126.12</v>
      </c>
      <c r="J54">
        <f t="shared" si="0"/>
        <v>29.33</v>
      </c>
      <c r="K54">
        <v>1.87629172798068E-2</v>
      </c>
      <c r="M54" t="s">
        <v>143</v>
      </c>
      <c r="N54" t="s">
        <v>159</v>
      </c>
      <c r="P54">
        <v>8</v>
      </c>
      <c r="Q54">
        <v>21.33</v>
      </c>
    </row>
    <row r="55" spans="1:17" hidden="1" x14ac:dyDescent="0.25">
      <c r="A55" t="s">
        <v>266</v>
      </c>
      <c r="B55" t="s">
        <v>30</v>
      </c>
      <c r="C55" t="s">
        <v>75</v>
      </c>
      <c r="D55" t="s">
        <v>76</v>
      </c>
      <c r="E55" t="s">
        <v>33</v>
      </c>
      <c r="F55" t="s">
        <v>140</v>
      </c>
      <c r="G55" t="s">
        <v>267</v>
      </c>
      <c r="H55" t="s">
        <v>263</v>
      </c>
      <c r="I55">
        <v>126.12</v>
      </c>
      <c r="J55">
        <f t="shared" si="0"/>
        <v>30</v>
      </c>
      <c r="K55">
        <v>2.2512855276863801E-2</v>
      </c>
      <c r="M55" t="s">
        <v>143</v>
      </c>
      <c r="N55" t="s">
        <v>159</v>
      </c>
      <c r="P55">
        <v>8</v>
      </c>
      <c r="Q55">
        <v>22</v>
      </c>
    </row>
    <row r="56" spans="1:17" hidden="1" x14ac:dyDescent="0.25">
      <c r="A56" t="s">
        <v>266</v>
      </c>
      <c r="B56" t="s">
        <v>30</v>
      </c>
      <c r="C56" t="s">
        <v>75</v>
      </c>
      <c r="D56" t="s">
        <v>76</v>
      </c>
      <c r="E56" t="s">
        <v>33</v>
      </c>
      <c r="F56" t="s">
        <v>140</v>
      </c>
      <c r="G56" t="s">
        <v>267</v>
      </c>
      <c r="H56" t="s">
        <v>263</v>
      </c>
      <c r="I56">
        <v>126.12</v>
      </c>
      <c r="J56">
        <f t="shared" si="0"/>
        <v>31</v>
      </c>
      <c r="K56">
        <v>4.0857459367404703E-2</v>
      </c>
      <c r="M56" t="s">
        <v>143</v>
      </c>
      <c r="N56" t="s">
        <v>159</v>
      </c>
      <c r="P56">
        <v>8</v>
      </c>
      <c r="Q56">
        <v>23</v>
      </c>
    </row>
    <row r="57" spans="1:17" hidden="1" x14ac:dyDescent="0.25">
      <c r="A57" t="s">
        <v>266</v>
      </c>
      <c r="B57" t="s">
        <v>30</v>
      </c>
      <c r="C57" t="s">
        <v>75</v>
      </c>
      <c r="D57" t="s">
        <v>76</v>
      </c>
      <c r="E57" t="s">
        <v>33</v>
      </c>
      <c r="F57" t="s">
        <v>140</v>
      </c>
      <c r="G57" t="s">
        <v>267</v>
      </c>
      <c r="H57" t="s">
        <v>263</v>
      </c>
      <c r="I57">
        <v>126.12</v>
      </c>
      <c r="J57">
        <f t="shared" si="0"/>
        <v>33</v>
      </c>
      <c r="K57">
        <v>8.2523437112481599E-2</v>
      </c>
      <c r="M57" t="s">
        <v>143</v>
      </c>
      <c r="N57" t="s">
        <v>159</v>
      </c>
      <c r="P57">
        <v>8</v>
      </c>
      <c r="Q57">
        <v>25</v>
      </c>
    </row>
    <row r="58" spans="1:17" x14ac:dyDescent="0.25">
      <c r="A58" t="s">
        <v>266</v>
      </c>
      <c r="B58" t="s">
        <v>30</v>
      </c>
      <c r="C58" t="s">
        <v>75</v>
      </c>
      <c r="D58" t="s">
        <v>76</v>
      </c>
      <c r="E58" t="s">
        <v>33</v>
      </c>
      <c r="F58" t="s">
        <v>140</v>
      </c>
      <c r="G58" t="s">
        <v>268</v>
      </c>
      <c r="H58" t="s">
        <v>263</v>
      </c>
      <c r="I58">
        <v>126.12</v>
      </c>
      <c r="J58">
        <f t="shared" si="0"/>
        <v>11</v>
      </c>
      <c r="K58">
        <v>0.14373770299999999</v>
      </c>
      <c r="M58" t="s">
        <v>143</v>
      </c>
      <c r="N58" t="s">
        <v>159</v>
      </c>
      <c r="P58">
        <v>8</v>
      </c>
      <c r="Q58">
        <v>3</v>
      </c>
    </row>
    <row r="59" spans="1:17" x14ac:dyDescent="0.25">
      <c r="A59" t="s">
        <v>266</v>
      </c>
      <c r="B59" t="s">
        <v>30</v>
      </c>
      <c r="C59" t="s">
        <v>75</v>
      </c>
      <c r="D59" t="s">
        <v>76</v>
      </c>
      <c r="E59" t="s">
        <v>33</v>
      </c>
      <c r="F59" t="s">
        <v>140</v>
      </c>
      <c r="G59" t="s">
        <v>268</v>
      </c>
      <c r="H59" t="s">
        <v>263</v>
      </c>
      <c r="I59">
        <v>126.12</v>
      </c>
      <c r="J59">
        <f t="shared" si="0"/>
        <v>15</v>
      </c>
      <c r="K59">
        <v>0.269974041</v>
      </c>
      <c r="M59" t="s">
        <v>143</v>
      </c>
      <c r="N59" t="s">
        <v>159</v>
      </c>
      <c r="P59">
        <v>8</v>
      </c>
      <c r="Q59">
        <v>7</v>
      </c>
    </row>
    <row r="60" spans="1:17" x14ac:dyDescent="0.25">
      <c r="A60" t="s">
        <v>266</v>
      </c>
      <c r="B60" t="s">
        <v>30</v>
      </c>
      <c r="C60" t="s">
        <v>75</v>
      </c>
      <c r="D60" t="s">
        <v>76</v>
      </c>
      <c r="E60" t="s">
        <v>33</v>
      </c>
      <c r="F60" t="s">
        <v>140</v>
      </c>
      <c r="G60" t="s">
        <v>268</v>
      </c>
      <c r="H60" t="s">
        <v>263</v>
      </c>
      <c r="I60">
        <v>126.12</v>
      </c>
      <c r="J60">
        <f t="shared" si="0"/>
        <v>22</v>
      </c>
      <c r="K60">
        <v>0.556647542</v>
      </c>
      <c r="M60" t="s">
        <v>143</v>
      </c>
      <c r="N60" t="s">
        <v>159</v>
      </c>
      <c r="P60">
        <v>8</v>
      </c>
      <c r="Q60">
        <v>14</v>
      </c>
    </row>
    <row r="61" spans="1:17" x14ac:dyDescent="0.25">
      <c r="A61" t="s">
        <v>266</v>
      </c>
      <c r="B61" t="s">
        <v>30</v>
      </c>
      <c r="C61" t="s">
        <v>75</v>
      </c>
      <c r="D61" t="s">
        <v>76</v>
      </c>
      <c r="E61" t="s">
        <v>33</v>
      </c>
      <c r="F61" t="s">
        <v>140</v>
      </c>
      <c r="G61" t="s">
        <v>268</v>
      </c>
      <c r="H61" t="s">
        <v>263</v>
      </c>
      <c r="I61">
        <v>126.12</v>
      </c>
      <c r="J61">
        <f t="shared" si="0"/>
        <v>29</v>
      </c>
      <c r="K61">
        <v>0.37082885500000001</v>
      </c>
      <c r="M61" t="s">
        <v>143</v>
      </c>
      <c r="N61" t="s">
        <v>159</v>
      </c>
      <c r="P61">
        <v>8</v>
      </c>
      <c r="Q61">
        <v>21</v>
      </c>
    </row>
    <row r="62" spans="1:17" x14ac:dyDescent="0.25">
      <c r="A62" t="s">
        <v>266</v>
      </c>
      <c r="B62" t="s">
        <v>30</v>
      </c>
      <c r="C62" t="s">
        <v>75</v>
      </c>
      <c r="D62" t="s">
        <v>76</v>
      </c>
      <c r="E62" t="s">
        <v>33</v>
      </c>
      <c r="F62" t="s">
        <v>140</v>
      </c>
      <c r="G62" t="s">
        <v>268</v>
      </c>
      <c r="H62" t="s">
        <v>263</v>
      </c>
      <c r="I62">
        <v>126.12</v>
      </c>
      <c r="J62">
        <f t="shared" si="0"/>
        <v>29.33</v>
      </c>
      <c r="K62">
        <v>5.3750764999999999E-2</v>
      </c>
      <c r="M62" t="s">
        <v>143</v>
      </c>
      <c r="N62" t="s">
        <v>159</v>
      </c>
      <c r="P62">
        <v>8</v>
      </c>
      <c r="Q62">
        <v>21.33</v>
      </c>
    </row>
    <row r="63" spans="1:17" x14ac:dyDescent="0.25">
      <c r="A63" t="s">
        <v>266</v>
      </c>
      <c r="B63" t="s">
        <v>30</v>
      </c>
      <c r="C63" t="s">
        <v>75</v>
      </c>
      <c r="D63" t="s">
        <v>76</v>
      </c>
      <c r="E63" t="s">
        <v>33</v>
      </c>
      <c r="F63" t="s">
        <v>140</v>
      </c>
      <c r="G63" t="s">
        <v>268</v>
      </c>
      <c r="H63" t="s">
        <v>263</v>
      </c>
      <c r="I63">
        <v>126.12</v>
      </c>
      <c r="J63">
        <f t="shared" si="0"/>
        <v>30</v>
      </c>
      <c r="K63">
        <v>3.7095946999999997E-2</v>
      </c>
      <c r="M63" t="s">
        <v>143</v>
      </c>
      <c r="N63" t="s">
        <v>159</v>
      </c>
      <c r="P63">
        <v>8</v>
      </c>
      <c r="Q63">
        <v>22</v>
      </c>
    </row>
    <row r="64" spans="1:17" x14ac:dyDescent="0.25">
      <c r="A64" t="s">
        <v>266</v>
      </c>
      <c r="B64" t="s">
        <v>30</v>
      </c>
      <c r="C64" t="s">
        <v>75</v>
      </c>
      <c r="D64" t="s">
        <v>76</v>
      </c>
      <c r="E64" t="s">
        <v>33</v>
      </c>
      <c r="F64" t="s">
        <v>140</v>
      </c>
      <c r="G64" t="s">
        <v>268</v>
      </c>
      <c r="H64" t="s">
        <v>263</v>
      </c>
      <c r="I64">
        <v>126.12</v>
      </c>
      <c r="J64">
        <f t="shared" si="0"/>
        <v>31</v>
      </c>
      <c r="K64">
        <v>5.5417404000000003E-2</v>
      </c>
      <c r="M64" t="s">
        <v>143</v>
      </c>
      <c r="N64" t="s">
        <v>159</v>
      </c>
      <c r="P64">
        <v>8</v>
      </c>
      <c r="Q64">
        <v>23</v>
      </c>
    </row>
    <row r="65" spans="1:17" x14ac:dyDescent="0.25">
      <c r="A65" t="s">
        <v>266</v>
      </c>
      <c r="B65" t="s">
        <v>30</v>
      </c>
      <c r="C65" t="s">
        <v>75</v>
      </c>
      <c r="D65" t="s">
        <v>76</v>
      </c>
      <c r="E65" t="s">
        <v>33</v>
      </c>
      <c r="F65" t="s">
        <v>140</v>
      </c>
      <c r="G65" t="s">
        <v>268</v>
      </c>
      <c r="H65" t="s">
        <v>263</v>
      </c>
      <c r="I65">
        <v>126.12</v>
      </c>
      <c r="J65">
        <f t="shared" si="0"/>
        <v>33</v>
      </c>
      <c r="K65">
        <v>5.3334105E-2</v>
      </c>
      <c r="M65" t="s">
        <v>143</v>
      </c>
      <c r="N65" t="s">
        <v>159</v>
      </c>
      <c r="P65">
        <v>8</v>
      </c>
      <c r="Q65">
        <v>25</v>
      </c>
    </row>
    <row r="66" spans="1:17" x14ac:dyDescent="0.25">
      <c r="A66" t="s">
        <v>266</v>
      </c>
      <c r="B66" t="s">
        <v>30</v>
      </c>
      <c r="C66" t="s">
        <v>75</v>
      </c>
      <c r="D66" t="s">
        <v>76</v>
      </c>
      <c r="E66" t="s">
        <v>33</v>
      </c>
      <c r="F66" t="s">
        <v>140</v>
      </c>
      <c r="G66" t="s">
        <v>269</v>
      </c>
      <c r="H66" t="s">
        <v>263</v>
      </c>
      <c r="I66">
        <v>126.12</v>
      </c>
      <c r="J66">
        <f t="shared" si="0"/>
        <v>11</v>
      </c>
      <c r="K66">
        <v>0.15541574999999999</v>
      </c>
      <c r="M66" t="s">
        <v>143</v>
      </c>
      <c r="N66" t="s">
        <v>159</v>
      </c>
      <c r="P66">
        <v>8</v>
      </c>
      <c r="Q66">
        <v>3</v>
      </c>
    </row>
    <row r="67" spans="1:17" x14ac:dyDescent="0.25">
      <c r="A67" t="s">
        <v>266</v>
      </c>
      <c r="B67" t="s">
        <v>30</v>
      </c>
      <c r="C67" t="s">
        <v>75</v>
      </c>
      <c r="D67" t="s">
        <v>76</v>
      </c>
      <c r="E67" t="s">
        <v>33</v>
      </c>
      <c r="F67" t="s">
        <v>140</v>
      </c>
      <c r="G67" t="s">
        <v>269</v>
      </c>
      <c r="H67" t="s">
        <v>263</v>
      </c>
      <c r="I67">
        <v>126.12</v>
      </c>
      <c r="J67">
        <f t="shared" ref="J67:J97" si="1">P67+Q67</f>
        <v>15</v>
      </c>
      <c r="K67">
        <v>0.19126006500000001</v>
      </c>
      <c r="M67" t="s">
        <v>143</v>
      </c>
      <c r="N67" t="s">
        <v>159</v>
      </c>
      <c r="P67">
        <v>8</v>
      </c>
      <c r="Q67">
        <v>7</v>
      </c>
    </row>
    <row r="68" spans="1:17" x14ac:dyDescent="0.25">
      <c r="A68" t="s">
        <v>266</v>
      </c>
      <c r="B68" t="s">
        <v>30</v>
      </c>
      <c r="C68" t="s">
        <v>75</v>
      </c>
      <c r="D68" t="s">
        <v>76</v>
      </c>
      <c r="E68" t="s">
        <v>33</v>
      </c>
      <c r="F68" t="s">
        <v>140</v>
      </c>
      <c r="G68" t="s">
        <v>269</v>
      </c>
      <c r="H68" t="s">
        <v>263</v>
      </c>
      <c r="I68">
        <v>126.12</v>
      </c>
      <c r="J68">
        <f t="shared" si="1"/>
        <v>22</v>
      </c>
      <c r="K68">
        <v>0.647074288</v>
      </c>
      <c r="M68" t="s">
        <v>143</v>
      </c>
      <c r="N68" t="s">
        <v>159</v>
      </c>
      <c r="P68">
        <v>8</v>
      </c>
      <c r="Q68">
        <v>14</v>
      </c>
    </row>
    <row r="69" spans="1:17" x14ac:dyDescent="0.25">
      <c r="A69" t="s">
        <v>266</v>
      </c>
      <c r="B69" t="s">
        <v>30</v>
      </c>
      <c r="C69" t="s">
        <v>75</v>
      </c>
      <c r="D69" t="s">
        <v>76</v>
      </c>
      <c r="E69" t="s">
        <v>33</v>
      </c>
      <c r="F69" t="s">
        <v>140</v>
      </c>
      <c r="G69" t="s">
        <v>269</v>
      </c>
      <c r="H69" t="s">
        <v>263</v>
      </c>
      <c r="I69">
        <v>126.12</v>
      </c>
      <c r="J69">
        <f t="shared" si="1"/>
        <v>29</v>
      </c>
      <c r="K69">
        <v>0.69751326899999999</v>
      </c>
      <c r="M69" t="s">
        <v>143</v>
      </c>
      <c r="N69" t="s">
        <v>159</v>
      </c>
      <c r="P69">
        <v>8</v>
      </c>
      <c r="Q69">
        <v>21</v>
      </c>
    </row>
    <row r="70" spans="1:17" x14ac:dyDescent="0.25">
      <c r="A70" t="s">
        <v>266</v>
      </c>
      <c r="B70" t="s">
        <v>30</v>
      </c>
      <c r="C70" t="s">
        <v>75</v>
      </c>
      <c r="D70" t="s">
        <v>76</v>
      </c>
      <c r="E70" t="s">
        <v>33</v>
      </c>
      <c r="F70" t="s">
        <v>140</v>
      </c>
      <c r="G70" t="s">
        <v>269</v>
      </c>
      <c r="H70" t="s">
        <v>263</v>
      </c>
      <c r="I70">
        <v>126.12</v>
      </c>
      <c r="J70">
        <f t="shared" si="1"/>
        <v>29.33</v>
      </c>
      <c r="K70">
        <v>6.5451960000000003E-2</v>
      </c>
      <c r="M70" t="s">
        <v>143</v>
      </c>
      <c r="N70" t="s">
        <v>159</v>
      </c>
      <c r="P70">
        <v>8</v>
      </c>
      <c r="Q70">
        <v>21.33</v>
      </c>
    </row>
    <row r="71" spans="1:17" x14ac:dyDescent="0.25">
      <c r="A71" t="s">
        <v>266</v>
      </c>
      <c r="B71" t="s">
        <v>30</v>
      </c>
      <c r="C71" t="s">
        <v>75</v>
      </c>
      <c r="D71" t="s">
        <v>76</v>
      </c>
      <c r="E71" t="s">
        <v>33</v>
      </c>
      <c r="F71" t="s">
        <v>140</v>
      </c>
      <c r="G71" t="s">
        <v>269</v>
      </c>
      <c r="H71" t="s">
        <v>263</v>
      </c>
      <c r="I71">
        <v>126.12</v>
      </c>
      <c r="J71">
        <f t="shared" si="1"/>
        <v>30</v>
      </c>
      <c r="K71">
        <v>2.2512854999999998E-2</v>
      </c>
      <c r="M71" t="s">
        <v>143</v>
      </c>
      <c r="N71" t="s">
        <v>159</v>
      </c>
      <c r="P71">
        <v>8</v>
      </c>
      <c r="Q71">
        <v>22</v>
      </c>
    </row>
    <row r="72" spans="1:17" x14ac:dyDescent="0.25">
      <c r="A72" t="s">
        <v>266</v>
      </c>
      <c r="B72" t="s">
        <v>30</v>
      </c>
      <c r="C72" t="s">
        <v>75</v>
      </c>
      <c r="D72" t="s">
        <v>76</v>
      </c>
      <c r="E72" t="s">
        <v>33</v>
      </c>
      <c r="F72" t="s">
        <v>140</v>
      </c>
      <c r="G72" t="s">
        <v>269</v>
      </c>
      <c r="H72" t="s">
        <v>263</v>
      </c>
      <c r="I72">
        <v>126.12</v>
      </c>
      <c r="J72">
        <f t="shared" si="1"/>
        <v>31</v>
      </c>
      <c r="K72">
        <v>5.2523933000000002E-2</v>
      </c>
      <c r="M72" t="s">
        <v>143</v>
      </c>
      <c r="N72" t="s">
        <v>159</v>
      </c>
      <c r="P72">
        <v>8</v>
      </c>
      <c r="Q72">
        <v>23</v>
      </c>
    </row>
    <row r="73" spans="1:17" x14ac:dyDescent="0.25">
      <c r="A73" t="s">
        <v>266</v>
      </c>
      <c r="B73" t="s">
        <v>30</v>
      </c>
      <c r="C73" t="s">
        <v>75</v>
      </c>
      <c r="D73" t="s">
        <v>76</v>
      </c>
      <c r="E73" t="s">
        <v>33</v>
      </c>
      <c r="F73" t="s">
        <v>140</v>
      </c>
      <c r="G73" t="s">
        <v>269</v>
      </c>
      <c r="H73" t="s">
        <v>263</v>
      </c>
      <c r="I73">
        <v>126.12</v>
      </c>
      <c r="J73">
        <f t="shared" si="1"/>
        <v>33</v>
      </c>
      <c r="K73">
        <v>5.0440633999999998E-2</v>
      </c>
      <c r="M73" t="s">
        <v>143</v>
      </c>
      <c r="N73" t="s">
        <v>159</v>
      </c>
      <c r="P73">
        <v>8</v>
      </c>
      <c r="Q73">
        <v>25</v>
      </c>
    </row>
    <row r="74" spans="1:17" hidden="1" x14ac:dyDescent="0.25">
      <c r="A74" t="s">
        <v>266</v>
      </c>
      <c r="B74" t="s">
        <v>30</v>
      </c>
      <c r="C74" t="s">
        <v>31</v>
      </c>
      <c r="D74" t="s">
        <v>32</v>
      </c>
      <c r="E74" t="s">
        <v>33</v>
      </c>
      <c r="F74" t="s">
        <v>140</v>
      </c>
      <c r="G74" t="s">
        <v>267</v>
      </c>
      <c r="H74" t="s">
        <v>263</v>
      </c>
      <c r="I74">
        <v>126.12</v>
      </c>
      <c r="J74">
        <f t="shared" si="1"/>
        <v>11</v>
      </c>
      <c r="K74">
        <v>1.2000753740867299E-2</v>
      </c>
      <c r="M74" t="s">
        <v>143</v>
      </c>
      <c r="N74" t="s">
        <v>159</v>
      </c>
      <c r="P74">
        <v>8</v>
      </c>
      <c r="Q74">
        <v>3</v>
      </c>
    </row>
    <row r="75" spans="1:17" hidden="1" x14ac:dyDescent="0.25">
      <c r="A75" t="s">
        <v>266</v>
      </c>
      <c r="B75" t="s">
        <v>30</v>
      </c>
      <c r="C75" t="s">
        <v>31</v>
      </c>
      <c r="D75" t="s">
        <v>32</v>
      </c>
      <c r="E75" t="s">
        <v>33</v>
      </c>
      <c r="F75" t="s">
        <v>140</v>
      </c>
      <c r="G75" t="s">
        <v>267</v>
      </c>
      <c r="H75" t="s">
        <v>263</v>
      </c>
      <c r="I75">
        <v>126.12</v>
      </c>
      <c r="J75">
        <f t="shared" si="1"/>
        <v>15</v>
      </c>
      <c r="K75">
        <v>1.42919546727651E-2</v>
      </c>
      <c r="M75" t="s">
        <v>143</v>
      </c>
      <c r="N75" t="s">
        <v>159</v>
      </c>
      <c r="P75">
        <v>8</v>
      </c>
      <c r="Q75">
        <v>7</v>
      </c>
    </row>
    <row r="76" spans="1:17" hidden="1" x14ac:dyDescent="0.25">
      <c r="A76" t="s">
        <v>266</v>
      </c>
      <c r="B76" t="s">
        <v>30</v>
      </c>
      <c r="C76" t="s">
        <v>31</v>
      </c>
      <c r="D76" t="s">
        <v>32</v>
      </c>
      <c r="E76" t="s">
        <v>33</v>
      </c>
      <c r="F76" t="s">
        <v>140</v>
      </c>
      <c r="G76" t="s">
        <v>267</v>
      </c>
      <c r="H76" t="s">
        <v>263</v>
      </c>
      <c r="I76">
        <v>126.12</v>
      </c>
      <c r="J76">
        <f t="shared" si="1"/>
        <v>22</v>
      </c>
      <c r="K76">
        <v>1.6570307748969899E-2</v>
      </c>
      <c r="M76" t="s">
        <v>143</v>
      </c>
      <c r="N76" t="s">
        <v>159</v>
      </c>
      <c r="P76">
        <v>8</v>
      </c>
      <c r="Q76">
        <v>14</v>
      </c>
    </row>
    <row r="77" spans="1:17" hidden="1" x14ac:dyDescent="0.25">
      <c r="A77" t="s">
        <v>266</v>
      </c>
      <c r="B77" t="s">
        <v>30</v>
      </c>
      <c r="C77" t="s">
        <v>31</v>
      </c>
      <c r="D77" t="s">
        <v>32</v>
      </c>
      <c r="E77" t="s">
        <v>33</v>
      </c>
      <c r="F77" t="s">
        <v>140</v>
      </c>
      <c r="G77" t="s">
        <v>267</v>
      </c>
      <c r="H77" t="s">
        <v>263</v>
      </c>
      <c r="I77">
        <v>126.12</v>
      </c>
      <c r="J77">
        <f t="shared" si="1"/>
        <v>29</v>
      </c>
      <c r="K77">
        <v>2.28529091827907E-2</v>
      </c>
      <c r="M77" t="s">
        <v>143</v>
      </c>
      <c r="N77" t="s">
        <v>159</v>
      </c>
      <c r="P77">
        <v>8</v>
      </c>
      <c r="Q77">
        <v>21</v>
      </c>
    </row>
    <row r="78" spans="1:17" hidden="1" x14ac:dyDescent="0.25">
      <c r="A78" t="s">
        <v>266</v>
      </c>
      <c r="B78" t="s">
        <v>30</v>
      </c>
      <c r="C78" t="s">
        <v>31</v>
      </c>
      <c r="D78" t="s">
        <v>32</v>
      </c>
      <c r="E78" t="s">
        <v>33</v>
      </c>
      <c r="F78" t="s">
        <v>140</v>
      </c>
      <c r="G78" t="s">
        <v>267</v>
      </c>
      <c r="H78" t="s">
        <v>263</v>
      </c>
      <c r="I78">
        <v>126.12</v>
      </c>
      <c r="J78">
        <f t="shared" si="1"/>
        <v>29.33</v>
      </c>
      <c r="K78">
        <v>2.91526410908685E-2</v>
      </c>
      <c r="M78" t="s">
        <v>143</v>
      </c>
      <c r="N78" t="s">
        <v>159</v>
      </c>
      <c r="P78">
        <v>8</v>
      </c>
      <c r="Q78">
        <v>21.33</v>
      </c>
    </row>
    <row r="79" spans="1:17" hidden="1" x14ac:dyDescent="0.25">
      <c r="A79" t="s">
        <v>266</v>
      </c>
      <c r="B79" t="s">
        <v>30</v>
      </c>
      <c r="C79" t="s">
        <v>31</v>
      </c>
      <c r="D79" t="s">
        <v>32</v>
      </c>
      <c r="E79" t="s">
        <v>33</v>
      </c>
      <c r="F79" t="s">
        <v>140</v>
      </c>
      <c r="G79" t="s">
        <v>267</v>
      </c>
      <c r="H79" t="s">
        <v>263</v>
      </c>
      <c r="I79">
        <v>126.12</v>
      </c>
      <c r="J79">
        <f t="shared" si="1"/>
        <v>30</v>
      </c>
      <c r="K79">
        <v>2.5435328177060498E-2</v>
      </c>
      <c r="M79" t="s">
        <v>143</v>
      </c>
      <c r="N79" t="s">
        <v>159</v>
      </c>
      <c r="P79">
        <v>8</v>
      </c>
      <c r="Q79">
        <v>22</v>
      </c>
    </row>
    <row r="80" spans="1:17" hidden="1" x14ac:dyDescent="0.25">
      <c r="A80" t="s">
        <v>266</v>
      </c>
      <c r="B80" t="s">
        <v>30</v>
      </c>
      <c r="C80" t="s">
        <v>31</v>
      </c>
      <c r="D80" t="s">
        <v>32</v>
      </c>
      <c r="E80" t="s">
        <v>33</v>
      </c>
      <c r="F80" t="s">
        <v>140</v>
      </c>
      <c r="G80" t="s">
        <v>267</v>
      </c>
      <c r="H80" t="s">
        <v>263</v>
      </c>
      <c r="I80">
        <v>126.12</v>
      </c>
      <c r="J80">
        <f t="shared" si="1"/>
        <v>31</v>
      </c>
      <c r="K80">
        <v>2.5717981002303901E-2</v>
      </c>
      <c r="M80" t="s">
        <v>143</v>
      </c>
      <c r="N80" t="s">
        <v>159</v>
      </c>
      <c r="P80">
        <v>8</v>
      </c>
      <c r="Q80">
        <v>23</v>
      </c>
    </row>
    <row r="81" spans="1:17" hidden="1" x14ac:dyDescent="0.25">
      <c r="A81" t="s">
        <v>266</v>
      </c>
      <c r="B81" t="s">
        <v>30</v>
      </c>
      <c r="C81" t="s">
        <v>31</v>
      </c>
      <c r="D81" t="s">
        <v>32</v>
      </c>
      <c r="E81" t="s">
        <v>33</v>
      </c>
      <c r="F81" t="s">
        <v>140</v>
      </c>
      <c r="G81" t="s">
        <v>267</v>
      </c>
      <c r="H81" t="s">
        <v>263</v>
      </c>
      <c r="I81">
        <v>126.12</v>
      </c>
      <c r="J81">
        <f t="shared" si="1"/>
        <v>33</v>
      </c>
      <c r="K81">
        <v>2.6009199064676001E-2</v>
      </c>
      <c r="M81" t="s">
        <v>143</v>
      </c>
      <c r="N81" t="s">
        <v>159</v>
      </c>
      <c r="P81">
        <v>8</v>
      </c>
      <c r="Q81">
        <v>25</v>
      </c>
    </row>
    <row r="82" spans="1:17" x14ac:dyDescent="0.25">
      <c r="A82" t="s">
        <v>266</v>
      </c>
      <c r="B82" t="s">
        <v>30</v>
      </c>
      <c r="C82" t="s">
        <v>31</v>
      </c>
      <c r="D82" t="s">
        <v>32</v>
      </c>
      <c r="E82" t="s">
        <v>33</v>
      </c>
      <c r="F82" t="s">
        <v>140</v>
      </c>
      <c r="G82" t="s">
        <v>268</v>
      </c>
      <c r="H82" t="s">
        <v>263</v>
      </c>
      <c r="I82">
        <v>126.12</v>
      </c>
      <c r="J82">
        <f t="shared" si="1"/>
        <v>11</v>
      </c>
      <c r="K82">
        <v>0.20999477520535101</v>
      </c>
      <c r="M82" t="s">
        <v>143</v>
      </c>
      <c r="N82" t="s">
        <v>159</v>
      </c>
      <c r="P82">
        <v>8</v>
      </c>
      <c r="Q82">
        <v>3</v>
      </c>
    </row>
    <row r="83" spans="1:17" x14ac:dyDescent="0.25">
      <c r="A83" t="s">
        <v>266</v>
      </c>
      <c r="B83" t="s">
        <v>30</v>
      </c>
      <c r="C83" t="s">
        <v>31</v>
      </c>
      <c r="D83" t="s">
        <v>32</v>
      </c>
      <c r="E83" t="s">
        <v>33</v>
      </c>
      <c r="F83" t="s">
        <v>140</v>
      </c>
      <c r="G83" t="s">
        <v>268</v>
      </c>
      <c r="H83" t="s">
        <v>263</v>
      </c>
      <c r="I83">
        <v>126.12</v>
      </c>
      <c r="J83">
        <f t="shared" si="1"/>
        <v>15</v>
      </c>
      <c r="K83">
        <v>0.50227492698135301</v>
      </c>
      <c r="M83" t="s">
        <v>143</v>
      </c>
      <c r="N83" t="s">
        <v>159</v>
      </c>
      <c r="P83">
        <v>8</v>
      </c>
      <c r="Q83">
        <v>7</v>
      </c>
    </row>
    <row r="84" spans="1:17" x14ac:dyDescent="0.25">
      <c r="A84" t="s">
        <v>266</v>
      </c>
      <c r="B84" t="s">
        <v>30</v>
      </c>
      <c r="C84" t="s">
        <v>31</v>
      </c>
      <c r="D84" t="s">
        <v>32</v>
      </c>
      <c r="E84" t="s">
        <v>33</v>
      </c>
      <c r="F84" t="s">
        <v>140</v>
      </c>
      <c r="G84" t="s">
        <v>268</v>
      </c>
      <c r="H84" t="s">
        <v>263</v>
      </c>
      <c r="I84">
        <v>126.12</v>
      </c>
      <c r="J84">
        <f t="shared" si="1"/>
        <v>22</v>
      </c>
      <c r="K84">
        <v>0.18456030355200301</v>
      </c>
      <c r="M84" t="s">
        <v>143</v>
      </c>
      <c r="N84" t="s">
        <v>159</v>
      </c>
      <c r="P84">
        <v>8</v>
      </c>
      <c r="Q84">
        <v>14</v>
      </c>
    </row>
    <row r="85" spans="1:17" x14ac:dyDescent="0.25">
      <c r="A85" t="s">
        <v>266</v>
      </c>
      <c r="B85" t="s">
        <v>30</v>
      </c>
      <c r="C85" t="s">
        <v>31</v>
      </c>
      <c r="D85" t="s">
        <v>32</v>
      </c>
      <c r="E85" t="s">
        <v>33</v>
      </c>
      <c r="F85" t="s">
        <v>140</v>
      </c>
      <c r="G85" t="s">
        <v>268</v>
      </c>
      <c r="H85" t="s">
        <v>263</v>
      </c>
      <c r="I85">
        <v>126.12</v>
      </c>
      <c r="J85">
        <f t="shared" si="1"/>
        <v>29</v>
      </c>
      <c r="K85">
        <v>0.19684713621296601</v>
      </c>
      <c r="M85" t="s">
        <v>143</v>
      </c>
      <c r="N85" t="s">
        <v>159</v>
      </c>
      <c r="P85">
        <v>8</v>
      </c>
      <c r="Q85">
        <v>21</v>
      </c>
    </row>
    <row r="86" spans="1:17" x14ac:dyDescent="0.25">
      <c r="A86" t="s">
        <v>266</v>
      </c>
      <c r="B86" t="s">
        <v>30</v>
      </c>
      <c r="C86" t="s">
        <v>31</v>
      </c>
      <c r="D86" t="s">
        <v>32</v>
      </c>
      <c r="E86" t="s">
        <v>33</v>
      </c>
      <c r="F86" t="s">
        <v>140</v>
      </c>
      <c r="G86" t="s">
        <v>268</v>
      </c>
      <c r="H86" t="s">
        <v>263</v>
      </c>
      <c r="I86">
        <v>126.12</v>
      </c>
      <c r="J86">
        <f t="shared" si="1"/>
        <v>29.33</v>
      </c>
      <c r="K86">
        <v>6.5152332742331898E-2</v>
      </c>
      <c r="M86" t="s">
        <v>143</v>
      </c>
      <c r="N86" t="s">
        <v>159</v>
      </c>
      <c r="P86">
        <v>8</v>
      </c>
      <c r="Q86">
        <v>21.33</v>
      </c>
    </row>
    <row r="87" spans="1:17" x14ac:dyDescent="0.25">
      <c r="A87" t="s">
        <v>266</v>
      </c>
      <c r="B87" t="s">
        <v>30</v>
      </c>
      <c r="C87" t="s">
        <v>31</v>
      </c>
      <c r="D87" t="s">
        <v>32</v>
      </c>
      <c r="E87" t="s">
        <v>33</v>
      </c>
      <c r="F87" t="s">
        <v>140</v>
      </c>
      <c r="G87" t="s">
        <v>268</v>
      </c>
      <c r="H87" t="s">
        <v>263</v>
      </c>
      <c r="I87">
        <v>126.12</v>
      </c>
      <c r="J87">
        <f t="shared" si="1"/>
        <v>30</v>
      </c>
      <c r="K87">
        <v>4.9426557374240801E-2</v>
      </c>
      <c r="M87" t="s">
        <v>143</v>
      </c>
      <c r="N87" t="s">
        <v>159</v>
      </c>
      <c r="P87">
        <v>8</v>
      </c>
      <c r="Q87">
        <v>22</v>
      </c>
    </row>
    <row r="88" spans="1:17" x14ac:dyDescent="0.25">
      <c r="A88" t="s">
        <v>266</v>
      </c>
      <c r="B88" t="s">
        <v>30</v>
      </c>
      <c r="C88" t="s">
        <v>31</v>
      </c>
      <c r="D88" t="s">
        <v>32</v>
      </c>
      <c r="E88" t="s">
        <v>33</v>
      </c>
      <c r="F88" t="s">
        <v>140</v>
      </c>
      <c r="G88" t="s">
        <v>268</v>
      </c>
      <c r="H88" t="s">
        <v>263</v>
      </c>
      <c r="I88">
        <v>126.12</v>
      </c>
      <c r="J88">
        <f t="shared" si="1"/>
        <v>31</v>
      </c>
      <c r="K88">
        <v>3.3713629861842502E-2</v>
      </c>
      <c r="M88" t="s">
        <v>143</v>
      </c>
      <c r="N88" t="s">
        <v>159</v>
      </c>
      <c r="P88">
        <v>8</v>
      </c>
      <c r="Q88">
        <v>23</v>
      </c>
    </row>
    <row r="89" spans="1:17" x14ac:dyDescent="0.25">
      <c r="A89" t="s">
        <v>266</v>
      </c>
      <c r="B89" t="s">
        <v>30</v>
      </c>
      <c r="C89" t="s">
        <v>31</v>
      </c>
      <c r="D89" t="s">
        <v>32</v>
      </c>
      <c r="E89" t="s">
        <v>33</v>
      </c>
      <c r="F89" t="s">
        <v>140</v>
      </c>
      <c r="G89" t="s">
        <v>268</v>
      </c>
      <c r="H89" t="s">
        <v>263</v>
      </c>
      <c r="I89">
        <v>126.12</v>
      </c>
      <c r="J89">
        <f t="shared" si="1"/>
        <v>33</v>
      </c>
      <c r="K89">
        <v>3.3996282687086099E-2</v>
      </c>
      <c r="M89" t="s">
        <v>143</v>
      </c>
      <c r="N89" t="s">
        <v>159</v>
      </c>
      <c r="P89">
        <v>8</v>
      </c>
      <c r="Q89">
        <v>25</v>
      </c>
    </row>
    <row r="90" spans="1:17" x14ac:dyDescent="0.25">
      <c r="A90" t="s">
        <v>266</v>
      </c>
      <c r="B90" t="s">
        <v>30</v>
      </c>
      <c r="C90" t="s">
        <v>31</v>
      </c>
      <c r="D90" t="s">
        <v>32</v>
      </c>
      <c r="E90" t="s">
        <v>33</v>
      </c>
      <c r="F90" t="s">
        <v>140</v>
      </c>
      <c r="G90" t="s">
        <v>269</v>
      </c>
      <c r="H90" t="s">
        <v>263</v>
      </c>
      <c r="I90">
        <v>126.12</v>
      </c>
      <c r="J90">
        <f t="shared" si="1"/>
        <v>11</v>
      </c>
      <c r="K90">
        <v>0.28000274087588101</v>
      </c>
      <c r="M90" t="s">
        <v>143</v>
      </c>
      <c r="N90" t="s">
        <v>159</v>
      </c>
      <c r="P90">
        <v>8</v>
      </c>
      <c r="Q90">
        <v>3</v>
      </c>
    </row>
    <row r="91" spans="1:17" x14ac:dyDescent="0.25">
      <c r="A91" t="s">
        <v>266</v>
      </c>
      <c r="B91" t="s">
        <v>30</v>
      </c>
      <c r="C91" t="s">
        <v>31</v>
      </c>
      <c r="D91" t="s">
        <v>32</v>
      </c>
      <c r="E91" t="s">
        <v>33</v>
      </c>
      <c r="F91" t="s">
        <v>140</v>
      </c>
      <c r="G91" t="s">
        <v>269</v>
      </c>
      <c r="H91" t="s">
        <v>263</v>
      </c>
      <c r="I91">
        <v>126.12</v>
      </c>
      <c r="J91">
        <f t="shared" si="1"/>
        <v>15</v>
      </c>
      <c r="K91">
        <v>0.40828857996933599</v>
      </c>
      <c r="M91" t="s">
        <v>143</v>
      </c>
      <c r="N91" t="s">
        <v>159</v>
      </c>
      <c r="P91">
        <v>8</v>
      </c>
      <c r="Q91">
        <v>7</v>
      </c>
    </row>
    <row r="92" spans="1:17" x14ac:dyDescent="0.25">
      <c r="A92" t="s">
        <v>266</v>
      </c>
      <c r="B92" t="s">
        <v>30</v>
      </c>
      <c r="C92" t="s">
        <v>31</v>
      </c>
      <c r="D92" t="s">
        <v>32</v>
      </c>
      <c r="E92" t="s">
        <v>33</v>
      </c>
      <c r="F92" t="s">
        <v>140</v>
      </c>
      <c r="G92" t="s">
        <v>269</v>
      </c>
      <c r="H92" t="s">
        <v>263</v>
      </c>
      <c r="I92">
        <v>126.12</v>
      </c>
      <c r="J92">
        <f t="shared" si="1"/>
        <v>22</v>
      </c>
      <c r="K92">
        <v>0.38457143836027102</v>
      </c>
      <c r="M92" t="s">
        <v>143</v>
      </c>
      <c r="N92" t="s">
        <v>159</v>
      </c>
      <c r="P92">
        <v>8</v>
      </c>
      <c r="Q92">
        <v>14</v>
      </c>
    </row>
    <row r="93" spans="1:17" x14ac:dyDescent="0.25">
      <c r="A93" t="s">
        <v>266</v>
      </c>
      <c r="B93" t="s">
        <v>30</v>
      </c>
      <c r="C93" t="s">
        <v>31</v>
      </c>
      <c r="D93" t="s">
        <v>32</v>
      </c>
      <c r="E93" t="s">
        <v>33</v>
      </c>
      <c r="F93" t="s">
        <v>140</v>
      </c>
      <c r="G93" t="s">
        <v>269</v>
      </c>
      <c r="H93" t="s">
        <v>263</v>
      </c>
      <c r="I93">
        <v>126.12</v>
      </c>
      <c r="J93">
        <f t="shared" si="1"/>
        <v>29</v>
      </c>
      <c r="K93">
        <v>0.41285385135887398</v>
      </c>
      <c r="M93" t="s">
        <v>143</v>
      </c>
      <c r="N93" t="s">
        <v>159</v>
      </c>
      <c r="P93">
        <v>8</v>
      </c>
      <c r="Q93">
        <v>21</v>
      </c>
    </row>
    <row r="94" spans="1:17" x14ac:dyDescent="0.25">
      <c r="A94" t="s">
        <v>266</v>
      </c>
      <c r="B94" t="s">
        <v>30</v>
      </c>
      <c r="C94" t="s">
        <v>31</v>
      </c>
      <c r="D94" t="s">
        <v>32</v>
      </c>
      <c r="E94" t="s">
        <v>33</v>
      </c>
      <c r="F94" t="s">
        <v>140</v>
      </c>
      <c r="G94" t="s">
        <v>269</v>
      </c>
      <c r="H94" t="s">
        <v>263</v>
      </c>
      <c r="I94">
        <v>126.12</v>
      </c>
      <c r="J94">
        <f t="shared" si="1"/>
        <v>29.33</v>
      </c>
      <c r="K94">
        <v>0.111147656122859</v>
      </c>
      <c r="M94" t="s">
        <v>143</v>
      </c>
      <c r="N94" t="s">
        <v>159</v>
      </c>
      <c r="P94">
        <v>8</v>
      </c>
      <c r="Q94">
        <v>21.33</v>
      </c>
    </row>
    <row r="95" spans="1:17" x14ac:dyDescent="0.25">
      <c r="A95" t="s">
        <v>266</v>
      </c>
      <c r="B95" t="s">
        <v>30</v>
      </c>
      <c r="C95" t="s">
        <v>31</v>
      </c>
      <c r="D95" t="s">
        <v>32</v>
      </c>
      <c r="E95" t="s">
        <v>33</v>
      </c>
      <c r="F95" t="s">
        <v>140</v>
      </c>
      <c r="G95" t="s">
        <v>269</v>
      </c>
      <c r="H95" t="s">
        <v>263</v>
      </c>
      <c r="I95">
        <v>126.12</v>
      </c>
      <c r="J95">
        <f t="shared" si="1"/>
        <v>30</v>
      </c>
      <c r="K95">
        <v>4.3435174002792197E-2</v>
      </c>
      <c r="M95" t="s">
        <v>143</v>
      </c>
      <c r="N95" t="s">
        <v>159</v>
      </c>
      <c r="P95">
        <v>8</v>
      </c>
      <c r="Q95">
        <v>22</v>
      </c>
    </row>
    <row r="96" spans="1:17" x14ac:dyDescent="0.25">
      <c r="A96" t="s">
        <v>266</v>
      </c>
      <c r="B96" t="s">
        <v>30</v>
      </c>
      <c r="C96" t="s">
        <v>31</v>
      </c>
      <c r="D96" t="s">
        <v>32</v>
      </c>
      <c r="E96" t="s">
        <v>33</v>
      </c>
      <c r="F96" t="s">
        <v>140</v>
      </c>
      <c r="G96" t="s">
        <v>269</v>
      </c>
      <c r="H96" t="s">
        <v>263</v>
      </c>
      <c r="I96">
        <v>126.12</v>
      </c>
      <c r="J96">
        <f t="shared" si="1"/>
        <v>31</v>
      </c>
      <c r="K96">
        <v>4.7713509948522803E-2</v>
      </c>
      <c r="M96" t="s">
        <v>143</v>
      </c>
      <c r="N96" t="s">
        <v>159</v>
      </c>
      <c r="P96">
        <v>8</v>
      </c>
      <c r="Q96">
        <v>23</v>
      </c>
    </row>
    <row r="97" spans="1:17" x14ac:dyDescent="0.25">
      <c r="A97" t="s">
        <v>266</v>
      </c>
      <c r="B97" t="s">
        <v>30</v>
      </c>
      <c r="C97" t="s">
        <v>31</v>
      </c>
      <c r="D97" t="s">
        <v>32</v>
      </c>
      <c r="E97" t="s">
        <v>33</v>
      </c>
      <c r="F97" t="s">
        <v>140</v>
      </c>
      <c r="G97" t="s">
        <v>269</v>
      </c>
      <c r="H97" t="s">
        <v>263</v>
      </c>
      <c r="I97">
        <v>126.12</v>
      </c>
      <c r="J97">
        <f t="shared" si="1"/>
        <v>33</v>
      </c>
      <c r="K97">
        <v>2.40049335765859E-2</v>
      </c>
      <c r="M97" t="s">
        <v>143</v>
      </c>
      <c r="N97" t="s">
        <v>159</v>
      </c>
      <c r="P97">
        <v>8</v>
      </c>
      <c r="Q97">
        <v>25</v>
      </c>
    </row>
  </sheetData>
  <autoFilter ref="A1:Q97" xr:uid="{27E354A2-934B-470C-8202-5EC9944ACA91}">
    <filterColumn colId="6">
      <filters>
        <filter val="48.37mg/kg"/>
        <filter val="96.19mg/kg"/>
      </filters>
    </filterColumn>
  </autoFilter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EDC3-6240-4218-B2C6-A469321C2F0E}">
  <sheetPr filterMode="1"/>
  <dimension ref="A1:S220"/>
  <sheetViews>
    <sheetView workbookViewId="0">
      <selection activeCell="J36" sqref="J36"/>
    </sheetView>
  </sheetViews>
  <sheetFormatPr defaultColWidth="8.85546875" defaultRowHeight="15" x14ac:dyDescent="0.25"/>
  <cols>
    <col min="1" max="1" width="20.85546875" customWidth="1"/>
    <col min="7" max="7" width="12.5703125" customWidth="1"/>
    <col min="10" max="10" width="13.28515625" customWidth="1"/>
    <col min="11" max="11" width="20.140625" customWidth="1"/>
    <col min="12" max="12" width="14.855468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s="1" t="s">
        <v>275</v>
      </c>
      <c r="J1" s="1" t="s">
        <v>273</v>
      </c>
      <c r="K1" s="2" t="s">
        <v>293</v>
      </c>
      <c r="L1" s="2" t="s">
        <v>292</v>
      </c>
      <c r="M1" s="1" t="s">
        <v>9</v>
      </c>
      <c r="N1" s="1" t="s">
        <v>7</v>
      </c>
      <c r="Q1" s="1" t="s">
        <v>281</v>
      </c>
      <c r="R1" s="1" t="s">
        <v>270</v>
      </c>
    </row>
    <row r="2" spans="1:19" x14ac:dyDescent="0.25">
      <c r="A2" t="s">
        <v>282</v>
      </c>
      <c r="B2" t="s">
        <v>30</v>
      </c>
      <c r="C2" t="s">
        <v>215</v>
      </c>
      <c r="D2" t="s">
        <v>154</v>
      </c>
      <c r="E2" t="s">
        <v>33</v>
      </c>
      <c r="F2" t="s">
        <v>140</v>
      </c>
      <c r="G2" t="s">
        <v>283</v>
      </c>
      <c r="H2" t="s">
        <v>263</v>
      </c>
      <c r="I2" s="9">
        <v>126.12</v>
      </c>
      <c r="J2">
        <f>Q2+S2</f>
        <v>9</v>
      </c>
      <c r="K2">
        <v>1.1127182894624701</v>
      </c>
      <c r="M2" t="s">
        <v>72</v>
      </c>
      <c r="N2" t="s">
        <v>156</v>
      </c>
      <c r="Q2">
        <v>8</v>
      </c>
      <c r="R2">
        <v>0.94352159468438701</v>
      </c>
      <c r="S2">
        <v>1</v>
      </c>
    </row>
    <row r="3" spans="1:19" x14ac:dyDescent="0.25">
      <c r="A3" t="s">
        <v>282</v>
      </c>
      <c r="B3" t="s">
        <v>30</v>
      </c>
      <c r="C3" t="s">
        <v>216</v>
      </c>
      <c r="D3" t="s">
        <v>154</v>
      </c>
      <c r="E3" t="s">
        <v>33</v>
      </c>
      <c r="F3" t="s">
        <v>140</v>
      </c>
      <c r="G3" t="s">
        <v>283</v>
      </c>
      <c r="H3" t="s">
        <v>263</v>
      </c>
      <c r="I3" s="9">
        <v>126.12</v>
      </c>
      <c r="J3">
        <f t="shared" ref="J3:J66" si="0">Q3+S3</f>
        <v>10</v>
      </c>
      <c r="K3">
        <v>1.1060524746571201</v>
      </c>
      <c r="M3" t="s">
        <v>72</v>
      </c>
      <c r="N3" t="s">
        <v>156</v>
      </c>
      <c r="Q3">
        <v>8</v>
      </c>
      <c r="R3">
        <v>2.07308970099667</v>
      </c>
      <c r="S3">
        <v>2</v>
      </c>
    </row>
    <row r="4" spans="1:19" x14ac:dyDescent="0.25">
      <c r="A4" t="s">
        <v>282</v>
      </c>
      <c r="B4" t="s">
        <v>30</v>
      </c>
      <c r="C4" t="s">
        <v>217</v>
      </c>
      <c r="D4" t="s">
        <v>154</v>
      </c>
      <c r="E4" t="s">
        <v>33</v>
      </c>
      <c r="F4" t="s">
        <v>140</v>
      </c>
      <c r="G4" t="s">
        <v>283</v>
      </c>
      <c r="H4" t="s">
        <v>263</v>
      </c>
      <c r="I4" s="9">
        <v>126.12</v>
      </c>
      <c r="J4">
        <f t="shared" si="0"/>
        <v>11</v>
      </c>
      <c r="K4">
        <v>1.1506367663344399</v>
      </c>
      <c r="M4" t="s">
        <v>72</v>
      </c>
      <c r="N4" t="s">
        <v>156</v>
      </c>
      <c r="Q4">
        <v>8</v>
      </c>
      <c r="R4">
        <v>3.3438538205980102</v>
      </c>
      <c r="S4">
        <v>3</v>
      </c>
    </row>
    <row r="5" spans="1:19" x14ac:dyDescent="0.25">
      <c r="A5" t="s">
        <v>282</v>
      </c>
      <c r="B5" t="s">
        <v>30</v>
      </c>
      <c r="C5" t="s">
        <v>218</v>
      </c>
      <c r="D5" t="s">
        <v>154</v>
      </c>
      <c r="E5" t="s">
        <v>33</v>
      </c>
      <c r="F5" t="s">
        <v>140</v>
      </c>
      <c r="G5" t="s">
        <v>283</v>
      </c>
      <c r="H5" t="s">
        <v>263</v>
      </c>
      <c r="I5" s="9">
        <v>126.12</v>
      </c>
      <c r="J5">
        <f t="shared" si="0"/>
        <v>12</v>
      </c>
      <c r="K5">
        <v>1.3426889002470399</v>
      </c>
      <c r="M5" t="s">
        <v>72</v>
      </c>
      <c r="N5" t="s">
        <v>156</v>
      </c>
      <c r="Q5">
        <v>8</v>
      </c>
      <c r="R5">
        <v>4.4734219269102899</v>
      </c>
      <c r="S5">
        <v>4</v>
      </c>
    </row>
    <row r="6" spans="1:19" x14ac:dyDescent="0.25">
      <c r="A6" t="s">
        <v>282</v>
      </c>
      <c r="B6" t="s">
        <v>30</v>
      </c>
      <c r="C6" t="s">
        <v>219</v>
      </c>
      <c r="D6" t="s">
        <v>154</v>
      </c>
      <c r="E6" t="s">
        <v>33</v>
      </c>
      <c r="F6" t="s">
        <v>140</v>
      </c>
      <c r="G6" t="s">
        <v>283</v>
      </c>
      <c r="H6" t="s">
        <v>263</v>
      </c>
      <c r="I6" s="9">
        <v>126.12</v>
      </c>
      <c r="J6">
        <f t="shared" si="0"/>
        <v>13</v>
      </c>
      <c r="K6">
        <v>1.2783201294829201</v>
      </c>
      <c r="M6" t="s">
        <v>72</v>
      </c>
      <c r="N6" t="s">
        <v>156</v>
      </c>
      <c r="Q6">
        <v>8</v>
      </c>
      <c r="R6">
        <v>5.6500553709855996</v>
      </c>
      <c r="S6">
        <v>5</v>
      </c>
    </row>
    <row r="7" spans="1:19" x14ac:dyDescent="0.25">
      <c r="A7" t="s">
        <v>282</v>
      </c>
      <c r="B7" t="s">
        <v>30</v>
      </c>
      <c r="C7" t="s">
        <v>220</v>
      </c>
      <c r="D7" t="s">
        <v>154</v>
      </c>
      <c r="E7" t="s">
        <v>33</v>
      </c>
      <c r="F7" t="s">
        <v>140</v>
      </c>
      <c r="G7" t="s">
        <v>283</v>
      </c>
      <c r="H7" t="s">
        <v>263</v>
      </c>
      <c r="I7" s="9">
        <v>126.12</v>
      </c>
      <c r="J7">
        <f t="shared" si="0"/>
        <v>14</v>
      </c>
      <c r="K7">
        <v>1.27168625947695</v>
      </c>
      <c r="M7" t="s">
        <v>72</v>
      </c>
      <c r="N7" t="s">
        <v>156</v>
      </c>
      <c r="Q7">
        <v>8</v>
      </c>
      <c r="R7">
        <v>6.6384274640088599</v>
      </c>
      <c r="S7">
        <v>6</v>
      </c>
    </row>
    <row r="8" spans="1:19" x14ac:dyDescent="0.25">
      <c r="A8" t="s">
        <v>282</v>
      </c>
      <c r="B8" t="s">
        <v>30</v>
      </c>
      <c r="C8" t="s">
        <v>221</v>
      </c>
      <c r="D8" t="s">
        <v>154</v>
      </c>
      <c r="E8" t="s">
        <v>33</v>
      </c>
      <c r="F8" t="s">
        <v>140</v>
      </c>
      <c r="G8" t="s">
        <v>283</v>
      </c>
      <c r="H8" t="s">
        <v>263</v>
      </c>
      <c r="I8" s="9">
        <v>126.12</v>
      </c>
      <c r="J8">
        <f t="shared" si="0"/>
        <v>15</v>
      </c>
      <c r="K8">
        <v>1.4444969758923201</v>
      </c>
      <c r="M8" t="s">
        <v>72</v>
      </c>
      <c r="N8" t="s">
        <v>156</v>
      </c>
      <c r="Q8">
        <v>8</v>
      </c>
      <c r="R8">
        <v>7.8150609080841598</v>
      </c>
      <c r="S8">
        <v>7</v>
      </c>
    </row>
    <row r="9" spans="1:19" x14ac:dyDescent="0.25">
      <c r="A9" t="s">
        <v>282</v>
      </c>
      <c r="B9" t="s">
        <v>30</v>
      </c>
      <c r="C9" t="s">
        <v>223</v>
      </c>
      <c r="D9" t="s">
        <v>154</v>
      </c>
      <c r="E9" t="s">
        <v>33</v>
      </c>
      <c r="F9" t="s">
        <v>140</v>
      </c>
      <c r="G9" t="s">
        <v>283</v>
      </c>
      <c r="H9" t="s">
        <v>263</v>
      </c>
      <c r="I9" s="9">
        <v>126.12</v>
      </c>
      <c r="J9">
        <f t="shared" si="0"/>
        <v>16</v>
      </c>
      <c r="K9">
        <v>1.3801388533946599</v>
      </c>
      <c r="M9" t="s">
        <v>72</v>
      </c>
      <c r="N9" t="s">
        <v>156</v>
      </c>
      <c r="Q9">
        <v>8</v>
      </c>
      <c r="R9">
        <v>8.9446290143964493</v>
      </c>
      <c r="S9">
        <v>8</v>
      </c>
    </row>
    <row r="10" spans="1:19" x14ac:dyDescent="0.25">
      <c r="A10" t="s">
        <v>282</v>
      </c>
      <c r="B10" t="s">
        <v>30</v>
      </c>
      <c r="C10" t="s">
        <v>224</v>
      </c>
      <c r="D10" t="s">
        <v>154</v>
      </c>
      <c r="E10" t="s">
        <v>33</v>
      </c>
      <c r="F10" t="s">
        <v>140</v>
      </c>
      <c r="G10" t="s">
        <v>283</v>
      </c>
      <c r="H10" t="s">
        <v>263</v>
      </c>
      <c r="I10" s="9">
        <v>126.12</v>
      </c>
      <c r="J10">
        <f t="shared" si="0"/>
        <v>17</v>
      </c>
      <c r="K10">
        <v>1.6811546980151599</v>
      </c>
      <c r="M10" t="s">
        <v>72</v>
      </c>
      <c r="N10" t="s">
        <v>156</v>
      </c>
      <c r="Q10">
        <v>8</v>
      </c>
      <c r="R10">
        <v>10.121262458471699</v>
      </c>
      <c r="S10">
        <v>9</v>
      </c>
    </row>
    <row r="11" spans="1:19" x14ac:dyDescent="0.25">
      <c r="A11" t="s">
        <v>282</v>
      </c>
      <c r="B11" t="s">
        <v>30</v>
      </c>
      <c r="C11" t="s">
        <v>215</v>
      </c>
      <c r="D11" t="s">
        <v>154</v>
      </c>
      <c r="E11" t="s">
        <v>33</v>
      </c>
      <c r="F11" t="s">
        <v>140</v>
      </c>
      <c r="G11" t="s">
        <v>283</v>
      </c>
      <c r="H11" t="s">
        <v>263</v>
      </c>
      <c r="I11" s="9">
        <v>126.12</v>
      </c>
      <c r="J11">
        <f t="shared" si="0"/>
        <v>18</v>
      </c>
      <c r="K11">
        <v>1.7322131357015</v>
      </c>
      <c r="M11" t="s">
        <v>72</v>
      </c>
      <c r="N11" t="s">
        <v>156</v>
      </c>
      <c r="Q11">
        <v>8</v>
      </c>
      <c r="R11">
        <v>11.109634551495001</v>
      </c>
      <c r="S11">
        <v>10</v>
      </c>
    </row>
    <row r="12" spans="1:19" x14ac:dyDescent="0.25">
      <c r="A12" t="s">
        <v>282</v>
      </c>
      <c r="B12" t="s">
        <v>30</v>
      </c>
      <c r="C12" t="s">
        <v>216</v>
      </c>
      <c r="D12" t="s">
        <v>154</v>
      </c>
      <c r="E12" t="s">
        <v>33</v>
      </c>
      <c r="F12" t="s">
        <v>140</v>
      </c>
      <c r="G12" t="s">
        <v>283</v>
      </c>
      <c r="H12" t="s">
        <v>263</v>
      </c>
      <c r="I12" s="9">
        <v>126.12</v>
      </c>
      <c r="J12">
        <f t="shared" si="0"/>
        <v>19</v>
      </c>
      <c r="K12">
        <v>1.2704191157679501</v>
      </c>
      <c r="M12" t="s">
        <v>72</v>
      </c>
      <c r="N12" t="s">
        <v>156</v>
      </c>
      <c r="Q12">
        <v>8</v>
      </c>
      <c r="R12">
        <v>12.239202657807301</v>
      </c>
      <c r="S12">
        <v>11</v>
      </c>
    </row>
    <row r="13" spans="1:19" x14ac:dyDescent="0.25">
      <c r="A13" t="s">
        <v>282</v>
      </c>
      <c r="B13" t="s">
        <v>30</v>
      </c>
      <c r="C13" t="s">
        <v>217</v>
      </c>
      <c r="D13" t="s">
        <v>154</v>
      </c>
      <c r="E13" t="s">
        <v>33</v>
      </c>
      <c r="F13" t="s">
        <v>140</v>
      </c>
      <c r="G13" t="s">
        <v>283</v>
      </c>
      <c r="H13" t="s">
        <v>263</v>
      </c>
      <c r="I13" s="9">
        <v>126.12</v>
      </c>
      <c r="J13">
        <f t="shared" si="0"/>
        <v>20</v>
      </c>
      <c r="K13">
        <v>1.9880803305221899</v>
      </c>
      <c r="M13" t="s">
        <v>72</v>
      </c>
      <c r="N13" t="s">
        <v>156</v>
      </c>
      <c r="Q13">
        <v>8</v>
      </c>
      <c r="R13">
        <v>13.5099667774086</v>
      </c>
      <c r="S13">
        <v>12</v>
      </c>
    </row>
    <row r="14" spans="1:19" x14ac:dyDescent="0.25">
      <c r="A14" t="s">
        <v>282</v>
      </c>
      <c r="B14" t="s">
        <v>30</v>
      </c>
      <c r="C14" t="s">
        <v>218</v>
      </c>
      <c r="D14" t="s">
        <v>154</v>
      </c>
      <c r="E14" t="s">
        <v>33</v>
      </c>
      <c r="F14" t="s">
        <v>140</v>
      </c>
      <c r="G14" t="s">
        <v>283</v>
      </c>
      <c r="H14" t="s">
        <v>263</v>
      </c>
      <c r="I14" s="9">
        <v>126.12</v>
      </c>
      <c r="J14">
        <f t="shared" si="0"/>
        <v>21</v>
      </c>
      <c r="K14">
        <v>1.7955170798194</v>
      </c>
      <c r="M14" t="s">
        <v>72</v>
      </c>
      <c r="N14" t="s">
        <v>156</v>
      </c>
      <c r="Q14">
        <v>8</v>
      </c>
      <c r="R14">
        <v>14.6395348837209</v>
      </c>
      <c r="S14">
        <v>13</v>
      </c>
    </row>
    <row r="15" spans="1:19" x14ac:dyDescent="0.25">
      <c r="A15" t="s">
        <v>282</v>
      </c>
      <c r="B15" t="s">
        <v>30</v>
      </c>
      <c r="C15" t="s">
        <v>220</v>
      </c>
      <c r="D15" t="s">
        <v>154</v>
      </c>
      <c r="E15" t="s">
        <v>33</v>
      </c>
      <c r="F15" t="s">
        <v>140</v>
      </c>
      <c r="G15" t="s">
        <v>283</v>
      </c>
      <c r="H15" t="s">
        <v>263</v>
      </c>
      <c r="I15" s="9">
        <v>126.12</v>
      </c>
      <c r="J15">
        <f t="shared" si="0"/>
        <v>23</v>
      </c>
      <c r="K15">
        <v>1.8978362722548701</v>
      </c>
      <c r="M15" t="s">
        <v>72</v>
      </c>
      <c r="N15" t="s">
        <v>156</v>
      </c>
      <c r="Q15">
        <v>8</v>
      </c>
      <c r="R15">
        <v>15.722037652270201</v>
      </c>
      <c r="S15">
        <v>15</v>
      </c>
    </row>
    <row r="16" spans="1:19" x14ac:dyDescent="0.25">
      <c r="A16" t="s">
        <v>282</v>
      </c>
      <c r="B16" t="s">
        <v>30</v>
      </c>
      <c r="C16" t="s">
        <v>223</v>
      </c>
      <c r="D16" t="s">
        <v>154</v>
      </c>
      <c r="E16" t="s">
        <v>33</v>
      </c>
      <c r="F16" t="s">
        <v>140</v>
      </c>
      <c r="G16" t="s">
        <v>283</v>
      </c>
      <c r="H16" t="s">
        <v>263</v>
      </c>
      <c r="I16" s="9">
        <v>126.12</v>
      </c>
      <c r="J16">
        <f t="shared" si="0"/>
        <v>25</v>
      </c>
      <c r="K16">
        <v>2.3334994462901402</v>
      </c>
      <c r="M16" t="s">
        <v>72</v>
      </c>
      <c r="N16" t="s">
        <v>156</v>
      </c>
      <c r="Q16">
        <v>8</v>
      </c>
      <c r="R16">
        <v>16.757475083056399</v>
      </c>
      <c r="S16">
        <v>17</v>
      </c>
    </row>
    <row r="17" spans="1:19" x14ac:dyDescent="0.25">
      <c r="A17" t="s">
        <v>282</v>
      </c>
      <c r="B17" t="s">
        <v>30</v>
      </c>
      <c r="C17" t="s">
        <v>215</v>
      </c>
      <c r="D17" t="s">
        <v>154</v>
      </c>
      <c r="E17" t="s">
        <v>33</v>
      </c>
      <c r="F17" t="s">
        <v>140</v>
      </c>
      <c r="G17" t="s">
        <v>283</v>
      </c>
      <c r="H17" t="s">
        <v>263</v>
      </c>
      <c r="I17" s="9">
        <v>126.12</v>
      </c>
      <c r="J17">
        <f t="shared" si="0"/>
        <v>27</v>
      </c>
      <c r="K17">
        <v>1.5383614447567899</v>
      </c>
      <c r="M17" t="s">
        <v>72</v>
      </c>
      <c r="N17" t="s">
        <v>156</v>
      </c>
      <c r="Q17">
        <v>8</v>
      </c>
      <c r="R17">
        <v>17.934108527131698</v>
      </c>
      <c r="S17">
        <v>19</v>
      </c>
    </row>
    <row r="18" spans="1:19" x14ac:dyDescent="0.25">
      <c r="A18" t="s">
        <v>282</v>
      </c>
      <c r="B18" t="s">
        <v>30</v>
      </c>
      <c r="C18" t="s">
        <v>217</v>
      </c>
      <c r="D18" t="s">
        <v>154</v>
      </c>
      <c r="E18" t="s">
        <v>33</v>
      </c>
      <c r="F18" t="s">
        <v>140</v>
      </c>
      <c r="G18" t="s">
        <v>283</v>
      </c>
      <c r="H18" t="s">
        <v>263</v>
      </c>
      <c r="I18" s="9">
        <v>126.12</v>
      </c>
      <c r="J18">
        <f t="shared" si="0"/>
        <v>29</v>
      </c>
      <c r="K18">
        <v>1.518853820598</v>
      </c>
      <c r="M18" t="s">
        <v>72</v>
      </c>
      <c r="N18" t="s">
        <v>156</v>
      </c>
      <c r="Q18">
        <v>8</v>
      </c>
      <c r="R18">
        <v>19.15780730897</v>
      </c>
      <c r="S18">
        <v>21</v>
      </c>
    </row>
    <row r="19" spans="1:19" x14ac:dyDescent="0.25">
      <c r="A19" t="s">
        <v>282</v>
      </c>
      <c r="B19" t="s">
        <v>30</v>
      </c>
      <c r="C19" t="s">
        <v>218</v>
      </c>
      <c r="D19" t="s">
        <v>154</v>
      </c>
      <c r="E19" t="s">
        <v>33</v>
      </c>
      <c r="F19" t="s">
        <v>140</v>
      </c>
      <c r="G19" t="s">
        <v>283</v>
      </c>
      <c r="H19" t="s">
        <v>263</v>
      </c>
      <c r="I19" s="9">
        <v>126.12</v>
      </c>
      <c r="J19">
        <f t="shared" si="0"/>
        <v>30</v>
      </c>
      <c r="K19">
        <v>1.27501916687963</v>
      </c>
      <c r="M19" t="s">
        <v>72</v>
      </c>
      <c r="N19" t="s">
        <v>156</v>
      </c>
      <c r="Q19">
        <v>8</v>
      </c>
      <c r="R19">
        <v>20.2403100775193</v>
      </c>
      <c r="S19">
        <v>22</v>
      </c>
    </row>
    <row r="20" spans="1:19" x14ac:dyDescent="0.25">
      <c r="A20" t="s">
        <v>282</v>
      </c>
      <c r="B20" t="s">
        <v>30</v>
      </c>
      <c r="C20" t="s">
        <v>219</v>
      </c>
      <c r="D20" t="s">
        <v>154</v>
      </c>
      <c r="E20" t="s">
        <v>33</v>
      </c>
      <c r="F20" t="s">
        <v>140</v>
      </c>
      <c r="G20" t="s">
        <v>283</v>
      </c>
      <c r="H20" t="s">
        <v>263</v>
      </c>
      <c r="I20" s="9">
        <v>126.12</v>
      </c>
      <c r="J20">
        <f t="shared" si="0"/>
        <v>31</v>
      </c>
      <c r="K20">
        <v>0.40937899309992298</v>
      </c>
      <c r="M20" t="s">
        <v>72</v>
      </c>
      <c r="N20" t="s">
        <v>156</v>
      </c>
      <c r="Q20">
        <v>8</v>
      </c>
      <c r="R20">
        <v>21.369878183831599</v>
      </c>
      <c r="S20">
        <v>23</v>
      </c>
    </row>
    <row r="21" spans="1:19" x14ac:dyDescent="0.25">
      <c r="A21" t="s">
        <v>282</v>
      </c>
      <c r="B21" t="s">
        <v>30</v>
      </c>
      <c r="C21" t="s">
        <v>220</v>
      </c>
      <c r="D21" t="s">
        <v>154</v>
      </c>
      <c r="E21" t="s">
        <v>33</v>
      </c>
      <c r="F21" t="s">
        <v>140</v>
      </c>
      <c r="G21" t="s">
        <v>283</v>
      </c>
      <c r="H21" t="s">
        <v>263</v>
      </c>
      <c r="I21" s="9">
        <v>126.12</v>
      </c>
      <c r="J21">
        <f t="shared" si="0"/>
        <v>32</v>
      </c>
      <c r="K21">
        <v>0.146313570150779</v>
      </c>
      <c r="M21" t="s">
        <v>72</v>
      </c>
      <c r="N21" t="s">
        <v>156</v>
      </c>
      <c r="Q21">
        <v>8</v>
      </c>
      <c r="R21">
        <v>22.452380952380899</v>
      </c>
      <c r="S21">
        <v>24</v>
      </c>
    </row>
    <row r="22" spans="1:19" x14ac:dyDescent="0.25">
      <c r="A22" t="s">
        <v>282</v>
      </c>
      <c r="B22" t="s">
        <v>30</v>
      </c>
      <c r="C22" t="s">
        <v>221</v>
      </c>
      <c r="D22" t="s">
        <v>154</v>
      </c>
      <c r="E22" t="s">
        <v>33</v>
      </c>
      <c r="F22" t="s">
        <v>140</v>
      </c>
      <c r="G22" t="s">
        <v>283</v>
      </c>
      <c r="H22" t="s">
        <v>263</v>
      </c>
      <c r="I22" s="9">
        <v>126.12</v>
      </c>
      <c r="J22">
        <f t="shared" si="0"/>
        <v>33</v>
      </c>
      <c r="K22">
        <v>0.107585825027685</v>
      </c>
      <c r="M22" t="s">
        <v>72</v>
      </c>
      <c r="N22" t="s">
        <v>156</v>
      </c>
      <c r="Q22">
        <v>8</v>
      </c>
      <c r="R22">
        <v>23.629014396456199</v>
      </c>
      <c r="S22">
        <v>25</v>
      </c>
    </row>
    <row r="23" spans="1:19" x14ac:dyDescent="0.25">
      <c r="A23" t="s">
        <v>282</v>
      </c>
      <c r="B23" t="s">
        <v>30</v>
      </c>
      <c r="C23" t="s">
        <v>223</v>
      </c>
      <c r="D23" t="s">
        <v>154</v>
      </c>
      <c r="E23" t="s">
        <v>33</v>
      </c>
      <c r="F23" t="s">
        <v>140</v>
      </c>
      <c r="G23" t="s">
        <v>283</v>
      </c>
      <c r="H23" t="s">
        <v>263</v>
      </c>
      <c r="I23" s="9">
        <v>126.12</v>
      </c>
      <c r="J23">
        <f t="shared" si="0"/>
        <v>34</v>
      </c>
      <c r="K23">
        <v>8.8099497401823407E-2</v>
      </c>
      <c r="M23" t="s">
        <v>72</v>
      </c>
      <c r="N23" t="s">
        <v>156</v>
      </c>
      <c r="Q23">
        <v>8</v>
      </c>
      <c r="R23">
        <v>24.758582502768501</v>
      </c>
      <c r="S23">
        <v>26</v>
      </c>
    </row>
    <row r="24" spans="1:19" x14ac:dyDescent="0.25">
      <c r="A24" t="s">
        <v>282</v>
      </c>
      <c r="B24" t="s">
        <v>30</v>
      </c>
      <c r="C24" t="s">
        <v>224</v>
      </c>
      <c r="D24" t="s">
        <v>154</v>
      </c>
      <c r="E24" t="s">
        <v>33</v>
      </c>
      <c r="F24" t="s">
        <v>140</v>
      </c>
      <c r="G24" t="s">
        <v>283</v>
      </c>
      <c r="H24" t="s">
        <v>263</v>
      </c>
      <c r="I24" s="9">
        <v>126.12</v>
      </c>
      <c r="J24">
        <f t="shared" si="0"/>
        <v>35</v>
      </c>
      <c r="K24">
        <v>4.9361104012267398E-2</v>
      </c>
      <c r="M24" t="s">
        <v>72</v>
      </c>
      <c r="N24" t="s">
        <v>156</v>
      </c>
      <c r="Q24">
        <v>8</v>
      </c>
      <c r="R24">
        <v>25.982281284606799</v>
      </c>
      <c r="S24">
        <v>27</v>
      </c>
    </row>
    <row r="25" spans="1:19" x14ac:dyDescent="0.25">
      <c r="A25" t="s">
        <v>282</v>
      </c>
      <c r="B25" t="s">
        <v>30</v>
      </c>
      <c r="C25" t="s">
        <v>215</v>
      </c>
      <c r="D25" t="s">
        <v>154</v>
      </c>
      <c r="E25" t="s">
        <v>33</v>
      </c>
      <c r="F25" t="s">
        <v>140</v>
      </c>
      <c r="G25" t="s">
        <v>283</v>
      </c>
      <c r="H25" t="s">
        <v>263</v>
      </c>
      <c r="I25" s="9">
        <v>126.12</v>
      </c>
      <c r="J25">
        <f t="shared" si="0"/>
        <v>36</v>
      </c>
      <c r="K25">
        <v>2.9896072919328699E-2</v>
      </c>
      <c r="M25" t="s">
        <v>72</v>
      </c>
      <c r="N25" t="s">
        <v>156</v>
      </c>
      <c r="Q25">
        <v>8</v>
      </c>
      <c r="R25">
        <v>27.017718715393102</v>
      </c>
      <c r="S25">
        <v>28</v>
      </c>
    </row>
    <row r="26" spans="1:19" x14ac:dyDescent="0.25">
      <c r="A26" t="s">
        <v>282</v>
      </c>
      <c r="B26" t="s">
        <v>30</v>
      </c>
      <c r="C26" t="s">
        <v>216</v>
      </c>
      <c r="D26" t="s">
        <v>154</v>
      </c>
      <c r="E26" t="s">
        <v>33</v>
      </c>
      <c r="F26" t="s">
        <v>140</v>
      </c>
      <c r="G26" t="s">
        <v>283</v>
      </c>
      <c r="H26" t="s">
        <v>263</v>
      </c>
      <c r="I26" s="9">
        <v>126.12</v>
      </c>
      <c r="J26">
        <f t="shared" si="0"/>
        <v>37</v>
      </c>
      <c r="K26">
        <v>2.3230258113979801E-2</v>
      </c>
      <c r="M26" t="s">
        <v>72</v>
      </c>
      <c r="N26" t="s">
        <v>156</v>
      </c>
      <c r="Q26">
        <v>8</v>
      </c>
      <c r="R26">
        <v>28.1472868217054</v>
      </c>
      <c r="S26">
        <v>29</v>
      </c>
    </row>
    <row r="27" spans="1:19" x14ac:dyDescent="0.25">
      <c r="A27" t="s">
        <v>282</v>
      </c>
      <c r="B27" t="s">
        <v>30</v>
      </c>
      <c r="C27" t="s">
        <v>217</v>
      </c>
      <c r="D27" t="s">
        <v>154</v>
      </c>
      <c r="E27" t="s">
        <v>33</v>
      </c>
      <c r="F27" t="s">
        <v>140</v>
      </c>
      <c r="G27" t="s">
        <v>283</v>
      </c>
      <c r="H27" t="s">
        <v>263</v>
      </c>
      <c r="I27" s="9">
        <v>126.12</v>
      </c>
      <c r="J27">
        <f t="shared" si="0"/>
        <v>38</v>
      </c>
      <c r="K27">
        <v>1.65537950421672E-2</v>
      </c>
      <c r="M27" t="s">
        <v>72</v>
      </c>
      <c r="N27" t="s">
        <v>156</v>
      </c>
      <c r="Q27">
        <v>8</v>
      </c>
      <c r="R27">
        <v>29.3239202657807</v>
      </c>
      <c r="S27">
        <v>30</v>
      </c>
    </row>
    <row r="28" spans="1:19" x14ac:dyDescent="0.25">
      <c r="A28" t="s">
        <v>282</v>
      </c>
      <c r="B28" t="s">
        <v>30</v>
      </c>
      <c r="C28" t="s">
        <v>218</v>
      </c>
      <c r="D28" t="s">
        <v>154</v>
      </c>
      <c r="E28" t="s">
        <v>33</v>
      </c>
      <c r="F28" t="s">
        <v>140</v>
      </c>
      <c r="G28" t="s">
        <v>283</v>
      </c>
      <c r="H28" t="s">
        <v>263</v>
      </c>
      <c r="I28" s="9">
        <v>126.12</v>
      </c>
      <c r="J28">
        <f t="shared" si="0"/>
        <v>39</v>
      </c>
      <c r="K28">
        <v>5.4759775108612602E-2</v>
      </c>
      <c r="M28" t="s">
        <v>72</v>
      </c>
      <c r="N28" t="s">
        <v>156</v>
      </c>
      <c r="Q28">
        <v>8</v>
      </c>
      <c r="R28">
        <v>30.453488372092998</v>
      </c>
      <c r="S28">
        <v>31</v>
      </c>
    </row>
    <row r="29" spans="1:19" x14ac:dyDescent="0.25">
      <c r="A29" t="s">
        <v>282</v>
      </c>
      <c r="B29" t="s">
        <v>30</v>
      </c>
      <c r="C29" t="s">
        <v>219</v>
      </c>
      <c r="D29" t="s">
        <v>154</v>
      </c>
      <c r="E29" t="s">
        <v>33</v>
      </c>
      <c r="F29" t="s">
        <v>140</v>
      </c>
      <c r="G29" t="s">
        <v>283</v>
      </c>
      <c r="H29" t="s">
        <v>263</v>
      </c>
      <c r="I29" s="9">
        <v>126.12</v>
      </c>
      <c r="J29">
        <f t="shared" si="0"/>
        <v>40</v>
      </c>
      <c r="K29">
        <v>3.2434619643924001E-3</v>
      </c>
      <c r="M29" t="s">
        <v>72</v>
      </c>
      <c r="N29" t="s">
        <v>156</v>
      </c>
      <c r="Q29">
        <v>8</v>
      </c>
      <c r="R29">
        <v>31.488925802879201</v>
      </c>
      <c r="S29">
        <v>32</v>
      </c>
    </row>
    <row r="30" spans="1:19" hidden="1" x14ac:dyDescent="0.25">
      <c r="A30" t="s">
        <v>282</v>
      </c>
      <c r="B30" t="s">
        <v>30</v>
      </c>
      <c r="C30" t="s">
        <v>215</v>
      </c>
      <c r="D30" t="s">
        <v>154</v>
      </c>
      <c r="E30" t="s">
        <v>33</v>
      </c>
      <c r="F30" t="s">
        <v>140</v>
      </c>
      <c r="G30" t="s">
        <v>284</v>
      </c>
      <c r="H30" t="s">
        <v>263</v>
      </c>
      <c r="I30" s="9">
        <v>126.12</v>
      </c>
      <c r="J30">
        <f t="shared" si="0"/>
        <v>9</v>
      </c>
      <c r="K30">
        <v>0.657579436067808</v>
      </c>
      <c r="M30" t="s">
        <v>72</v>
      </c>
      <c r="N30" t="s">
        <v>156</v>
      </c>
      <c r="Q30">
        <v>8</v>
      </c>
      <c r="R30">
        <v>0.99058693244739904</v>
      </c>
      <c r="S30">
        <v>1</v>
      </c>
    </row>
    <row r="31" spans="1:19" hidden="1" x14ac:dyDescent="0.25">
      <c r="A31" t="s">
        <v>282</v>
      </c>
      <c r="B31" t="s">
        <v>30</v>
      </c>
      <c r="C31" t="s">
        <v>216</v>
      </c>
      <c r="D31" t="s">
        <v>154</v>
      </c>
      <c r="E31" t="s">
        <v>33</v>
      </c>
      <c r="F31" t="s">
        <v>140</v>
      </c>
      <c r="G31" t="s">
        <v>284</v>
      </c>
      <c r="H31" t="s">
        <v>263</v>
      </c>
      <c r="I31" s="9">
        <v>126.12</v>
      </c>
      <c r="J31">
        <f t="shared" si="0"/>
        <v>10</v>
      </c>
      <c r="K31">
        <v>0.561159383252406</v>
      </c>
      <c r="M31" t="s">
        <v>72</v>
      </c>
      <c r="N31" t="s">
        <v>156</v>
      </c>
      <c r="Q31">
        <v>8</v>
      </c>
      <c r="R31">
        <v>2.1672203765227001</v>
      </c>
      <c r="S31">
        <v>2</v>
      </c>
    </row>
    <row r="32" spans="1:19" hidden="1" x14ac:dyDescent="0.25">
      <c r="A32" t="s">
        <v>282</v>
      </c>
      <c r="B32" t="s">
        <v>30</v>
      </c>
      <c r="C32" t="s">
        <v>217</v>
      </c>
      <c r="D32" t="s">
        <v>154</v>
      </c>
      <c r="E32" t="s">
        <v>33</v>
      </c>
      <c r="F32" t="s">
        <v>140</v>
      </c>
      <c r="G32" t="s">
        <v>284</v>
      </c>
      <c r="H32" t="s">
        <v>263</v>
      </c>
      <c r="I32" s="9">
        <v>126.12</v>
      </c>
      <c r="J32">
        <f t="shared" si="0"/>
        <v>11</v>
      </c>
      <c r="K32">
        <v>0.58654485049833904</v>
      </c>
      <c r="M32" t="s">
        <v>72</v>
      </c>
      <c r="N32" t="s">
        <v>156</v>
      </c>
      <c r="Q32">
        <v>8</v>
      </c>
      <c r="R32">
        <v>3.29678848283499</v>
      </c>
      <c r="S32">
        <v>3</v>
      </c>
    </row>
    <row r="33" spans="1:19" hidden="1" x14ac:dyDescent="0.25">
      <c r="A33" t="s">
        <v>282</v>
      </c>
      <c r="B33" t="s">
        <v>30</v>
      </c>
      <c r="C33" t="s">
        <v>218</v>
      </c>
      <c r="D33" t="s">
        <v>154</v>
      </c>
      <c r="E33" t="s">
        <v>33</v>
      </c>
      <c r="F33" t="s">
        <v>140</v>
      </c>
      <c r="G33" t="s">
        <v>284</v>
      </c>
      <c r="H33" t="s">
        <v>263</v>
      </c>
      <c r="I33" s="9">
        <v>126.12</v>
      </c>
      <c r="J33">
        <f t="shared" si="0"/>
        <v>12</v>
      </c>
      <c r="K33">
        <v>0.63115043870857801</v>
      </c>
      <c r="M33" t="s">
        <v>72</v>
      </c>
      <c r="N33" t="s">
        <v>156</v>
      </c>
      <c r="Q33">
        <v>8</v>
      </c>
      <c r="R33">
        <v>4.4734219269102899</v>
      </c>
      <c r="S33">
        <v>4</v>
      </c>
    </row>
    <row r="34" spans="1:19" hidden="1" x14ac:dyDescent="0.25">
      <c r="A34" t="s">
        <v>282</v>
      </c>
      <c r="B34" t="s">
        <v>30</v>
      </c>
      <c r="C34" t="s">
        <v>219</v>
      </c>
      <c r="D34" t="s">
        <v>154</v>
      </c>
      <c r="E34" t="s">
        <v>33</v>
      </c>
      <c r="F34" t="s">
        <v>140</v>
      </c>
      <c r="G34" t="s">
        <v>284</v>
      </c>
      <c r="H34" t="s">
        <v>263</v>
      </c>
      <c r="I34" s="9">
        <v>126.12</v>
      </c>
      <c r="J34">
        <f t="shared" si="0"/>
        <v>13</v>
      </c>
      <c r="K34">
        <v>0.61807436749297195</v>
      </c>
      <c r="M34" t="s">
        <v>72</v>
      </c>
      <c r="N34" t="s">
        <v>156</v>
      </c>
      <c r="Q34">
        <v>8</v>
      </c>
      <c r="R34">
        <v>5.6029900332225804</v>
      </c>
      <c r="S34">
        <v>5</v>
      </c>
    </row>
    <row r="35" spans="1:19" hidden="1" x14ac:dyDescent="0.25">
      <c r="A35" t="s">
        <v>282</v>
      </c>
      <c r="B35" t="s">
        <v>30</v>
      </c>
      <c r="C35" t="s">
        <v>220</v>
      </c>
      <c r="D35" t="s">
        <v>154</v>
      </c>
      <c r="E35" t="s">
        <v>33</v>
      </c>
      <c r="F35" t="s">
        <v>140</v>
      </c>
      <c r="G35" t="s">
        <v>284</v>
      </c>
      <c r="H35" t="s">
        <v>263</v>
      </c>
      <c r="I35" s="9">
        <v>126.12</v>
      </c>
      <c r="J35">
        <f t="shared" si="0"/>
        <v>14</v>
      </c>
      <c r="K35">
        <v>0.61784010563080305</v>
      </c>
      <c r="M35" t="s">
        <v>72</v>
      </c>
      <c r="N35" t="s">
        <v>156</v>
      </c>
      <c r="Q35">
        <v>8</v>
      </c>
      <c r="R35">
        <v>6.6384274640088599</v>
      </c>
      <c r="S35">
        <v>6</v>
      </c>
    </row>
    <row r="36" spans="1:19" hidden="1" x14ac:dyDescent="0.25">
      <c r="A36" t="s">
        <v>282</v>
      </c>
      <c r="B36" t="s">
        <v>30</v>
      </c>
      <c r="C36" t="s">
        <v>221</v>
      </c>
      <c r="D36" t="s">
        <v>154</v>
      </c>
      <c r="E36" t="s">
        <v>33</v>
      </c>
      <c r="F36" t="s">
        <v>140</v>
      </c>
      <c r="G36" t="s">
        <v>284</v>
      </c>
      <c r="H36" t="s">
        <v>263</v>
      </c>
      <c r="I36" s="9">
        <v>126.12</v>
      </c>
      <c r="J36">
        <f t="shared" si="0"/>
        <v>15</v>
      </c>
      <c r="K36">
        <v>0.713727745123094</v>
      </c>
      <c r="M36" t="s">
        <v>72</v>
      </c>
      <c r="N36" t="s">
        <v>156</v>
      </c>
      <c r="Q36">
        <v>8</v>
      </c>
      <c r="R36">
        <v>7.8150609080841598</v>
      </c>
      <c r="S36">
        <v>7</v>
      </c>
    </row>
    <row r="37" spans="1:19" hidden="1" x14ac:dyDescent="0.25">
      <c r="A37" t="s">
        <v>282</v>
      </c>
      <c r="B37" t="s">
        <v>30</v>
      </c>
      <c r="C37" t="s">
        <v>223</v>
      </c>
      <c r="D37" t="s">
        <v>154</v>
      </c>
      <c r="E37" t="s">
        <v>33</v>
      </c>
      <c r="F37" t="s">
        <v>140</v>
      </c>
      <c r="G37" t="s">
        <v>284</v>
      </c>
      <c r="H37" t="s">
        <v>263</v>
      </c>
      <c r="I37" s="9">
        <v>126.12</v>
      </c>
      <c r="J37">
        <f t="shared" si="0"/>
        <v>16</v>
      </c>
      <c r="K37">
        <v>0.75834398159979499</v>
      </c>
      <c r="M37" t="s">
        <v>72</v>
      </c>
      <c r="N37" t="s">
        <v>156</v>
      </c>
      <c r="Q37">
        <v>8</v>
      </c>
      <c r="R37">
        <v>8.9446290143964493</v>
      </c>
      <c r="S37">
        <v>8</v>
      </c>
    </row>
    <row r="38" spans="1:19" hidden="1" x14ac:dyDescent="0.25">
      <c r="A38" t="s">
        <v>282</v>
      </c>
      <c r="B38" t="s">
        <v>30</v>
      </c>
      <c r="C38" t="s">
        <v>224</v>
      </c>
      <c r="D38" t="s">
        <v>154</v>
      </c>
      <c r="E38" t="s">
        <v>33</v>
      </c>
      <c r="F38" t="s">
        <v>140</v>
      </c>
      <c r="G38" t="s">
        <v>284</v>
      </c>
      <c r="H38" t="s">
        <v>263</v>
      </c>
      <c r="I38" s="9">
        <v>126.12</v>
      </c>
      <c r="J38">
        <f t="shared" si="0"/>
        <v>17</v>
      </c>
      <c r="K38">
        <v>0.77730854416900996</v>
      </c>
      <c r="M38" t="s">
        <v>72</v>
      </c>
      <c r="N38" t="s">
        <v>156</v>
      </c>
      <c r="Q38">
        <v>8</v>
      </c>
      <c r="R38">
        <v>10.121262458471699</v>
      </c>
      <c r="S38">
        <v>9</v>
      </c>
    </row>
    <row r="39" spans="1:19" hidden="1" x14ac:dyDescent="0.25">
      <c r="A39" t="s">
        <v>282</v>
      </c>
      <c r="B39" t="s">
        <v>30</v>
      </c>
      <c r="C39" t="s">
        <v>215</v>
      </c>
      <c r="D39" t="s">
        <v>154</v>
      </c>
      <c r="E39" t="s">
        <v>33</v>
      </c>
      <c r="F39" t="s">
        <v>140</v>
      </c>
      <c r="G39" t="s">
        <v>284</v>
      </c>
      <c r="H39" t="s">
        <v>263</v>
      </c>
      <c r="I39" s="9">
        <v>126.12</v>
      </c>
      <c r="J39">
        <f t="shared" si="0"/>
        <v>18</v>
      </c>
      <c r="K39">
        <v>1.06554646903484</v>
      </c>
      <c r="M39" t="s">
        <v>72</v>
      </c>
      <c r="N39" t="s">
        <v>156</v>
      </c>
      <c r="Q39">
        <v>8</v>
      </c>
      <c r="R39">
        <v>11.109634551495001</v>
      </c>
      <c r="S39">
        <v>10</v>
      </c>
    </row>
    <row r="40" spans="1:19" hidden="1" x14ac:dyDescent="0.25">
      <c r="A40" t="s">
        <v>282</v>
      </c>
      <c r="B40" t="s">
        <v>30</v>
      </c>
      <c r="C40" t="s">
        <v>216</v>
      </c>
      <c r="D40" t="s">
        <v>154</v>
      </c>
      <c r="E40" t="s">
        <v>33</v>
      </c>
      <c r="F40" t="s">
        <v>140</v>
      </c>
      <c r="G40" t="s">
        <v>284</v>
      </c>
      <c r="H40" t="s">
        <v>263</v>
      </c>
      <c r="I40" s="9">
        <v>126.12</v>
      </c>
      <c r="J40">
        <f t="shared" si="0"/>
        <v>19</v>
      </c>
      <c r="K40">
        <v>0.75116705000425898</v>
      </c>
      <c r="M40" t="s">
        <v>72</v>
      </c>
      <c r="N40" t="s">
        <v>156</v>
      </c>
      <c r="Q40">
        <v>8</v>
      </c>
      <c r="R40">
        <v>12.3333333333333</v>
      </c>
      <c r="S40">
        <v>11</v>
      </c>
    </row>
    <row r="41" spans="1:19" hidden="1" x14ac:dyDescent="0.25">
      <c r="A41" t="s">
        <v>282</v>
      </c>
      <c r="B41" t="s">
        <v>30</v>
      </c>
      <c r="C41" t="s">
        <v>217</v>
      </c>
      <c r="D41" t="s">
        <v>154</v>
      </c>
      <c r="E41" t="s">
        <v>33</v>
      </c>
      <c r="F41" t="s">
        <v>140</v>
      </c>
      <c r="G41" t="s">
        <v>284</v>
      </c>
      <c r="H41" t="s">
        <v>263</v>
      </c>
      <c r="I41" s="9">
        <v>126.12</v>
      </c>
      <c r="J41">
        <f t="shared" si="0"/>
        <v>20</v>
      </c>
      <c r="K41">
        <v>1.11629610699378</v>
      </c>
      <c r="M41" t="s">
        <v>72</v>
      </c>
      <c r="N41" t="s">
        <v>156</v>
      </c>
      <c r="Q41">
        <v>8</v>
      </c>
      <c r="R41">
        <v>13.4629014396456</v>
      </c>
      <c r="S41">
        <v>12</v>
      </c>
    </row>
    <row r="42" spans="1:19" hidden="1" x14ac:dyDescent="0.25">
      <c r="A42" t="s">
        <v>282</v>
      </c>
      <c r="B42" t="s">
        <v>30</v>
      </c>
      <c r="C42" t="s">
        <v>218</v>
      </c>
      <c r="D42" t="s">
        <v>154</v>
      </c>
      <c r="E42" t="s">
        <v>33</v>
      </c>
      <c r="F42" t="s">
        <v>140</v>
      </c>
      <c r="G42" t="s">
        <v>284</v>
      </c>
      <c r="H42" t="s">
        <v>263</v>
      </c>
      <c r="I42" s="9">
        <v>126.12</v>
      </c>
      <c r="J42">
        <f t="shared" si="0"/>
        <v>21</v>
      </c>
      <c r="K42">
        <v>1.09679913110145</v>
      </c>
      <c r="M42" t="s">
        <v>72</v>
      </c>
      <c r="N42" t="s">
        <v>156</v>
      </c>
      <c r="Q42">
        <v>8</v>
      </c>
      <c r="R42">
        <v>14.6395348837209</v>
      </c>
      <c r="S42">
        <v>13</v>
      </c>
    </row>
    <row r="43" spans="1:19" hidden="1" x14ac:dyDescent="0.25">
      <c r="A43" t="s">
        <v>282</v>
      </c>
      <c r="B43" t="s">
        <v>30</v>
      </c>
      <c r="C43" t="s">
        <v>220</v>
      </c>
      <c r="D43" t="s">
        <v>154</v>
      </c>
      <c r="E43" t="s">
        <v>33</v>
      </c>
      <c r="F43" t="s">
        <v>140</v>
      </c>
      <c r="G43" t="s">
        <v>284</v>
      </c>
      <c r="H43" t="s">
        <v>263</v>
      </c>
      <c r="I43" s="9">
        <v>126.12</v>
      </c>
      <c r="J43">
        <f t="shared" si="0"/>
        <v>23</v>
      </c>
      <c r="K43">
        <v>0.98756921373200401</v>
      </c>
      <c r="M43" t="s">
        <v>72</v>
      </c>
      <c r="N43" t="s">
        <v>156</v>
      </c>
      <c r="Q43">
        <v>8</v>
      </c>
      <c r="R43">
        <v>15.7691029900332</v>
      </c>
      <c r="S43">
        <v>15</v>
      </c>
    </row>
    <row r="44" spans="1:19" hidden="1" x14ac:dyDescent="0.25">
      <c r="A44" t="s">
        <v>282</v>
      </c>
      <c r="B44" t="s">
        <v>30</v>
      </c>
      <c r="C44" t="s">
        <v>223</v>
      </c>
      <c r="D44" t="s">
        <v>154</v>
      </c>
      <c r="E44" t="s">
        <v>33</v>
      </c>
      <c r="F44" t="s">
        <v>140</v>
      </c>
      <c r="G44" t="s">
        <v>284</v>
      </c>
      <c r="H44" t="s">
        <v>263</v>
      </c>
      <c r="I44" s="9">
        <v>126.12</v>
      </c>
      <c r="J44">
        <f t="shared" si="0"/>
        <v>25</v>
      </c>
      <c r="K44">
        <v>1.2565550728341399</v>
      </c>
      <c r="M44" t="s">
        <v>72</v>
      </c>
      <c r="N44" t="s">
        <v>156</v>
      </c>
      <c r="Q44">
        <v>8</v>
      </c>
      <c r="R44">
        <v>16.851605758582501</v>
      </c>
      <c r="S44">
        <v>17</v>
      </c>
    </row>
    <row r="45" spans="1:19" hidden="1" x14ac:dyDescent="0.25">
      <c r="A45" t="s">
        <v>282</v>
      </c>
      <c r="B45" t="s">
        <v>30</v>
      </c>
      <c r="C45" t="s">
        <v>215</v>
      </c>
      <c r="D45" t="s">
        <v>154</v>
      </c>
      <c r="E45" t="s">
        <v>33</v>
      </c>
      <c r="F45" t="s">
        <v>140</v>
      </c>
      <c r="G45" t="s">
        <v>284</v>
      </c>
      <c r="H45" t="s">
        <v>263</v>
      </c>
      <c r="I45" s="9">
        <v>126.12</v>
      </c>
      <c r="J45">
        <f t="shared" si="0"/>
        <v>27</v>
      </c>
      <c r="K45">
        <v>0.74347900161853597</v>
      </c>
      <c r="M45" t="s">
        <v>72</v>
      </c>
      <c r="N45" t="s">
        <v>156</v>
      </c>
      <c r="Q45">
        <v>8</v>
      </c>
      <c r="R45">
        <v>17.9811738648947</v>
      </c>
      <c r="S45">
        <v>19</v>
      </c>
    </row>
    <row r="46" spans="1:19" hidden="1" x14ac:dyDescent="0.25">
      <c r="A46" t="s">
        <v>282</v>
      </c>
      <c r="B46" t="s">
        <v>30</v>
      </c>
      <c r="C46" t="s">
        <v>217</v>
      </c>
      <c r="D46" t="s">
        <v>154</v>
      </c>
      <c r="E46" t="s">
        <v>33</v>
      </c>
      <c r="F46" t="s">
        <v>140</v>
      </c>
      <c r="G46" t="s">
        <v>284</v>
      </c>
      <c r="H46" t="s">
        <v>263</v>
      </c>
      <c r="I46" s="9">
        <v>126.12</v>
      </c>
      <c r="J46">
        <f t="shared" si="0"/>
        <v>29</v>
      </c>
      <c r="K46">
        <v>0.67912087912087904</v>
      </c>
      <c r="M46" t="s">
        <v>72</v>
      </c>
      <c r="N46" t="s">
        <v>156</v>
      </c>
      <c r="Q46">
        <v>8</v>
      </c>
      <c r="R46">
        <v>19.110741971206998</v>
      </c>
      <c r="S46">
        <v>21</v>
      </c>
    </row>
    <row r="47" spans="1:19" hidden="1" x14ac:dyDescent="0.25">
      <c r="A47" t="s">
        <v>282</v>
      </c>
      <c r="B47" t="s">
        <v>30</v>
      </c>
      <c r="C47" t="s">
        <v>218</v>
      </c>
      <c r="D47" t="s">
        <v>154</v>
      </c>
      <c r="E47" t="s">
        <v>33</v>
      </c>
      <c r="F47" t="s">
        <v>140</v>
      </c>
      <c r="G47" t="s">
        <v>284</v>
      </c>
      <c r="H47" t="s">
        <v>263</v>
      </c>
      <c r="I47" s="9">
        <v>126.12</v>
      </c>
      <c r="J47">
        <f t="shared" si="0"/>
        <v>30</v>
      </c>
      <c r="K47">
        <v>0.64681403867450404</v>
      </c>
      <c r="M47" t="s">
        <v>72</v>
      </c>
      <c r="N47" t="s">
        <v>156</v>
      </c>
      <c r="Q47">
        <v>8</v>
      </c>
      <c r="R47">
        <v>20.2403100775193</v>
      </c>
      <c r="S47">
        <v>22</v>
      </c>
    </row>
    <row r="48" spans="1:19" hidden="1" x14ac:dyDescent="0.25">
      <c r="A48" t="s">
        <v>282</v>
      </c>
      <c r="B48" t="s">
        <v>30</v>
      </c>
      <c r="C48" t="s">
        <v>219</v>
      </c>
      <c r="D48" t="s">
        <v>154</v>
      </c>
      <c r="E48" t="s">
        <v>33</v>
      </c>
      <c r="F48" t="s">
        <v>140</v>
      </c>
      <c r="G48" t="s">
        <v>284</v>
      </c>
      <c r="H48" t="s">
        <v>263</v>
      </c>
      <c r="I48" s="9">
        <v>126.12</v>
      </c>
      <c r="J48">
        <f t="shared" si="0"/>
        <v>31</v>
      </c>
      <c r="K48">
        <v>0.14015887213561601</v>
      </c>
      <c r="M48" t="s">
        <v>72</v>
      </c>
      <c r="N48" t="s">
        <v>156</v>
      </c>
      <c r="Q48">
        <v>8</v>
      </c>
      <c r="R48">
        <v>21.322812846068601</v>
      </c>
      <c r="S48">
        <v>23</v>
      </c>
    </row>
    <row r="49" spans="1:19" hidden="1" x14ac:dyDescent="0.25">
      <c r="A49" t="s">
        <v>282</v>
      </c>
      <c r="B49" t="s">
        <v>30</v>
      </c>
      <c r="C49" t="s">
        <v>220</v>
      </c>
      <c r="D49" t="s">
        <v>154</v>
      </c>
      <c r="E49" t="s">
        <v>33</v>
      </c>
      <c r="F49" t="s">
        <v>140</v>
      </c>
      <c r="G49" t="s">
        <v>284</v>
      </c>
      <c r="H49" t="s">
        <v>263</v>
      </c>
      <c r="I49" s="9">
        <v>126.12</v>
      </c>
      <c r="J49">
        <f t="shared" si="0"/>
        <v>32</v>
      </c>
      <c r="K49">
        <v>8.86212624584721E-2</v>
      </c>
      <c r="M49" t="s">
        <v>72</v>
      </c>
      <c r="N49" t="s">
        <v>156</v>
      </c>
      <c r="Q49">
        <v>8</v>
      </c>
      <c r="R49">
        <v>22.452380952380899</v>
      </c>
      <c r="S49">
        <v>24</v>
      </c>
    </row>
    <row r="50" spans="1:19" hidden="1" x14ac:dyDescent="0.25">
      <c r="A50" t="s">
        <v>282</v>
      </c>
      <c r="B50" t="s">
        <v>30</v>
      </c>
      <c r="C50" t="s">
        <v>221</v>
      </c>
      <c r="D50" t="s">
        <v>154</v>
      </c>
      <c r="E50" t="s">
        <v>33</v>
      </c>
      <c r="F50" t="s">
        <v>140</v>
      </c>
      <c r="G50" t="s">
        <v>284</v>
      </c>
      <c r="H50" t="s">
        <v>263</v>
      </c>
      <c r="I50" s="9">
        <v>126.12</v>
      </c>
      <c r="J50">
        <f t="shared" si="0"/>
        <v>33</v>
      </c>
      <c r="K50">
        <v>6.2724678422353103E-2</v>
      </c>
      <c r="M50" t="s">
        <v>72</v>
      </c>
      <c r="N50" t="s">
        <v>156</v>
      </c>
      <c r="Q50">
        <v>8</v>
      </c>
      <c r="R50">
        <v>23.581949058693201</v>
      </c>
      <c r="S50">
        <v>25</v>
      </c>
    </row>
    <row r="51" spans="1:19" hidden="1" x14ac:dyDescent="0.25">
      <c r="A51" t="s">
        <v>282</v>
      </c>
      <c r="B51" t="s">
        <v>30</v>
      </c>
      <c r="C51" t="s">
        <v>223</v>
      </c>
      <c r="D51" t="s">
        <v>154</v>
      </c>
      <c r="E51" t="s">
        <v>33</v>
      </c>
      <c r="F51" t="s">
        <v>140</v>
      </c>
      <c r="G51" t="s">
        <v>284</v>
      </c>
      <c r="H51" t="s">
        <v>263</v>
      </c>
      <c r="I51" s="9">
        <v>126.12</v>
      </c>
      <c r="J51">
        <f t="shared" si="0"/>
        <v>34</v>
      </c>
      <c r="K51">
        <v>4.9648607206747401E-2</v>
      </c>
      <c r="M51" t="s">
        <v>72</v>
      </c>
      <c r="N51" t="s">
        <v>156</v>
      </c>
      <c r="Q51">
        <v>8</v>
      </c>
      <c r="R51">
        <v>24.7115171650055</v>
      </c>
      <c r="S51">
        <v>26</v>
      </c>
    </row>
    <row r="52" spans="1:19" hidden="1" x14ac:dyDescent="0.25">
      <c r="A52" t="s">
        <v>282</v>
      </c>
      <c r="B52" t="s">
        <v>30</v>
      </c>
      <c r="C52" t="s">
        <v>224</v>
      </c>
      <c r="D52" t="s">
        <v>154</v>
      </c>
      <c r="E52" t="s">
        <v>33</v>
      </c>
      <c r="F52" t="s">
        <v>140</v>
      </c>
      <c r="G52" t="s">
        <v>284</v>
      </c>
      <c r="H52" t="s">
        <v>263</v>
      </c>
      <c r="I52" s="9">
        <v>126.12</v>
      </c>
      <c r="J52">
        <f t="shared" si="0"/>
        <v>35</v>
      </c>
      <c r="K52">
        <v>3.6583184257602701E-2</v>
      </c>
      <c r="M52" t="s">
        <v>72</v>
      </c>
      <c r="N52" t="s">
        <v>156</v>
      </c>
      <c r="Q52">
        <v>8</v>
      </c>
      <c r="R52">
        <v>25.7940199335548</v>
      </c>
      <c r="S52">
        <v>27</v>
      </c>
    </row>
    <row r="53" spans="1:19" hidden="1" x14ac:dyDescent="0.25">
      <c r="A53" t="s">
        <v>282</v>
      </c>
      <c r="B53" t="s">
        <v>30</v>
      </c>
      <c r="C53" t="s">
        <v>215</v>
      </c>
      <c r="D53" t="s">
        <v>154</v>
      </c>
      <c r="E53" t="s">
        <v>33</v>
      </c>
      <c r="F53" t="s">
        <v>140</v>
      </c>
      <c r="G53" t="s">
        <v>284</v>
      </c>
      <c r="H53" t="s">
        <v>263</v>
      </c>
      <c r="I53" s="9">
        <v>126.12</v>
      </c>
      <c r="J53">
        <f t="shared" si="0"/>
        <v>36</v>
      </c>
      <c r="K53">
        <v>2.34858165090727E-2</v>
      </c>
      <c r="M53" t="s">
        <v>72</v>
      </c>
      <c r="N53" t="s">
        <v>156</v>
      </c>
      <c r="Q53">
        <v>8</v>
      </c>
      <c r="R53">
        <v>27.017718715393102</v>
      </c>
      <c r="S53">
        <v>28</v>
      </c>
    </row>
    <row r="54" spans="1:19" hidden="1" x14ac:dyDescent="0.25">
      <c r="A54" t="s">
        <v>282</v>
      </c>
      <c r="B54" t="s">
        <v>30</v>
      </c>
      <c r="C54" t="s">
        <v>216</v>
      </c>
      <c r="D54" t="s">
        <v>154</v>
      </c>
      <c r="E54" t="s">
        <v>33</v>
      </c>
      <c r="F54" t="s">
        <v>140</v>
      </c>
      <c r="G54" t="s">
        <v>284</v>
      </c>
      <c r="H54" t="s">
        <v>263</v>
      </c>
      <c r="I54" s="9">
        <v>126.12</v>
      </c>
      <c r="J54">
        <f t="shared" si="0"/>
        <v>37</v>
      </c>
      <c r="K54">
        <v>2.3240906380441701E-2</v>
      </c>
      <c r="M54" t="s">
        <v>72</v>
      </c>
      <c r="N54" t="s">
        <v>156</v>
      </c>
      <c r="Q54">
        <v>8</v>
      </c>
      <c r="R54">
        <v>28.100221483942398</v>
      </c>
      <c r="S54">
        <v>29</v>
      </c>
    </row>
    <row r="55" spans="1:19" hidden="1" x14ac:dyDescent="0.25">
      <c r="A55" t="s">
        <v>282</v>
      </c>
      <c r="B55" t="s">
        <v>30</v>
      </c>
      <c r="C55" t="s">
        <v>217</v>
      </c>
      <c r="D55" t="s">
        <v>154</v>
      </c>
      <c r="E55" t="s">
        <v>33</v>
      </c>
      <c r="F55" t="s">
        <v>140</v>
      </c>
      <c r="G55" t="s">
        <v>284</v>
      </c>
      <c r="H55" t="s">
        <v>263</v>
      </c>
      <c r="I55" s="9">
        <v>126.12</v>
      </c>
      <c r="J55">
        <f t="shared" si="0"/>
        <v>38</v>
      </c>
      <c r="K55">
        <v>2.29746997188864E-2</v>
      </c>
      <c r="M55" t="s">
        <v>72</v>
      </c>
      <c r="N55" t="s">
        <v>156</v>
      </c>
      <c r="Q55">
        <v>8</v>
      </c>
      <c r="R55">
        <v>29.276854928017698</v>
      </c>
      <c r="S55">
        <v>30</v>
      </c>
    </row>
    <row r="56" spans="1:19" hidden="1" x14ac:dyDescent="0.25">
      <c r="A56" t="s">
        <v>282</v>
      </c>
      <c r="B56" t="s">
        <v>30</v>
      </c>
      <c r="C56" t="s">
        <v>218</v>
      </c>
      <c r="D56" t="s">
        <v>154</v>
      </c>
      <c r="E56" t="s">
        <v>33</v>
      </c>
      <c r="F56" t="s">
        <v>140</v>
      </c>
      <c r="G56" t="s">
        <v>284</v>
      </c>
      <c r="H56" t="s">
        <v>263</v>
      </c>
      <c r="I56" s="9">
        <v>126.12</v>
      </c>
      <c r="J56">
        <f t="shared" si="0"/>
        <v>39</v>
      </c>
      <c r="K56">
        <v>5.4759775108612602E-2</v>
      </c>
      <c r="M56" t="s">
        <v>72</v>
      </c>
      <c r="N56" t="s">
        <v>156</v>
      </c>
      <c r="Q56">
        <v>8</v>
      </c>
      <c r="R56">
        <v>30.453488372092998</v>
      </c>
      <c r="S56">
        <v>31</v>
      </c>
    </row>
    <row r="57" spans="1:19" hidden="1" x14ac:dyDescent="0.25">
      <c r="A57" t="s">
        <v>282</v>
      </c>
      <c r="B57" t="s">
        <v>30</v>
      </c>
      <c r="C57" t="s">
        <v>219</v>
      </c>
      <c r="D57" t="s">
        <v>154</v>
      </c>
      <c r="E57" t="s">
        <v>33</v>
      </c>
      <c r="F57" t="s">
        <v>140</v>
      </c>
      <c r="G57" t="s">
        <v>284</v>
      </c>
      <c r="H57" t="s">
        <v>263</v>
      </c>
      <c r="I57" s="9">
        <v>126.12</v>
      </c>
      <c r="J57">
        <f t="shared" si="0"/>
        <v>40</v>
      </c>
      <c r="K57">
        <v>-9.5557543231956608E-3</v>
      </c>
      <c r="M57" t="s">
        <v>72</v>
      </c>
      <c r="N57" t="s">
        <v>156</v>
      </c>
      <c r="Q57">
        <v>8</v>
      </c>
      <c r="R57">
        <v>31.394795127353198</v>
      </c>
      <c r="S57">
        <v>32</v>
      </c>
    </row>
    <row r="58" spans="1:19" hidden="1" x14ac:dyDescent="0.25">
      <c r="A58" t="s">
        <v>282</v>
      </c>
      <c r="B58" t="s">
        <v>30</v>
      </c>
      <c r="C58" t="s">
        <v>220</v>
      </c>
      <c r="D58" t="s">
        <v>154</v>
      </c>
      <c r="E58" t="s">
        <v>33</v>
      </c>
      <c r="F58" t="s">
        <v>140</v>
      </c>
      <c r="G58" t="s">
        <v>284</v>
      </c>
      <c r="H58" t="s">
        <v>263</v>
      </c>
      <c r="I58" s="9">
        <v>126.12</v>
      </c>
      <c r="J58">
        <f t="shared" si="0"/>
        <v>41</v>
      </c>
      <c r="K58">
        <v>5.4280603117812902E-2</v>
      </c>
      <c r="M58" t="s">
        <v>72</v>
      </c>
      <c r="N58" t="s">
        <v>156</v>
      </c>
      <c r="Q58">
        <v>8</v>
      </c>
      <c r="R58">
        <v>32.571428571428498</v>
      </c>
      <c r="S58">
        <v>33</v>
      </c>
    </row>
    <row r="59" spans="1:19" hidden="1" x14ac:dyDescent="0.25">
      <c r="A59" t="s">
        <v>282</v>
      </c>
      <c r="B59" t="s">
        <v>30</v>
      </c>
      <c r="C59" t="s">
        <v>221</v>
      </c>
      <c r="D59" t="s">
        <v>154</v>
      </c>
      <c r="E59" t="s">
        <v>33</v>
      </c>
      <c r="F59" t="s">
        <v>140</v>
      </c>
      <c r="G59" t="s">
        <v>284</v>
      </c>
      <c r="H59" t="s">
        <v>263</v>
      </c>
      <c r="I59" s="9">
        <v>126.12</v>
      </c>
      <c r="J59">
        <f t="shared" si="0"/>
        <v>42</v>
      </c>
      <c r="K59">
        <v>2.7110486412813498E-3</v>
      </c>
      <c r="M59" t="s">
        <v>72</v>
      </c>
      <c r="N59" t="s">
        <v>156</v>
      </c>
      <c r="Q59">
        <v>8</v>
      </c>
      <c r="R59">
        <v>33.842192691029801</v>
      </c>
      <c r="S59">
        <v>34</v>
      </c>
    </row>
    <row r="60" spans="1:19" hidden="1" x14ac:dyDescent="0.25">
      <c r="A60" t="s">
        <v>282</v>
      </c>
      <c r="B60" t="s">
        <v>30</v>
      </c>
      <c r="C60" t="s">
        <v>223</v>
      </c>
      <c r="D60" t="s">
        <v>154</v>
      </c>
      <c r="E60" t="s">
        <v>33</v>
      </c>
      <c r="F60" t="s">
        <v>140</v>
      </c>
      <c r="G60" t="s">
        <v>284</v>
      </c>
      <c r="H60" t="s">
        <v>263</v>
      </c>
      <c r="I60" s="9">
        <v>126.12</v>
      </c>
      <c r="J60">
        <f t="shared" si="0"/>
        <v>43</v>
      </c>
      <c r="K60">
        <v>4.0927676974188601E-2</v>
      </c>
      <c r="M60" t="s">
        <v>72</v>
      </c>
      <c r="N60" t="s">
        <v>156</v>
      </c>
      <c r="Q60">
        <v>8</v>
      </c>
      <c r="R60">
        <v>34.924695459579098</v>
      </c>
      <c r="S60">
        <v>35</v>
      </c>
    </row>
    <row r="61" spans="1:19" hidden="1" x14ac:dyDescent="0.25">
      <c r="A61" t="s">
        <v>282</v>
      </c>
      <c r="B61" t="s">
        <v>30</v>
      </c>
      <c r="C61" t="s">
        <v>224</v>
      </c>
      <c r="D61" t="s">
        <v>154</v>
      </c>
      <c r="E61" t="s">
        <v>33</v>
      </c>
      <c r="F61" t="s">
        <v>140</v>
      </c>
      <c r="G61" t="s">
        <v>284</v>
      </c>
      <c r="H61" t="s">
        <v>263</v>
      </c>
      <c r="I61" s="9">
        <v>126.12</v>
      </c>
      <c r="J61">
        <f t="shared" si="0"/>
        <v>44</v>
      </c>
      <c r="K61">
        <v>2.78516057585824E-2</v>
      </c>
      <c r="M61" t="s">
        <v>72</v>
      </c>
      <c r="N61" t="s">
        <v>156</v>
      </c>
      <c r="Q61">
        <v>8</v>
      </c>
      <c r="R61">
        <v>36.054263565891397</v>
      </c>
      <c r="S61">
        <v>36</v>
      </c>
    </row>
    <row r="62" spans="1:19" hidden="1" x14ac:dyDescent="0.25">
      <c r="A62" t="s">
        <v>282</v>
      </c>
      <c r="B62" t="s">
        <v>30</v>
      </c>
      <c r="C62" t="s">
        <v>215</v>
      </c>
      <c r="D62" t="s">
        <v>154</v>
      </c>
      <c r="E62" t="s">
        <v>33</v>
      </c>
      <c r="F62" t="s">
        <v>140</v>
      </c>
      <c r="G62" t="s">
        <v>285</v>
      </c>
      <c r="H62" t="s">
        <v>263</v>
      </c>
      <c r="I62" s="9">
        <v>126.12</v>
      </c>
      <c r="J62">
        <f t="shared" si="0"/>
        <v>9</v>
      </c>
      <c r="K62">
        <v>0.30501533350370502</v>
      </c>
      <c r="M62" t="s">
        <v>72</v>
      </c>
      <c r="N62" t="s">
        <v>156</v>
      </c>
      <c r="Q62">
        <v>8</v>
      </c>
      <c r="R62">
        <v>0.99058693244739904</v>
      </c>
      <c r="S62">
        <v>1</v>
      </c>
    </row>
    <row r="63" spans="1:19" hidden="1" x14ac:dyDescent="0.25">
      <c r="A63" t="s">
        <v>282</v>
      </c>
      <c r="B63" t="s">
        <v>30</v>
      </c>
      <c r="C63" t="s">
        <v>216</v>
      </c>
      <c r="D63" t="s">
        <v>154</v>
      </c>
      <c r="E63" t="s">
        <v>33</v>
      </c>
      <c r="F63" t="s">
        <v>140</v>
      </c>
      <c r="G63" t="s">
        <v>285</v>
      </c>
      <c r="H63" t="s">
        <v>263</v>
      </c>
      <c r="I63" s="9">
        <v>126.12</v>
      </c>
      <c r="J63">
        <f t="shared" si="0"/>
        <v>10</v>
      </c>
      <c r="K63">
        <v>0.28551835761138</v>
      </c>
      <c r="M63" t="s">
        <v>72</v>
      </c>
      <c r="N63" t="s">
        <v>156</v>
      </c>
      <c r="Q63">
        <v>8</v>
      </c>
      <c r="R63">
        <v>2.1672203765227001</v>
      </c>
      <c r="S63">
        <v>2</v>
      </c>
    </row>
    <row r="64" spans="1:19" hidden="1" x14ac:dyDescent="0.25">
      <c r="A64" t="s">
        <v>282</v>
      </c>
      <c r="B64" t="s">
        <v>30</v>
      </c>
      <c r="C64" t="s">
        <v>217</v>
      </c>
      <c r="D64" t="s">
        <v>154</v>
      </c>
      <c r="E64" t="s">
        <v>33</v>
      </c>
      <c r="F64" t="s">
        <v>140</v>
      </c>
      <c r="G64" t="s">
        <v>285</v>
      </c>
      <c r="H64" t="s">
        <v>263</v>
      </c>
      <c r="I64" s="9">
        <v>126.12</v>
      </c>
      <c r="J64">
        <f t="shared" si="0"/>
        <v>11</v>
      </c>
      <c r="K64">
        <v>0.31090382485731299</v>
      </c>
      <c r="M64" t="s">
        <v>72</v>
      </c>
      <c r="N64" t="s">
        <v>156</v>
      </c>
      <c r="Q64">
        <v>8</v>
      </c>
      <c r="R64">
        <v>3.29678848283499</v>
      </c>
      <c r="S64">
        <v>3</v>
      </c>
    </row>
    <row r="65" spans="1:19" hidden="1" x14ac:dyDescent="0.25">
      <c r="A65" t="s">
        <v>282</v>
      </c>
      <c r="B65" t="s">
        <v>30</v>
      </c>
      <c r="C65" t="s">
        <v>218</v>
      </c>
      <c r="D65" t="s">
        <v>154</v>
      </c>
      <c r="E65" t="s">
        <v>33</v>
      </c>
      <c r="F65" t="s">
        <v>140</v>
      </c>
      <c r="G65" t="s">
        <v>285</v>
      </c>
      <c r="H65" t="s">
        <v>263</v>
      </c>
      <c r="I65" s="9">
        <v>126.12</v>
      </c>
      <c r="J65">
        <f t="shared" si="0"/>
        <v>12</v>
      </c>
      <c r="K65">
        <v>0.35550941306755202</v>
      </c>
      <c r="M65" t="s">
        <v>72</v>
      </c>
      <c r="N65" t="s">
        <v>156</v>
      </c>
      <c r="Q65">
        <v>8</v>
      </c>
      <c r="R65">
        <v>4.4734219269102899</v>
      </c>
      <c r="S65">
        <v>4</v>
      </c>
    </row>
    <row r="66" spans="1:19" hidden="1" x14ac:dyDescent="0.25">
      <c r="A66" t="s">
        <v>282</v>
      </c>
      <c r="B66" t="s">
        <v>30</v>
      </c>
      <c r="C66" t="s">
        <v>219</v>
      </c>
      <c r="D66" t="s">
        <v>154</v>
      </c>
      <c r="E66" t="s">
        <v>33</v>
      </c>
      <c r="F66" t="s">
        <v>140</v>
      </c>
      <c r="G66" t="s">
        <v>285</v>
      </c>
      <c r="H66" t="s">
        <v>263</v>
      </c>
      <c r="I66" s="9">
        <v>126.12</v>
      </c>
      <c r="J66">
        <f t="shared" si="0"/>
        <v>13</v>
      </c>
      <c r="K66">
        <v>0.33602308544169002</v>
      </c>
      <c r="M66" t="s">
        <v>72</v>
      </c>
      <c r="N66" t="s">
        <v>156</v>
      </c>
      <c r="Q66">
        <v>8</v>
      </c>
      <c r="R66">
        <v>5.6029900332225804</v>
      </c>
      <c r="S66">
        <v>5</v>
      </c>
    </row>
    <row r="67" spans="1:19" hidden="1" x14ac:dyDescent="0.25">
      <c r="A67" t="s">
        <v>282</v>
      </c>
      <c r="B67" t="s">
        <v>30</v>
      </c>
      <c r="C67" t="s">
        <v>220</v>
      </c>
      <c r="D67" t="s">
        <v>154</v>
      </c>
      <c r="E67" t="s">
        <v>33</v>
      </c>
      <c r="F67" t="s">
        <v>140</v>
      </c>
      <c r="G67" t="s">
        <v>285</v>
      </c>
      <c r="H67" t="s">
        <v>263</v>
      </c>
      <c r="I67" s="9">
        <v>126.12</v>
      </c>
      <c r="J67">
        <f t="shared" ref="J67:J130" si="1">Q67+S67</f>
        <v>14</v>
      </c>
      <c r="K67">
        <v>0.32297895902547102</v>
      </c>
      <c r="M67" t="s">
        <v>72</v>
      </c>
      <c r="N67" t="s">
        <v>156</v>
      </c>
      <c r="Q67">
        <v>8</v>
      </c>
      <c r="R67">
        <v>6.5913621262458397</v>
      </c>
      <c r="S67">
        <v>6</v>
      </c>
    </row>
    <row r="68" spans="1:19" hidden="1" x14ac:dyDescent="0.25">
      <c r="A68" t="s">
        <v>282</v>
      </c>
      <c r="B68" t="s">
        <v>30</v>
      </c>
      <c r="C68" t="s">
        <v>221</v>
      </c>
      <c r="D68" t="s">
        <v>154</v>
      </c>
      <c r="E68" t="s">
        <v>33</v>
      </c>
      <c r="F68" t="s">
        <v>140</v>
      </c>
      <c r="G68" t="s">
        <v>285</v>
      </c>
      <c r="H68" t="s">
        <v>263</v>
      </c>
      <c r="I68" s="9">
        <v>126.12</v>
      </c>
      <c r="J68">
        <f t="shared" si="1"/>
        <v>15</v>
      </c>
      <c r="K68">
        <v>0.39962518102053002</v>
      </c>
      <c r="M68" t="s">
        <v>72</v>
      </c>
      <c r="N68" t="s">
        <v>156</v>
      </c>
      <c r="Q68">
        <v>8</v>
      </c>
      <c r="R68">
        <v>7.8150609080841598</v>
      </c>
      <c r="S68">
        <v>7</v>
      </c>
    </row>
    <row r="69" spans="1:19" hidden="1" x14ac:dyDescent="0.25">
      <c r="A69" t="s">
        <v>282</v>
      </c>
      <c r="B69" t="s">
        <v>30</v>
      </c>
      <c r="C69" t="s">
        <v>223</v>
      </c>
      <c r="D69" t="s">
        <v>154</v>
      </c>
      <c r="E69" t="s">
        <v>33</v>
      </c>
      <c r="F69" t="s">
        <v>140</v>
      </c>
      <c r="G69" t="s">
        <v>285</v>
      </c>
      <c r="H69" t="s">
        <v>263</v>
      </c>
      <c r="I69" s="9">
        <v>126.12</v>
      </c>
      <c r="J69">
        <f t="shared" si="1"/>
        <v>16</v>
      </c>
      <c r="K69">
        <v>0.39295936621518002</v>
      </c>
      <c r="M69" t="s">
        <v>72</v>
      </c>
      <c r="N69" t="s">
        <v>156</v>
      </c>
      <c r="Q69">
        <v>8</v>
      </c>
      <c r="R69">
        <v>8.9446290143964493</v>
      </c>
      <c r="S69">
        <v>8</v>
      </c>
    </row>
    <row r="70" spans="1:19" hidden="1" x14ac:dyDescent="0.25">
      <c r="A70" t="s">
        <v>282</v>
      </c>
      <c r="B70" t="s">
        <v>30</v>
      </c>
      <c r="C70" t="s">
        <v>224</v>
      </c>
      <c r="D70" t="s">
        <v>154</v>
      </c>
      <c r="E70" t="s">
        <v>33</v>
      </c>
      <c r="F70" t="s">
        <v>140</v>
      </c>
      <c r="G70" t="s">
        <v>285</v>
      </c>
      <c r="H70" t="s">
        <v>263</v>
      </c>
      <c r="I70" s="9">
        <v>126.12</v>
      </c>
      <c r="J70">
        <f t="shared" si="1"/>
        <v>17</v>
      </c>
      <c r="K70">
        <v>0.39910341596388099</v>
      </c>
      <c r="M70" t="s">
        <v>72</v>
      </c>
      <c r="N70" t="s">
        <v>156</v>
      </c>
      <c r="Q70">
        <v>8</v>
      </c>
      <c r="R70">
        <v>10.121262458471699</v>
      </c>
      <c r="S70">
        <v>9</v>
      </c>
    </row>
    <row r="71" spans="1:19" hidden="1" x14ac:dyDescent="0.25">
      <c r="A71" t="s">
        <v>282</v>
      </c>
      <c r="B71" t="s">
        <v>30</v>
      </c>
      <c r="C71" t="s">
        <v>215</v>
      </c>
      <c r="D71" t="s">
        <v>154</v>
      </c>
      <c r="E71" t="s">
        <v>33</v>
      </c>
      <c r="F71" t="s">
        <v>140</v>
      </c>
      <c r="G71" t="s">
        <v>285</v>
      </c>
      <c r="H71" t="s">
        <v>263</v>
      </c>
      <c r="I71" s="9">
        <v>126.12</v>
      </c>
      <c r="J71">
        <f t="shared" si="1"/>
        <v>18</v>
      </c>
      <c r="K71">
        <v>0.59117684640940404</v>
      </c>
      <c r="M71" t="s">
        <v>72</v>
      </c>
      <c r="N71" t="s">
        <v>156</v>
      </c>
      <c r="Q71">
        <v>8</v>
      </c>
      <c r="R71">
        <v>11.156699889258</v>
      </c>
      <c r="S71">
        <v>10</v>
      </c>
    </row>
    <row r="72" spans="1:19" hidden="1" x14ac:dyDescent="0.25">
      <c r="A72" t="s">
        <v>282</v>
      </c>
      <c r="B72" t="s">
        <v>30</v>
      </c>
      <c r="C72" t="s">
        <v>216</v>
      </c>
      <c r="D72" t="s">
        <v>154</v>
      </c>
      <c r="E72" t="s">
        <v>33</v>
      </c>
      <c r="F72" t="s">
        <v>140</v>
      </c>
      <c r="G72" t="s">
        <v>285</v>
      </c>
      <c r="H72" t="s">
        <v>263</v>
      </c>
      <c r="I72" s="9">
        <v>126.12</v>
      </c>
      <c r="J72">
        <f t="shared" si="1"/>
        <v>19</v>
      </c>
      <c r="K72">
        <v>0.35373115256836202</v>
      </c>
      <c r="M72" t="s">
        <v>72</v>
      </c>
      <c r="N72" t="s">
        <v>156</v>
      </c>
      <c r="Q72">
        <v>8</v>
      </c>
      <c r="R72">
        <v>12.3333333333333</v>
      </c>
      <c r="S72">
        <v>11</v>
      </c>
    </row>
    <row r="73" spans="1:19" hidden="1" x14ac:dyDescent="0.25">
      <c r="A73" t="s">
        <v>282</v>
      </c>
      <c r="B73" t="s">
        <v>30</v>
      </c>
      <c r="C73" t="s">
        <v>217</v>
      </c>
      <c r="D73" t="s">
        <v>154</v>
      </c>
      <c r="E73" t="s">
        <v>33</v>
      </c>
      <c r="F73" t="s">
        <v>140</v>
      </c>
      <c r="G73" t="s">
        <v>285</v>
      </c>
      <c r="H73" t="s">
        <v>263</v>
      </c>
      <c r="I73" s="9">
        <v>126.12</v>
      </c>
      <c r="J73">
        <f t="shared" si="1"/>
        <v>20</v>
      </c>
      <c r="K73">
        <v>0.50090084334270302</v>
      </c>
      <c r="M73" t="s">
        <v>72</v>
      </c>
      <c r="N73" t="s">
        <v>156</v>
      </c>
      <c r="Q73">
        <v>8</v>
      </c>
      <c r="R73">
        <v>13.5099667774086</v>
      </c>
      <c r="S73">
        <v>12</v>
      </c>
    </row>
    <row r="74" spans="1:19" hidden="1" x14ac:dyDescent="0.25">
      <c r="A74" t="s">
        <v>282</v>
      </c>
      <c r="B74" t="s">
        <v>30</v>
      </c>
      <c r="C74" t="s">
        <v>218</v>
      </c>
      <c r="D74" t="s">
        <v>154</v>
      </c>
      <c r="E74" t="s">
        <v>33</v>
      </c>
      <c r="F74" t="s">
        <v>140</v>
      </c>
      <c r="G74" t="s">
        <v>285</v>
      </c>
      <c r="H74" t="s">
        <v>263</v>
      </c>
      <c r="I74" s="9">
        <v>126.12</v>
      </c>
      <c r="J74">
        <f t="shared" si="1"/>
        <v>21</v>
      </c>
      <c r="K74">
        <v>0.48142516398330298</v>
      </c>
      <c r="M74" t="s">
        <v>72</v>
      </c>
      <c r="N74" t="s">
        <v>156</v>
      </c>
      <c r="Q74">
        <v>8</v>
      </c>
      <c r="R74">
        <v>14.592469545957901</v>
      </c>
      <c r="S74">
        <v>13</v>
      </c>
    </row>
    <row r="75" spans="1:19" hidden="1" x14ac:dyDescent="0.25">
      <c r="A75" t="s">
        <v>282</v>
      </c>
      <c r="B75" t="s">
        <v>30</v>
      </c>
      <c r="C75" t="s">
        <v>220</v>
      </c>
      <c r="D75" t="s">
        <v>154</v>
      </c>
      <c r="E75" t="s">
        <v>33</v>
      </c>
      <c r="F75" t="s">
        <v>140</v>
      </c>
      <c r="G75" t="s">
        <v>285</v>
      </c>
      <c r="H75" t="s">
        <v>263</v>
      </c>
      <c r="I75" s="9">
        <v>126.12</v>
      </c>
      <c r="J75">
        <f t="shared" si="1"/>
        <v>23</v>
      </c>
      <c r="K75">
        <v>0.449097027004004</v>
      </c>
      <c r="M75" t="s">
        <v>72</v>
      </c>
      <c r="N75" t="s">
        <v>156</v>
      </c>
      <c r="Q75">
        <v>8</v>
      </c>
      <c r="R75">
        <v>15.8161683277962</v>
      </c>
      <c r="S75">
        <v>15</v>
      </c>
    </row>
    <row r="76" spans="1:19" hidden="1" x14ac:dyDescent="0.25">
      <c r="A76" t="s">
        <v>282</v>
      </c>
      <c r="B76" t="s">
        <v>30</v>
      </c>
      <c r="C76" t="s">
        <v>223</v>
      </c>
      <c r="D76" t="s">
        <v>154</v>
      </c>
      <c r="E76" t="s">
        <v>33</v>
      </c>
      <c r="F76" t="s">
        <v>140</v>
      </c>
      <c r="G76" t="s">
        <v>285</v>
      </c>
      <c r="H76" t="s">
        <v>263</v>
      </c>
      <c r="I76" s="9">
        <v>126.12</v>
      </c>
      <c r="J76">
        <f t="shared" si="1"/>
        <v>25</v>
      </c>
      <c r="K76">
        <v>0.58989905443393797</v>
      </c>
      <c r="M76" t="s">
        <v>72</v>
      </c>
      <c r="N76" t="s">
        <v>156</v>
      </c>
      <c r="Q76">
        <v>8</v>
      </c>
      <c r="R76">
        <v>16.8045404208194</v>
      </c>
      <c r="S76">
        <v>17</v>
      </c>
    </row>
    <row r="77" spans="1:19" hidden="1" x14ac:dyDescent="0.25">
      <c r="A77" t="s">
        <v>282</v>
      </c>
      <c r="B77" t="s">
        <v>30</v>
      </c>
      <c r="C77" t="s">
        <v>215</v>
      </c>
      <c r="D77" t="s">
        <v>154</v>
      </c>
      <c r="E77" t="s">
        <v>33</v>
      </c>
      <c r="F77" t="s">
        <v>140</v>
      </c>
      <c r="G77" t="s">
        <v>285</v>
      </c>
      <c r="H77" t="s">
        <v>263</v>
      </c>
      <c r="I77" s="9">
        <v>126.12</v>
      </c>
      <c r="J77">
        <f t="shared" si="1"/>
        <v>27</v>
      </c>
      <c r="K77">
        <v>0.32039143027515099</v>
      </c>
      <c r="M77" t="s">
        <v>72</v>
      </c>
      <c r="N77" t="s">
        <v>156</v>
      </c>
      <c r="Q77">
        <v>8</v>
      </c>
      <c r="R77">
        <v>18.028239202657801</v>
      </c>
      <c r="S77">
        <v>19</v>
      </c>
    </row>
    <row r="78" spans="1:19" hidden="1" x14ac:dyDescent="0.25">
      <c r="A78" t="s">
        <v>282</v>
      </c>
      <c r="B78" t="s">
        <v>30</v>
      </c>
      <c r="C78" t="s">
        <v>217</v>
      </c>
      <c r="D78" t="s">
        <v>154</v>
      </c>
      <c r="E78" t="s">
        <v>33</v>
      </c>
      <c r="F78" t="s">
        <v>140</v>
      </c>
      <c r="G78" t="s">
        <v>285</v>
      </c>
      <c r="H78" t="s">
        <v>263</v>
      </c>
      <c r="I78" s="9">
        <v>126.12</v>
      </c>
      <c r="J78">
        <f t="shared" si="1"/>
        <v>29</v>
      </c>
      <c r="K78">
        <v>0.48040293040292997</v>
      </c>
      <c r="M78" t="s">
        <v>72</v>
      </c>
      <c r="N78" t="s">
        <v>156</v>
      </c>
      <c r="Q78">
        <v>8</v>
      </c>
      <c r="R78">
        <v>19.110741971206998</v>
      </c>
      <c r="S78">
        <v>21</v>
      </c>
    </row>
    <row r="79" spans="1:19" hidden="1" x14ac:dyDescent="0.25">
      <c r="A79" t="s">
        <v>282</v>
      </c>
      <c r="B79" t="s">
        <v>30</v>
      </c>
      <c r="C79" t="s">
        <v>218</v>
      </c>
      <c r="D79" t="s">
        <v>154</v>
      </c>
      <c r="E79" t="s">
        <v>33</v>
      </c>
      <c r="F79" t="s">
        <v>140</v>
      </c>
      <c r="G79" t="s">
        <v>285</v>
      </c>
      <c r="H79" t="s">
        <v>263</v>
      </c>
      <c r="I79" s="9">
        <v>126.12</v>
      </c>
      <c r="J79">
        <f t="shared" si="1"/>
        <v>30</v>
      </c>
      <c r="K79">
        <v>0.28141877502342599</v>
      </c>
      <c r="M79" t="s">
        <v>72</v>
      </c>
      <c r="N79" t="s">
        <v>156</v>
      </c>
      <c r="Q79">
        <v>8</v>
      </c>
      <c r="R79">
        <v>20.287375415282298</v>
      </c>
      <c r="S79">
        <v>22</v>
      </c>
    </row>
    <row r="80" spans="1:19" hidden="1" x14ac:dyDescent="0.25">
      <c r="A80" t="s">
        <v>282</v>
      </c>
      <c r="B80" t="s">
        <v>30</v>
      </c>
      <c r="C80" t="s">
        <v>219</v>
      </c>
      <c r="D80" t="s">
        <v>154</v>
      </c>
      <c r="E80" t="s">
        <v>33</v>
      </c>
      <c r="F80" t="s">
        <v>140</v>
      </c>
      <c r="G80" t="s">
        <v>285</v>
      </c>
      <c r="H80" t="s">
        <v>263</v>
      </c>
      <c r="I80" s="9">
        <v>126.12</v>
      </c>
      <c r="J80">
        <f t="shared" si="1"/>
        <v>31</v>
      </c>
      <c r="K80">
        <v>8.8876820853565505E-2</v>
      </c>
      <c r="M80" t="s">
        <v>72</v>
      </c>
      <c r="N80" t="s">
        <v>156</v>
      </c>
      <c r="Q80">
        <v>8</v>
      </c>
      <c r="R80">
        <v>21.322812846068601</v>
      </c>
      <c r="S80">
        <v>23</v>
      </c>
    </row>
    <row r="81" spans="1:19" hidden="1" x14ac:dyDescent="0.25">
      <c r="A81" t="s">
        <v>282</v>
      </c>
      <c r="B81" t="s">
        <v>30</v>
      </c>
      <c r="C81" t="s">
        <v>220</v>
      </c>
      <c r="D81" t="s">
        <v>154</v>
      </c>
      <c r="E81" t="s">
        <v>33</v>
      </c>
      <c r="F81" t="s">
        <v>140</v>
      </c>
      <c r="G81" t="s">
        <v>285</v>
      </c>
      <c r="H81" t="s">
        <v>263</v>
      </c>
      <c r="I81" s="9">
        <v>126.12</v>
      </c>
      <c r="J81">
        <f t="shared" si="1"/>
        <v>32</v>
      </c>
      <c r="K81">
        <v>3.7328562909958202E-2</v>
      </c>
      <c r="M81" t="s">
        <v>72</v>
      </c>
      <c r="N81" t="s">
        <v>156</v>
      </c>
      <c r="Q81">
        <v>8</v>
      </c>
      <c r="R81">
        <v>22.499446290143901</v>
      </c>
      <c r="S81">
        <v>24</v>
      </c>
    </row>
    <row r="82" spans="1:19" hidden="1" x14ac:dyDescent="0.25">
      <c r="A82" t="s">
        <v>282</v>
      </c>
      <c r="B82" t="s">
        <v>30</v>
      </c>
      <c r="C82" t="s">
        <v>221</v>
      </c>
      <c r="D82" t="s">
        <v>154</v>
      </c>
      <c r="E82" t="s">
        <v>33</v>
      </c>
      <c r="F82" t="s">
        <v>140</v>
      </c>
      <c r="G82" t="s">
        <v>285</v>
      </c>
      <c r="H82" t="s">
        <v>263</v>
      </c>
      <c r="I82" s="9">
        <v>126.12</v>
      </c>
      <c r="J82">
        <f t="shared" si="1"/>
        <v>33</v>
      </c>
      <c r="K82">
        <v>3.0673396371070801E-2</v>
      </c>
      <c r="M82" t="s">
        <v>72</v>
      </c>
      <c r="N82" t="s">
        <v>156</v>
      </c>
      <c r="Q82">
        <v>8</v>
      </c>
      <c r="R82">
        <v>23.581949058693201</v>
      </c>
      <c r="S82">
        <v>25</v>
      </c>
    </row>
    <row r="83" spans="1:19" hidden="1" x14ac:dyDescent="0.25">
      <c r="A83" t="s">
        <v>282</v>
      </c>
      <c r="B83" t="s">
        <v>30</v>
      </c>
      <c r="C83" t="s">
        <v>223</v>
      </c>
      <c r="D83" t="s">
        <v>154</v>
      </c>
      <c r="E83" t="s">
        <v>33</v>
      </c>
      <c r="F83" t="s">
        <v>140</v>
      </c>
      <c r="G83" t="s">
        <v>285</v>
      </c>
      <c r="H83" t="s">
        <v>263</v>
      </c>
      <c r="I83" s="9">
        <v>126.12</v>
      </c>
      <c r="J83">
        <f t="shared" si="1"/>
        <v>34</v>
      </c>
      <c r="K83">
        <v>1.7576028622540301E-2</v>
      </c>
      <c r="M83" t="s">
        <v>72</v>
      </c>
      <c r="N83" t="s">
        <v>156</v>
      </c>
      <c r="Q83">
        <v>8</v>
      </c>
      <c r="R83">
        <v>24.805647840531499</v>
      </c>
      <c r="S83">
        <v>26</v>
      </c>
    </row>
    <row r="84" spans="1:19" hidden="1" x14ac:dyDescent="0.25">
      <c r="A84" t="s">
        <v>282</v>
      </c>
      <c r="B84" t="s">
        <v>30</v>
      </c>
      <c r="C84" t="s">
        <v>224</v>
      </c>
      <c r="D84" t="s">
        <v>154</v>
      </c>
      <c r="E84" t="s">
        <v>33</v>
      </c>
      <c r="F84" t="s">
        <v>140</v>
      </c>
      <c r="G84" t="s">
        <v>285</v>
      </c>
      <c r="H84" t="s">
        <v>263</v>
      </c>
      <c r="I84" s="9">
        <v>126.12</v>
      </c>
      <c r="J84">
        <f t="shared" si="1"/>
        <v>35</v>
      </c>
      <c r="K84">
        <v>1.0910213817190499E-2</v>
      </c>
      <c r="M84" t="s">
        <v>72</v>
      </c>
      <c r="N84" t="s">
        <v>156</v>
      </c>
      <c r="Q84">
        <v>8</v>
      </c>
      <c r="R84">
        <v>25.935215946843801</v>
      </c>
      <c r="S84">
        <v>27</v>
      </c>
    </row>
    <row r="85" spans="1:19" hidden="1" x14ac:dyDescent="0.25">
      <c r="A85" t="s">
        <v>282</v>
      </c>
      <c r="B85" t="s">
        <v>30</v>
      </c>
      <c r="C85" t="s">
        <v>215</v>
      </c>
      <c r="D85" t="s">
        <v>154</v>
      </c>
      <c r="E85" t="s">
        <v>33</v>
      </c>
      <c r="F85" t="s">
        <v>140</v>
      </c>
      <c r="G85" t="s">
        <v>285</v>
      </c>
      <c r="H85" t="s">
        <v>263</v>
      </c>
      <c r="I85" s="9">
        <v>126.12</v>
      </c>
      <c r="J85">
        <f t="shared" si="1"/>
        <v>36</v>
      </c>
      <c r="K85">
        <v>1.06759519550219E-2</v>
      </c>
      <c r="M85" t="s">
        <v>72</v>
      </c>
      <c r="N85" t="s">
        <v>156</v>
      </c>
      <c r="Q85">
        <v>8</v>
      </c>
      <c r="R85">
        <v>26.9706533776301</v>
      </c>
      <c r="S85">
        <v>28</v>
      </c>
    </row>
    <row r="86" spans="1:19" hidden="1" x14ac:dyDescent="0.25">
      <c r="A86" t="s">
        <v>282</v>
      </c>
      <c r="B86" t="s">
        <v>30</v>
      </c>
      <c r="C86" t="s">
        <v>216</v>
      </c>
      <c r="D86" t="s">
        <v>154</v>
      </c>
      <c r="E86" t="s">
        <v>33</v>
      </c>
      <c r="F86" t="s">
        <v>140</v>
      </c>
      <c r="G86" t="s">
        <v>285</v>
      </c>
      <c r="H86" t="s">
        <v>263</v>
      </c>
      <c r="I86" s="9">
        <v>126.12</v>
      </c>
      <c r="J86">
        <f t="shared" si="1"/>
        <v>37</v>
      </c>
      <c r="K86">
        <v>1.0420393559928499E-2</v>
      </c>
      <c r="M86" t="s">
        <v>72</v>
      </c>
      <c r="N86" t="s">
        <v>156</v>
      </c>
      <c r="Q86">
        <v>8</v>
      </c>
      <c r="R86">
        <v>28.100221483942398</v>
      </c>
      <c r="S86">
        <v>29</v>
      </c>
    </row>
    <row r="87" spans="1:19" hidden="1" x14ac:dyDescent="0.25">
      <c r="A87" t="s">
        <v>282</v>
      </c>
      <c r="B87" t="s">
        <v>30</v>
      </c>
      <c r="C87" t="s">
        <v>217</v>
      </c>
      <c r="D87" t="s">
        <v>154</v>
      </c>
      <c r="E87" t="s">
        <v>33</v>
      </c>
      <c r="F87" t="s">
        <v>140</v>
      </c>
      <c r="G87" t="s">
        <v>285</v>
      </c>
      <c r="H87" t="s">
        <v>263</v>
      </c>
      <c r="I87" s="9">
        <v>126.12</v>
      </c>
      <c r="J87">
        <f t="shared" si="1"/>
        <v>38</v>
      </c>
      <c r="K87">
        <v>-9.0872305988582893E-3</v>
      </c>
      <c r="M87" t="s">
        <v>72</v>
      </c>
      <c r="N87" t="s">
        <v>156</v>
      </c>
      <c r="Q87">
        <v>8</v>
      </c>
      <c r="R87">
        <v>29.3239202657807</v>
      </c>
      <c r="S87">
        <v>30</v>
      </c>
    </row>
    <row r="88" spans="1:19" hidden="1" x14ac:dyDescent="0.25">
      <c r="A88" t="s">
        <v>282</v>
      </c>
      <c r="B88" t="s">
        <v>30</v>
      </c>
      <c r="C88" t="s">
        <v>218</v>
      </c>
      <c r="D88" t="s">
        <v>154</v>
      </c>
      <c r="E88" t="s">
        <v>33</v>
      </c>
      <c r="F88" t="s">
        <v>140</v>
      </c>
      <c r="G88" t="s">
        <v>285</v>
      </c>
      <c r="H88" t="s">
        <v>263</v>
      </c>
      <c r="I88" s="9">
        <v>126.12</v>
      </c>
      <c r="J88">
        <f t="shared" si="1"/>
        <v>39</v>
      </c>
      <c r="K88">
        <v>8.0400800749638096E-2</v>
      </c>
      <c r="M88" t="s">
        <v>72</v>
      </c>
      <c r="N88" t="s">
        <v>156</v>
      </c>
      <c r="Q88">
        <v>8</v>
      </c>
      <c r="R88">
        <v>30.453488372092998</v>
      </c>
      <c r="S88">
        <v>31</v>
      </c>
    </row>
    <row r="89" spans="1:19" hidden="1" x14ac:dyDescent="0.25">
      <c r="A89" t="s">
        <v>282</v>
      </c>
      <c r="B89" t="s">
        <v>30</v>
      </c>
      <c r="C89" t="s">
        <v>219</v>
      </c>
      <c r="D89" t="s">
        <v>154</v>
      </c>
      <c r="E89" t="s">
        <v>33</v>
      </c>
      <c r="F89" t="s">
        <v>140</v>
      </c>
      <c r="G89" t="s">
        <v>285</v>
      </c>
      <c r="H89" t="s">
        <v>263</v>
      </c>
      <c r="I89" s="9">
        <v>126.12</v>
      </c>
      <c r="J89">
        <f t="shared" si="1"/>
        <v>40</v>
      </c>
      <c r="K89">
        <v>9.6537183746487898E-3</v>
      </c>
      <c r="M89" t="s">
        <v>72</v>
      </c>
      <c r="N89" t="s">
        <v>156</v>
      </c>
      <c r="Q89">
        <v>8</v>
      </c>
      <c r="R89">
        <v>31.488925802879201</v>
      </c>
      <c r="S89">
        <v>32</v>
      </c>
    </row>
    <row r="90" spans="1:19" hidden="1" x14ac:dyDescent="0.25">
      <c r="A90" t="s">
        <v>282</v>
      </c>
      <c r="B90" t="s">
        <v>30</v>
      </c>
      <c r="C90" t="s">
        <v>220</v>
      </c>
      <c r="D90" t="s">
        <v>154</v>
      </c>
      <c r="E90" t="s">
        <v>33</v>
      </c>
      <c r="F90" t="s">
        <v>140</v>
      </c>
      <c r="G90" t="s">
        <v>285</v>
      </c>
      <c r="H90" t="s">
        <v>263</v>
      </c>
      <c r="I90" s="9">
        <v>126.12</v>
      </c>
      <c r="J90">
        <f t="shared" si="1"/>
        <v>41</v>
      </c>
      <c r="K90">
        <v>6.0658914728682602E-2</v>
      </c>
      <c r="M90" t="s">
        <v>72</v>
      </c>
      <c r="N90" t="s">
        <v>156</v>
      </c>
      <c r="Q90">
        <v>8</v>
      </c>
      <c r="R90">
        <v>32.712624584717602</v>
      </c>
      <c r="S90">
        <v>33</v>
      </c>
    </row>
    <row r="91" spans="1:19" hidden="1" x14ac:dyDescent="0.25">
      <c r="A91" t="s">
        <v>282</v>
      </c>
      <c r="B91" t="s">
        <v>30</v>
      </c>
      <c r="C91" t="s">
        <v>221</v>
      </c>
      <c r="D91" t="s">
        <v>154</v>
      </c>
      <c r="E91" t="s">
        <v>33</v>
      </c>
      <c r="F91" t="s">
        <v>140</v>
      </c>
      <c r="G91" t="s">
        <v>285</v>
      </c>
      <c r="H91" t="s">
        <v>263</v>
      </c>
      <c r="I91" s="9">
        <v>126.12</v>
      </c>
      <c r="J91">
        <f t="shared" si="1"/>
        <v>42</v>
      </c>
      <c r="K91">
        <v>9.1213050515377408E-3</v>
      </c>
      <c r="M91" t="s">
        <v>72</v>
      </c>
      <c r="N91" t="s">
        <v>156</v>
      </c>
      <c r="Q91">
        <v>8</v>
      </c>
      <c r="R91">
        <v>33.842192691029801</v>
      </c>
      <c r="S91">
        <v>34</v>
      </c>
    </row>
    <row r="92" spans="1:19" hidden="1" x14ac:dyDescent="0.25">
      <c r="A92" t="s">
        <v>282</v>
      </c>
      <c r="B92" t="s">
        <v>30</v>
      </c>
      <c r="C92" t="s">
        <v>223</v>
      </c>
      <c r="D92" t="s">
        <v>154</v>
      </c>
      <c r="E92" t="s">
        <v>33</v>
      </c>
      <c r="F92" t="s">
        <v>140</v>
      </c>
      <c r="G92" t="s">
        <v>285</v>
      </c>
      <c r="H92" t="s">
        <v>263</v>
      </c>
      <c r="I92" s="9">
        <v>126.12</v>
      </c>
      <c r="J92">
        <f t="shared" si="1"/>
        <v>43</v>
      </c>
      <c r="K92">
        <v>6.0158446204958201E-2</v>
      </c>
      <c r="M92" t="s">
        <v>72</v>
      </c>
      <c r="N92" t="s">
        <v>156</v>
      </c>
      <c r="Q92">
        <v>8</v>
      </c>
      <c r="R92">
        <v>34.924695459579098</v>
      </c>
      <c r="S92">
        <v>35</v>
      </c>
    </row>
    <row r="93" spans="1:19" hidden="1" x14ac:dyDescent="0.25">
      <c r="A93" t="s">
        <v>282</v>
      </c>
      <c r="B93" t="s">
        <v>30</v>
      </c>
      <c r="C93" t="s">
        <v>215</v>
      </c>
      <c r="D93" t="s">
        <v>154</v>
      </c>
      <c r="E93" t="s">
        <v>33</v>
      </c>
      <c r="F93" t="s">
        <v>140</v>
      </c>
      <c r="G93" t="s">
        <v>286</v>
      </c>
      <c r="H93" t="s">
        <v>263</v>
      </c>
      <c r="I93" s="9">
        <v>126.12</v>
      </c>
      <c r="J93">
        <f t="shared" si="1"/>
        <v>9</v>
      </c>
      <c r="K93">
        <v>9.3242610103075593E-2</v>
      </c>
      <c r="M93" t="s">
        <v>72</v>
      </c>
      <c r="N93" t="s">
        <v>156</v>
      </c>
      <c r="Q93">
        <v>8</v>
      </c>
      <c r="R93">
        <v>2.0260243632336601</v>
      </c>
      <c r="S93">
        <v>1</v>
      </c>
    </row>
    <row r="94" spans="1:19" hidden="1" x14ac:dyDescent="0.25">
      <c r="A94" t="s">
        <v>282</v>
      </c>
      <c r="B94" t="s">
        <v>30</v>
      </c>
      <c r="C94" t="s">
        <v>216</v>
      </c>
      <c r="D94" t="s">
        <v>154</v>
      </c>
      <c r="E94" t="s">
        <v>33</v>
      </c>
      <c r="F94" t="s">
        <v>140</v>
      </c>
      <c r="G94" t="s">
        <v>286</v>
      </c>
      <c r="H94" t="s">
        <v>263</v>
      </c>
      <c r="I94" s="9">
        <v>126.12</v>
      </c>
      <c r="J94">
        <f t="shared" si="1"/>
        <v>10</v>
      </c>
      <c r="K94">
        <v>9.9386659851776304E-2</v>
      </c>
      <c r="M94" t="s">
        <v>72</v>
      </c>
      <c r="N94" t="s">
        <v>156</v>
      </c>
      <c r="Q94">
        <v>8</v>
      </c>
      <c r="R94">
        <v>3.2026578073089702</v>
      </c>
      <c r="S94">
        <v>2</v>
      </c>
    </row>
    <row r="95" spans="1:19" hidden="1" x14ac:dyDescent="0.25">
      <c r="A95" t="s">
        <v>282</v>
      </c>
      <c r="B95" t="s">
        <v>30</v>
      </c>
      <c r="C95" t="s">
        <v>217</v>
      </c>
      <c r="D95" t="s">
        <v>154</v>
      </c>
      <c r="E95" t="s">
        <v>33</v>
      </c>
      <c r="F95" t="s">
        <v>140</v>
      </c>
      <c r="G95" t="s">
        <v>286</v>
      </c>
      <c r="H95" t="s">
        <v>263</v>
      </c>
      <c r="I95" s="9">
        <v>126.12</v>
      </c>
      <c r="J95">
        <f t="shared" si="1"/>
        <v>11</v>
      </c>
      <c r="K95">
        <v>0.105530709600476</v>
      </c>
      <c r="M95" t="s">
        <v>72</v>
      </c>
      <c r="N95" t="s">
        <v>156</v>
      </c>
      <c r="Q95">
        <v>8</v>
      </c>
      <c r="R95">
        <v>4.3792912513842701</v>
      </c>
      <c r="S95">
        <v>3</v>
      </c>
    </row>
    <row r="96" spans="1:19" hidden="1" x14ac:dyDescent="0.25">
      <c r="A96" t="s">
        <v>282</v>
      </c>
      <c r="B96" t="s">
        <v>30</v>
      </c>
      <c r="C96" t="s">
        <v>218</v>
      </c>
      <c r="D96" t="s">
        <v>154</v>
      </c>
      <c r="E96" t="s">
        <v>33</v>
      </c>
      <c r="F96" t="s">
        <v>140</v>
      </c>
      <c r="G96" t="s">
        <v>286</v>
      </c>
      <c r="H96" t="s">
        <v>263</v>
      </c>
      <c r="I96" s="9">
        <v>126.12</v>
      </c>
      <c r="J96">
        <f t="shared" si="1"/>
        <v>12</v>
      </c>
      <c r="K96">
        <v>8.6033733708152399E-2</v>
      </c>
      <c r="M96" t="s">
        <v>72</v>
      </c>
      <c r="N96" t="s">
        <v>156</v>
      </c>
      <c r="Q96">
        <v>8</v>
      </c>
      <c r="R96">
        <v>5.5559246954595798</v>
      </c>
      <c r="S96">
        <v>4</v>
      </c>
    </row>
    <row r="97" spans="1:19" hidden="1" x14ac:dyDescent="0.25">
      <c r="A97" t="s">
        <v>282</v>
      </c>
      <c r="B97" t="s">
        <v>30</v>
      </c>
      <c r="C97" t="s">
        <v>219</v>
      </c>
      <c r="D97" t="s">
        <v>154</v>
      </c>
      <c r="E97" t="s">
        <v>33</v>
      </c>
      <c r="F97" t="s">
        <v>140</v>
      </c>
      <c r="G97" t="s">
        <v>286</v>
      </c>
      <c r="H97" t="s">
        <v>263</v>
      </c>
      <c r="I97" s="9">
        <v>126.12</v>
      </c>
      <c r="J97">
        <f t="shared" si="1"/>
        <v>13</v>
      </c>
      <c r="K97">
        <v>9.2199079989777805E-2</v>
      </c>
      <c r="M97" t="s">
        <v>72</v>
      </c>
      <c r="N97" t="s">
        <v>156</v>
      </c>
      <c r="Q97">
        <v>8</v>
      </c>
      <c r="R97">
        <v>6.6384274640088599</v>
      </c>
      <c r="S97">
        <v>5</v>
      </c>
    </row>
    <row r="98" spans="1:19" hidden="1" x14ac:dyDescent="0.25">
      <c r="A98" t="s">
        <v>282</v>
      </c>
      <c r="B98" t="s">
        <v>30</v>
      </c>
      <c r="C98" t="s">
        <v>220</v>
      </c>
      <c r="D98" t="s">
        <v>154</v>
      </c>
      <c r="E98" t="s">
        <v>33</v>
      </c>
      <c r="F98" t="s">
        <v>140</v>
      </c>
      <c r="G98" t="s">
        <v>286</v>
      </c>
      <c r="H98" t="s">
        <v>263</v>
      </c>
      <c r="I98" s="9">
        <v>126.12</v>
      </c>
      <c r="J98">
        <f t="shared" si="1"/>
        <v>14</v>
      </c>
      <c r="K98">
        <v>9.1943521594684802E-2</v>
      </c>
      <c r="M98" t="s">
        <v>72</v>
      </c>
      <c r="N98" t="s">
        <v>156</v>
      </c>
      <c r="Q98">
        <v>8</v>
      </c>
      <c r="R98">
        <v>7.7679955703211503</v>
      </c>
      <c r="S98">
        <v>6</v>
      </c>
    </row>
    <row r="99" spans="1:19" hidden="1" x14ac:dyDescent="0.25">
      <c r="A99" t="s">
        <v>282</v>
      </c>
      <c r="B99" t="s">
        <v>30</v>
      </c>
      <c r="C99" t="s">
        <v>221</v>
      </c>
      <c r="D99" t="s">
        <v>154</v>
      </c>
      <c r="E99" t="s">
        <v>33</v>
      </c>
      <c r="F99" t="s">
        <v>140</v>
      </c>
      <c r="G99" t="s">
        <v>286</v>
      </c>
      <c r="H99" t="s">
        <v>263</v>
      </c>
      <c r="I99" s="9">
        <v>126.12</v>
      </c>
      <c r="J99">
        <f t="shared" si="1"/>
        <v>15</v>
      </c>
      <c r="K99">
        <v>9.1687963199591493E-2</v>
      </c>
      <c r="M99" t="s">
        <v>72</v>
      </c>
      <c r="N99" t="s">
        <v>156</v>
      </c>
      <c r="Q99">
        <v>8</v>
      </c>
      <c r="R99">
        <v>8.8975636766334407</v>
      </c>
      <c r="S99">
        <v>7</v>
      </c>
    </row>
    <row r="100" spans="1:19" hidden="1" x14ac:dyDescent="0.25">
      <c r="A100" t="s">
        <v>282</v>
      </c>
      <c r="B100" t="s">
        <v>30</v>
      </c>
      <c r="C100" t="s">
        <v>223</v>
      </c>
      <c r="D100" t="s">
        <v>154</v>
      </c>
      <c r="E100" t="s">
        <v>33</v>
      </c>
      <c r="F100" t="s">
        <v>140</v>
      </c>
      <c r="G100" t="s">
        <v>286</v>
      </c>
      <c r="H100" t="s">
        <v>263</v>
      </c>
      <c r="I100" s="9">
        <v>126.12</v>
      </c>
      <c r="J100">
        <f t="shared" si="1"/>
        <v>16</v>
      </c>
      <c r="K100">
        <v>0.117052133912599</v>
      </c>
      <c r="M100" t="s">
        <v>72</v>
      </c>
      <c r="N100" t="s">
        <v>156</v>
      </c>
      <c r="Q100">
        <v>8</v>
      </c>
      <c r="R100">
        <v>10.121262458471699</v>
      </c>
      <c r="S100">
        <v>8</v>
      </c>
    </row>
    <row r="101" spans="1:19" hidden="1" x14ac:dyDescent="0.25">
      <c r="A101" t="s">
        <v>282</v>
      </c>
      <c r="B101" t="s">
        <v>30</v>
      </c>
      <c r="C101" t="s">
        <v>224</v>
      </c>
      <c r="D101" t="s">
        <v>154</v>
      </c>
      <c r="E101" t="s">
        <v>33</v>
      </c>
      <c r="F101" t="s">
        <v>140</v>
      </c>
      <c r="G101" t="s">
        <v>286</v>
      </c>
      <c r="H101" t="s">
        <v>263</v>
      </c>
      <c r="I101" s="9">
        <v>126.12</v>
      </c>
      <c r="J101">
        <f t="shared" si="1"/>
        <v>17</v>
      </c>
      <c r="K101">
        <v>0.103997359229917</v>
      </c>
      <c r="M101" t="s">
        <v>72</v>
      </c>
      <c r="N101" t="s">
        <v>156</v>
      </c>
      <c r="Q101">
        <v>8</v>
      </c>
      <c r="R101">
        <v>11.156699889258</v>
      </c>
      <c r="S101">
        <v>9</v>
      </c>
    </row>
    <row r="102" spans="1:19" hidden="1" x14ac:dyDescent="0.25">
      <c r="A102" t="s">
        <v>282</v>
      </c>
      <c r="B102" t="s">
        <v>30</v>
      </c>
      <c r="C102" t="s">
        <v>215</v>
      </c>
      <c r="D102" t="s">
        <v>154</v>
      </c>
      <c r="E102" t="s">
        <v>33</v>
      </c>
      <c r="F102" t="s">
        <v>140</v>
      </c>
      <c r="G102" t="s">
        <v>286</v>
      </c>
      <c r="H102" t="s">
        <v>263</v>
      </c>
      <c r="I102" s="9">
        <v>126.12</v>
      </c>
      <c r="J102">
        <f t="shared" si="1"/>
        <v>18</v>
      </c>
      <c r="K102">
        <v>9.0931936280773604E-2</v>
      </c>
      <c r="M102" t="s">
        <v>72</v>
      </c>
      <c r="N102" t="s">
        <v>156</v>
      </c>
      <c r="Q102">
        <v>8</v>
      </c>
      <c r="R102">
        <v>12.239202657807301</v>
      </c>
      <c r="S102">
        <v>10</v>
      </c>
    </row>
    <row r="103" spans="1:19" hidden="1" x14ac:dyDescent="0.25">
      <c r="A103" t="s">
        <v>282</v>
      </c>
      <c r="B103" t="s">
        <v>30</v>
      </c>
      <c r="C103" t="s">
        <v>216</v>
      </c>
      <c r="D103" t="s">
        <v>154</v>
      </c>
      <c r="E103" t="s">
        <v>33</v>
      </c>
      <c r="F103" t="s">
        <v>140</v>
      </c>
      <c r="G103" t="s">
        <v>286</v>
      </c>
      <c r="H103" t="s">
        <v>263</v>
      </c>
      <c r="I103" s="9">
        <v>126.12</v>
      </c>
      <c r="J103">
        <f t="shared" si="1"/>
        <v>19</v>
      </c>
      <c r="K103">
        <v>0.103496890706193</v>
      </c>
      <c r="M103" t="s">
        <v>72</v>
      </c>
      <c r="N103" t="s">
        <v>156</v>
      </c>
      <c r="Q103">
        <v>8</v>
      </c>
      <c r="R103">
        <v>13.368770764119599</v>
      </c>
      <c r="S103">
        <v>11</v>
      </c>
    </row>
    <row r="104" spans="1:19" hidden="1" x14ac:dyDescent="0.25">
      <c r="A104" t="s">
        <v>282</v>
      </c>
      <c r="B104" t="s">
        <v>30</v>
      </c>
      <c r="C104" t="s">
        <v>217</v>
      </c>
      <c r="D104" t="s">
        <v>154</v>
      </c>
      <c r="E104" t="s">
        <v>33</v>
      </c>
      <c r="F104" t="s">
        <v>140</v>
      </c>
      <c r="G104" t="s">
        <v>286</v>
      </c>
      <c r="H104" t="s">
        <v>263</v>
      </c>
      <c r="I104" s="9">
        <v>126.12</v>
      </c>
      <c r="J104">
        <f t="shared" si="1"/>
        <v>20</v>
      </c>
      <c r="K104">
        <v>0.14809183064997</v>
      </c>
      <c r="M104" t="s">
        <v>72</v>
      </c>
      <c r="N104" t="s">
        <v>156</v>
      </c>
      <c r="Q104">
        <v>8</v>
      </c>
      <c r="R104">
        <v>14.592469545957901</v>
      </c>
      <c r="S104">
        <v>12</v>
      </c>
    </row>
    <row r="105" spans="1:19" hidden="1" x14ac:dyDescent="0.25">
      <c r="A105" t="s">
        <v>282</v>
      </c>
      <c r="B105" t="s">
        <v>30</v>
      </c>
      <c r="C105" t="s">
        <v>218</v>
      </c>
      <c r="D105" t="s">
        <v>154</v>
      </c>
      <c r="E105" t="s">
        <v>33</v>
      </c>
      <c r="F105" t="s">
        <v>140</v>
      </c>
      <c r="G105" t="s">
        <v>286</v>
      </c>
      <c r="H105" t="s">
        <v>263</v>
      </c>
      <c r="I105" s="9">
        <v>126.12</v>
      </c>
      <c r="J105">
        <f t="shared" si="1"/>
        <v>21</v>
      </c>
      <c r="K105">
        <v>0.14784692052133899</v>
      </c>
      <c r="M105" t="s">
        <v>72</v>
      </c>
      <c r="N105" t="s">
        <v>156</v>
      </c>
      <c r="Q105">
        <v>8</v>
      </c>
      <c r="R105">
        <v>15.6749723145071</v>
      </c>
      <c r="S105">
        <v>13</v>
      </c>
    </row>
    <row r="106" spans="1:19" hidden="1" x14ac:dyDescent="0.25">
      <c r="A106" t="s">
        <v>282</v>
      </c>
      <c r="B106" t="s">
        <v>30</v>
      </c>
      <c r="C106" t="s">
        <v>220</v>
      </c>
      <c r="D106" t="s">
        <v>154</v>
      </c>
      <c r="E106" t="s">
        <v>33</v>
      </c>
      <c r="F106" t="s">
        <v>140</v>
      </c>
      <c r="G106" t="s">
        <v>286</v>
      </c>
      <c r="H106" t="s">
        <v>263</v>
      </c>
      <c r="I106" s="9">
        <v>126.12</v>
      </c>
      <c r="J106">
        <f t="shared" si="1"/>
        <v>23</v>
      </c>
      <c r="K106">
        <v>0.14120240224891401</v>
      </c>
      <c r="M106" t="s">
        <v>72</v>
      </c>
      <c r="N106" t="s">
        <v>156</v>
      </c>
      <c r="Q106">
        <v>8</v>
      </c>
      <c r="R106">
        <v>16.710409745293401</v>
      </c>
      <c r="S106">
        <v>15</v>
      </c>
    </row>
    <row r="107" spans="1:19" hidden="1" x14ac:dyDescent="0.25">
      <c r="A107" t="s">
        <v>282</v>
      </c>
      <c r="B107" t="s">
        <v>30</v>
      </c>
      <c r="C107" t="s">
        <v>223</v>
      </c>
      <c r="D107" t="s">
        <v>154</v>
      </c>
      <c r="E107" t="s">
        <v>33</v>
      </c>
      <c r="F107" t="s">
        <v>140</v>
      </c>
      <c r="G107" t="s">
        <v>286</v>
      </c>
      <c r="H107" t="s">
        <v>263</v>
      </c>
      <c r="I107" s="9">
        <v>126.12</v>
      </c>
      <c r="J107">
        <f t="shared" si="1"/>
        <v>25</v>
      </c>
      <c r="K107">
        <v>8.3222591362126494E-2</v>
      </c>
      <c r="M107" t="s">
        <v>72</v>
      </c>
      <c r="N107" t="s">
        <v>156</v>
      </c>
      <c r="Q107">
        <v>8</v>
      </c>
      <c r="R107">
        <v>17.9811738648947</v>
      </c>
      <c r="S107">
        <v>17</v>
      </c>
    </row>
    <row r="108" spans="1:19" hidden="1" x14ac:dyDescent="0.25">
      <c r="A108" t="s">
        <v>282</v>
      </c>
      <c r="B108" t="s">
        <v>30</v>
      </c>
      <c r="C108" t="s">
        <v>215</v>
      </c>
      <c r="D108" t="s">
        <v>154</v>
      </c>
      <c r="E108" t="s">
        <v>33</v>
      </c>
      <c r="F108" t="s">
        <v>140</v>
      </c>
      <c r="G108" t="s">
        <v>286</v>
      </c>
      <c r="H108" t="s">
        <v>263</v>
      </c>
      <c r="I108" s="9">
        <v>126.12</v>
      </c>
      <c r="J108">
        <f t="shared" si="1"/>
        <v>27</v>
      </c>
      <c r="K108">
        <v>9.5787545787545794E-2</v>
      </c>
      <c r="M108" t="s">
        <v>72</v>
      </c>
      <c r="N108" t="s">
        <v>156</v>
      </c>
      <c r="Q108">
        <v>8</v>
      </c>
      <c r="R108">
        <v>19.110741971206998</v>
      </c>
      <c r="S108">
        <v>19</v>
      </c>
    </row>
    <row r="109" spans="1:19" hidden="1" x14ac:dyDescent="0.25">
      <c r="A109" t="s">
        <v>282</v>
      </c>
      <c r="B109" t="s">
        <v>30</v>
      </c>
      <c r="C109" t="s">
        <v>217</v>
      </c>
      <c r="D109" t="s">
        <v>154</v>
      </c>
      <c r="E109" t="s">
        <v>33</v>
      </c>
      <c r="F109" t="s">
        <v>140</v>
      </c>
      <c r="G109" t="s">
        <v>286</v>
      </c>
      <c r="H109" t="s">
        <v>263</v>
      </c>
      <c r="I109" s="9">
        <v>126.12</v>
      </c>
      <c r="J109">
        <f t="shared" si="1"/>
        <v>29</v>
      </c>
      <c r="K109">
        <v>8.9121730982196501E-2</v>
      </c>
      <c r="M109" t="s">
        <v>72</v>
      </c>
      <c r="N109" t="s">
        <v>156</v>
      </c>
      <c r="Q109">
        <v>8</v>
      </c>
      <c r="R109">
        <v>20.2403100775193</v>
      </c>
      <c r="S109">
        <v>21</v>
      </c>
    </row>
    <row r="110" spans="1:19" hidden="1" x14ac:dyDescent="0.25">
      <c r="A110" t="s">
        <v>282</v>
      </c>
      <c r="B110" t="s">
        <v>30</v>
      </c>
      <c r="C110" t="s">
        <v>218</v>
      </c>
      <c r="D110" t="s">
        <v>154</v>
      </c>
      <c r="E110" t="s">
        <v>33</v>
      </c>
      <c r="F110" t="s">
        <v>140</v>
      </c>
      <c r="G110" t="s">
        <v>286</v>
      </c>
      <c r="H110" t="s">
        <v>263</v>
      </c>
      <c r="I110" s="9">
        <v>126.12</v>
      </c>
      <c r="J110">
        <f t="shared" si="1"/>
        <v>30</v>
      </c>
      <c r="K110">
        <v>2.4752960218076901E-2</v>
      </c>
      <c r="M110" t="s">
        <v>72</v>
      </c>
      <c r="N110" t="s">
        <v>156</v>
      </c>
      <c r="Q110">
        <v>8</v>
      </c>
      <c r="R110">
        <v>21.4169435215946</v>
      </c>
      <c r="S110">
        <v>22</v>
      </c>
    </row>
    <row r="111" spans="1:19" hidden="1" x14ac:dyDescent="0.25">
      <c r="A111" t="s">
        <v>282</v>
      </c>
      <c r="B111" t="s">
        <v>30</v>
      </c>
      <c r="C111" t="s">
        <v>219</v>
      </c>
      <c r="D111" t="s">
        <v>154</v>
      </c>
      <c r="E111" t="s">
        <v>33</v>
      </c>
      <c r="F111" t="s">
        <v>140</v>
      </c>
      <c r="G111" t="s">
        <v>286</v>
      </c>
      <c r="H111" t="s">
        <v>263</v>
      </c>
      <c r="I111" s="9">
        <v>126.12</v>
      </c>
      <c r="J111">
        <f t="shared" si="1"/>
        <v>31</v>
      </c>
      <c r="K111">
        <v>1.7863531817020301E-2</v>
      </c>
      <c r="M111" t="s">
        <v>72</v>
      </c>
      <c r="N111" t="s">
        <v>156</v>
      </c>
      <c r="Q111">
        <v>8</v>
      </c>
      <c r="R111">
        <v>23.5348837209302</v>
      </c>
      <c r="S111">
        <v>23</v>
      </c>
    </row>
    <row r="112" spans="1:19" hidden="1" x14ac:dyDescent="0.25">
      <c r="A112" t="s">
        <v>282</v>
      </c>
      <c r="B112" t="s">
        <v>30</v>
      </c>
      <c r="C112" t="s">
        <v>220</v>
      </c>
      <c r="D112" t="s">
        <v>154</v>
      </c>
      <c r="E112" t="s">
        <v>33</v>
      </c>
      <c r="F112" t="s">
        <v>140</v>
      </c>
      <c r="G112" t="s">
        <v>286</v>
      </c>
      <c r="H112" t="s">
        <v>263</v>
      </c>
      <c r="I112" s="9">
        <v>126.12</v>
      </c>
      <c r="J112">
        <f t="shared" si="1"/>
        <v>32</v>
      </c>
      <c r="K112">
        <v>3.09183064997018E-2</v>
      </c>
      <c r="M112" t="s">
        <v>72</v>
      </c>
      <c r="N112" t="s">
        <v>156</v>
      </c>
      <c r="Q112">
        <v>8</v>
      </c>
      <c r="R112">
        <v>22.499446290143901</v>
      </c>
      <c r="S112">
        <v>24</v>
      </c>
    </row>
    <row r="113" spans="1:19" hidden="1" x14ac:dyDescent="0.25">
      <c r="A113" t="s">
        <v>282</v>
      </c>
      <c r="B113" t="s">
        <v>30</v>
      </c>
      <c r="C113" t="s">
        <v>221</v>
      </c>
      <c r="D113" t="s">
        <v>154</v>
      </c>
      <c r="E113" t="s">
        <v>33</v>
      </c>
      <c r="F113" t="s">
        <v>140</v>
      </c>
      <c r="G113" t="s">
        <v>286</v>
      </c>
      <c r="H113" t="s">
        <v>263</v>
      </c>
      <c r="I113" s="9">
        <v>126.12</v>
      </c>
      <c r="J113">
        <f t="shared" si="1"/>
        <v>33</v>
      </c>
      <c r="K113">
        <v>1.75866768890027E-2</v>
      </c>
      <c r="M113" t="s">
        <v>72</v>
      </c>
      <c r="N113" t="s">
        <v>156</v>
      </c>
      <c r="Q113">
        <v>8</v>
      </c>
      <c r="R113">
        <v>24.758582502768501</v>
      </c>
      <c r="S113">
        <v>25</v>
      </c>
    </row>
    <row r="114" spans="1:19" hidden="1" x14ac:dyDescent="0.25">
      <c r="A114" t="s">
        <v>282</v>
      </c>
      <c r="B114" t="s">
        <v>30</v>
      </c>
      <c r="C114" t="s">
        <v>223</v>
      </c>
      <c r="D114" t="s">
        <v>154</v>
      </c>
      <c r="E114" t="s">
        <v>33</v>
      </c>
      <c r="F114" t="s">
        <v>140</v>
      </c>
      <c r="G114" t="s">
        <v>286</v>
      </c>
      <c r="H114" t="s">
        <v>263</v>
      </c>
      <c r="I114" s="9">
        <v>126.12</v>
      </c>
      <c r="J114">
        <f t="shared" si="1"/>
        <v>34</v>
      </c>
      <c r="K114">
        <v>1.0910213817190499E-2</v>
      </c>
      <c r="M114" t="s">
        <v>72</v>
      </c>
      <c r="N114" t="s">
        <v>156</v>
      </c>
      <c r="Q114">
        <v>8</v>
      </c>
      <c r="R114">
        <v>25.935215946843801</v>
      </c>
      <c r="S114">
        <v>26</v>
      </c>
    </row>
    <row r="115" spans="1:19" hidden="1" x14ac:dyDescent="0.25">
      <c r="A115" t="s">
        <v>282</v>
      </c>
      <c r="B115" t="s">
        <v>30</v>
      </c>
      <c r="C115" t="s">
        <v>224</v>
      </c>
      <c r="D115" t="s">
        <v>154</v>
      </c>
      <c r="E115" t="s">
        <v>33</v>
      </c>
      <c r="F115" t="s">
        <v>140</v>
      </c>
      <c r="G115" t="s">
        <v>286</v>
      </c>
      <c r="H115" t="s">
        <v>263</v>
      </c>
      <c r="I115" s="9">
        <v>126.12</v>
      </c>
      <c r="J115">
        <f t="shared" si="1"/>
        <v>35</v>
      </c>
      <c r="K115">
        <v>2.3507113041997402E-2</v>
      </c>
      <c r="M115" t="s">
        <v>72</v>
      </c>
      <c r="N115" t="s">
        <v>156</v>
      </c>
      <c r="Q115">
        <v>8</v>
      </c>
      <c r="R115">
        <v>26.923588039867099</v>
      </c>
      <c r="S115">
        <v>27</v>
      </c>
    </row>
    <row r="116" spans="1:19" hidden="1" x14ac:dyDescent="0.25">
      <c r="A116" t="s">
        <v>282</v>
      </c>
      <c r="B116" t="s">
        <v>30</v>
      </c>
      <c r="C116" t="s">
        <v>215</v>
      </c>
      <c r="D116" t="s">
        <v>154</v>
      </c>
      <c r="E116" t="s">
        <v>33</v>
      </c>
      <c r="F116" t="s">
        <v>140</v>
      </c>
      <c r="G116" t="s">
        <v>286</v>
      </c>
      <c r="H116" t="s">
        <v>263</v>
      </c>
      <c r="I116" s="9">
        <v>126.12</v>
      </c>
      <c r="J116">
        <f t="shared" si="1"/>
        <v>36</v>
      </c>
      <c r="K116">
        <v>1.6830649970184901E-2</v>
      </c>
      <c r="M116" t="s">
        <v>72</v>
      </c>
      <c r="N116" t="s">
        <v>156</v>
      </c>
      <c r="Q116">
        <v>8</v>
      </c>
      <c r="R116">
        <v>28.100221483942398</v>
      </c>
      <c r="S116">
        <v>28</v>
      </c>
    </row>
    <row r="117" spans="1:19" hidden="1" x14ac:dyDescent="0.25">
      <c r="A117" t="s">
        <v>282</v>
      </c>
      <c r="B117" t="s">
        <v>30</v>
      </c>
      <c r="C117" t="s">
        <v>216</v>
      </c>
      <c r="D117" t="s">
        <v>154</v>
      </c>
      <c r="E117" t="s">
        <v>33</v>
      </c>
      <c r="F117" t="s">
        <v>140</v>
      </c>
      <c r="G117" t="s">
        <v>286</v>
      </c>
      <c r="H117" t="s">
        <v>263</v>
      </c>
      <c r="I117" s="9">
        <v>126.12</v>
      </c>
      <c r="J117">
        <f t="shared" si="1"/>
        <v>37</v>
      </c>
      <c r="K117">
        <v>1.6564443308629599E-2</v>
      </c>
      <c r="M117" t="s">
        <v>72</v>
      </c>
      <c r="N117" t="s">
        <v>156</v>
      </c>
      <c r="Q117">
        <v>8</v>
      </c>
      <c r="R117">
        <v>29.276854928017698</v>
      </c>
      <c r="S117">
        <v>29</v>
      </c>
    </row>
    <row r="118" spans="1:19" hidden="1" x14ac:dyDescent="0.25">
      <c r="A118" t="s">
        <v>282</v>
      </c>
      <c r="B118" t="s">
        <v>30</v>
      </c>
      <c r="C118" t="s">
        <v>217</v>
      </c>
      <c r="D118" t="s">
        <v>154</v>
      </c>
      <c r="E118" t="s">
        <v>33</v>
      </c>
      <c r="F118" t="s">
        <v>140</v>
      </c>
      <c r="G118" t="s">
        <v>286</v>
      </c>
      <c r="H118" t="s">
        <v>263</v>
      </c>
      <c r="I118" s="9">
        <v>126.12</v>
      </c>
      <c r="J118">
        <f t="shared" si="1"/>
        <v>38</v>
      </c>
      <c r="K118">
        <v>5.4781071641537303E-2</v>
      </c>
      <c r="M118" t="s">
        <v>72</v>
      </c>
      <c r="N118" t="s">
        <v>156</v>
      </c>
      <c r="Q118">
        <v>8</v>
      </c>
      <c r="R118">
        <v>30.359357696566999</v>
      </c>
      <c r="S118">
        <v>30</v>
      </c>
    </row>
    <row r="119" spans="1:19" hidden="1" x14ac:dyDescent="0.25">
      <c r="A119" t="s">
        <v>282</v>
      </c>
      <c r="B119" t="s">
        <v>30</v>
      </c>
      <c r="C119" t="s">
        <v>218</v>
      </c>
      <c r="D119" t="s">
        <v>154</v>
      </c>
      <c r="E119" t="s">
        <v>33</v>
      </c>
      <c r="F119" t="s">
        <v>140</v>
      </c>
      <c r="G119" t="s">
        <v>286</v>
      </c>
      <c r="H119" t="s">
        <v>263</v>
      </c>
      <c r="I119" s="9">
        <v>126.12</v>
      </c>
      <c r="J119">
        <f t="shared" si="1"/>
        <v>39</v>
      </c>
      <c r="K119">
        <v>-3.1454979129392699E-3</v>
      </c>
      <c r="M119" t="s">
        <v>72</v>
      </c>
      <c r="N119" t="s">
        <v>156</v>
      </c>
      <c r="Q119">
        <v>8</v>
      </c>
      <c r="R119">
        <v>31.394795127353198</v>
      </c>
      <c r="S119">
        <v>31</v>
      </c>
    </row>
    <row r="120" spans="1:19" hidden="1" x14ac:dyDescent="0.25">
      <c r="A120" t="s">
        <v>282</v>
      </c>
      <c r="B120" t="s">
        <v>30</v>
      </c>
      <c r="C120" t="s">
        <v>219</v>
      </c>
      <c r="D120" t="s">
        <v>154</v>
      </c>
      <c r="E120" t="s">
        <v>33</v>
      </c>
      <c r="F120" t="s">
        <v>140</v>
      </c>
      <c r="G120" t="s">
        <v>286</v>
      </c>
      <c r="H120" t="s">
        <v>263</v>
      </c>
      <c r="I120" s="9">
        <v>126.12</v>
      </c>
      <c r="J120">
        <f t="shared" si="1"/>
        <v>40</v>
      </c>
      <c r="K120">
        <v>3.5017889087656601E-2</v>
      </c>
      <c r="M120" t="s">
        <v>72</v>
      </c>
      <c r="N120" t="s">
        <v>156</v>
      </c>
      <c r="Q120">
        <v>8</v>
      </c>
      <c r="R120">
        <v>32.712624584717602</v>
      </c>
      <c r="S120">
        <v>32</v>
      </c>
    </row>
    <row r="121" spans="1:19" hidden="1" x14ac:dyDescent="0.25">
      <c r="A121" t="s">
        <v>282</v>
      </c>
      <c r="B121" t="s">
        <v>30</v>
      </c>
      <c r="C121" t="s">
        <v>220</v>
      </c>
      <c r="D121" t="s">
        <v>154</v>
      </c>
      <c r="E121" t="s">
        <v>33</v>
      </c>
      <c r="F121" t="s">
        <v>140</v>
      </c>
      <c r="G121" t="s">
        <v>286</v>
      </c>
      <c r="H121" t="s">
        <v>263</v>
      </c>
      <c r="I121" s="9">
        <v>126.12</v>
      </c>
      <c r="J121">
        <f t="shared" si="1"/>
        <v>41</v>
      </c>
      <c r="K121">
        <v>1.5542209728256399E-2</v>
      </c>
      <c r="M121" t="s">
        <v>72</v>
      </c>
      <c r="N121" t="s">
        <v>156</v>
      </c>
      <c r="Q121">
        <v>8</v>
      </c>
      <c r="R121">
        <v>33.7951273532668</v>
      </c>
      <c r="S121">
        <v>33</v>
      </c>
    </row>
    <row r="122" spans="1:19" hidden="1" x14ac:dyDescent="0.25">
      <c r="A122" t="s">
        <v>282</v>
      </c>
      <c r="B122" t="s">
        <v>30</v>
      </c>
      <c r="C122" t="s">
        <v>221</v>
      </c>
      <c r="D122" t="s">
        <v>154</v>
      </c>
      <c r="E122" t="s">
        <v>33</v>
      </c>
      <c r="F122" t="s">
        <v>140</v>
      </c>
      <c r="G122" t="s">
        <v>286</v>
      </c>
      <c r="H122" t="s">
        <v>263</v>
      </c>
      <c r="I122" s="9">
        <v>126.12</v>
      </c>
      <c r="J122">
        <f t="shared" si="1"/>
        <v>42</v>
      </c>
      <c r="K122">
        <v>3.4506772297470303E-2</v>
      </c>
      <c r="M122" t="s">
        <v>72</v>
      </c>
      <c r="N122" t="s">
        <v>156</v>
      </c>
      <c r="Q122">
        <v>8</v>
      </c>
      <c r="R122">
        <v>34.9717607973421</v>
      </c>
      <c r="S122">
        <v>34</v>
      </c>
    </row>
    <row r="123" spans="1:19" hidden="1" x14ac:dyDescent="0.25">
      <c r="A123" t="s">
        <v>282</v>
      </c>
      <c r="B123" t="s">
        <v>30</v>
      </c>
      <c r="C123" t="s">
        <v>223</v>
      </c>
      <c r="D123" t="s">
        <v>154</v>
      </c>
      <c r="E123" t="s">
        <v>33</v>
      </c>
      <c r="F123" t="s">
        <v>140</v>
      </c>
      <c r="G123" t="s">
        <v>286</v>
      </c>
      <c r="H123" t="s">
        <v>263</v>
      </c>
      <c r="I123" s="9">
        <v>126.12</v>
      </c>
      <c r="J123">
        <f t="shared" si="1"/>
        <v>43</v>
      </c>
      <c r="K123">
        <v>1.4977851605758799E-2</v>
      </c>
      <c r="M123" t="s">
        <v>72</v>
      </c>
      <c r="N123" t="s">
        <v>156</v>
      </c>
      <c r="Q123">
        <v>8</v>
      </c>
      <c r="R123">
        <v>36.289590254706503</v>
      </c>
      <c r="S123">
        <v>35</v>
      </c>
    </row>
    <row r="124" spans="1:19" hidden="1" x14ac:dyDescent="0.25">
      <c r="A124" t="s">
        <v>282</v>
      </c>
      <c r="B124" t="s">
        <v>30</v>
      </c>
      <c r="C124" t="s">
        <v>215</v>
      </c>
      <c r="D124" t="s">
        <v>154</v>
      </c>
      <c r="E124" t="s">
        <v>33</v>
      </c>
      <c r="F124" t="s">
        <v>140</v>
      </c>
      <c r="G124" t="s">
        <v>287</v>
      </c>
      <c r="H124" t="s">
        <v>263</v>
      </c>
      <c r="I124" s="9">
        <v>126.12</v>
      </c>
      <c r="J124">
        <f t="shared" si="1"/>
        <v>9</v>
      </c>
      <c r="K124">
        <v>1.01435386319108E-2</v>
      </c>
      <c r="M124" t="s">
        <v>72</v>
      </c>
      <c r="N124" t="s">
        <v>156</v>
      </c>
      <c r="Q124">
        <v>8</v>
      </c>
      <c r="R124">
        <v>0.99058693244739904</v>
      </c>
      <c r="S124">
        <v>1</v>
      </c>
    </row>
    <row r="125" spans="1:19" hidden="1" x14ac:dyDescent="0.25">
      <c r="A125" t="s">
        <v>282</v>
      </c>
      <c r="B125" t="s">
        <v>30</v>
      </c>
      <c r="C125" t="s">
        <v>216</v>
      </c>
      <c r="D125" t="s">
        <v>154</v>
      </c>
      <c r="E125" t="s">
        <v>33</v>
      </c>
      <c r="F125" t="s">
        <v>140</v>
      </c>
      <c r="G125" t="s">
        <v>287</v>
      </c>
      <c r="H125" t="s">
        <v>263</v>
      </c>
      <c r="I125" s="9">
        <v>126.12</v>
      </c>
      <c r="J125">
        <f t="shared" si="1"/>
        <v>10</v>
      </c>
      <c r="K125">
        <v>1.6308884913536201E-2</v>
      </c>
      <c r="M125" t="s">
        <v>72</v>
      </c>
      <c r="N125" t="s">
        <v>156</v>
      </c>
      <c r="Q125">
        <v>8</v>
      </c>
      <c r="R125">
        <v>2.07308970099667</v>
      </c>
      <c r="S125">
        <v>2</v>
      </c>
    </row>
    <row r="126" spans="1:19" hidden="1" x14ac:dyDescent="0.25">
      <c r="A126" t="s">
        <v>282</v>
      </c>
      <c r="B126" t="s">
        <v>30</v>
      </c>
      <c r="C126" t="s">
        <v>217</v>
      </c>
      <c r="D126" t="s">
        <v>154</v>
      </c>
      <c r="E126" t="s">
        <v>33</v>
      </c>
      <c r="F126" t="s">
        <v>140</v>
      </c>
      <c r="G126" t="s">
        <v>287</v>
      </c>
      <c r="H126" t="s">
        <v>263</v>
      </c>
      <c r="I126" s="9">
        <v>126.12</v>
      </c>
      <c r="J126">
        <f t="shared" si="1"/>
        <v>11</v>
      </c>
      <c r="K126">
        <v>2.8841894539569399E-2</v>
      </c>
      <c r="M126" t="s">
        <v>72</v>
      </c>
      <c r="N126" t="s">
        <v>156</v>
      </c>
      <c r="Q126">
        <v>8</v>
      </c>
      <c r="R126">
        <v>3.3438538205980102</v>
      </c>
      <c r="S126">
        <v>3</v>
      </c>
    </row>
    <row r="127" spans="1:19" hidden="1" x14ac:dyDescent="0.25">
      <c r="A127" t="s">
        <v>282</v>
      </c>
      <c r="B127" t="s">
        <v>30</v>
      </c>
      <c r="C127" t="s">
        <v>218</v>
      </c>
      <c r="D127" t="s">
        <v>154</v>
      </c>
      <c r="E127" t="s">
        <v>33</v>
      </c>
      <c r="F127" t="s">
        <v>140</v>
      </c>
      <c r="G127" t="s">
        <v>287</v>
      </c>
      <c r="H127" t="s">
        <v>263</v>
      </c>
      <c r="I127" s="9">
        <v>126.12</v>
      </c>
      <c r="J127">
        <f t="shared" si="1"/>
        <v>12</v>
      </c>
      <c r="K127">
        <v>2.8586336144476001E-2</v>
      </c>
      <c r="M127" t="s">
        <v>72</v>
      </c>
      <c r="N127" t="s">
        <v>156</v>
      </c>
      <c r="Q127">
        <v>8</v>
      </c>
      <c r="R127">
        <v>4.4734219269102899</v>
      </c>
      <c r="S127">
        <v>4</v>
      </c>
    </row>
    <row r="128" spans="1:19" hidden="1" x14ac:dyDescent="0.25">
      <c r="A128" t="s">
        <v>282</v>
      </c>
      <c r="B128" t="s">
        <v>30</v>
      </c>
      <c r="C128" t="s">
        <v>219</v>
      </c>
      <c r="D128" t="s">
        <v>154</v>
      </c>
      <c r="E128" t="s">
        <v>33</v>
      </c>
      <c r="F128" t="s">
        <v>140</v>
      </c>
      <c r="G128" t="s">
        <v>287</v>
      </c>
      <c r="H128" t="s">
        <v>263</v>
      </c>
      <c r="I128" s="9">
        <v>126.12</v>
      </c>
      <c r="J128">
        <f t="shared" si="1"/>
        <v>13</v>
      </c>
      <c r="K128">
        <v>2.8341426015844901E-2</v>
      </c>
      <c r="M128" t="s">
        <v>72</v>
      </c>
      <c r="N128" t="s">
        <v>156</v>
      </c>
      <c r="Q128">
        <v>8</v>
      </c>
      <c r="R128">
        <v>5.5559246954595798</v>
      </c>
      <c r="S128">
        <v>5</v>
      </c>
    </row>
    <row r="129" spans="1:19" hidden="1" x14ac:dyDescent="0.25">
      <c r="A129" t="s">
        <v>282</v>
      </c>
      <c r="B129" t="s">
        <v>30</v>
      </c>
      <c r="C129" t="s">
        <v>220</v>
      </c>
      <c r="D129" t="s">
        <v>154</v>
      </c>
      <c r="E129" t="s">
        <v>33</v>
      </c>
      <c r="F129" t="s">
        <v>140</v>
      </c>
      <c r="G129" t="s">
        <v>287</v>
      </c>
      <c r="H129" t="s">
        <v>263</v>
      </c>
      <c r="I129" s="9">
        <v>126.12</v>
      </c>
      <c r="J129">
        <f t="shared" si="1"/>
        <v>14</v>
      </c>
      <c r="K129">
        <v>2.8085867620751999E-2</v>
      </c>
      <c r="M129" t="s">
        <v>72</v>
      </c>
      <c r="N129" t="s">
        <v>156</v>
      </c>
      <c r="Q129">
        <v>8</v>
      </c>
      <c r="R129">
        <v>6.6854928017718702</v>
      </c>
      <c r="S129">
        <v>6</v>
      </c>
    </row>
    <row r="130" spans="1:19" hidden="1" x14ac:dyDescent="0.25">
      <c r="A130" t="s">
        <v>282</v>
      </c>
      <c r="B130" t="s">
        <v>30</v>
      </c>
      <c r="C130" t="s">
        <v>221</v>
      </c>
      <c r="D130" t="s">
        <v>154</v>
      </c>
      <c r="E130" t="s">
        <v>33</v>
      </c>
      <c r="F130" t="s">
        <v>140</v>
      </c>
      <c r="G130" t="s">
        <v>287</v>
      </c>
      <c r="H130" t="s">
        <v>263</v>
      </c>
      <c r="I130" s="9">
        <v>126.12</v>
      </c>
      <c r="J130">
        <f t="shared" si="1"/>
        <v>15</v>
      </c>
      <c r="K130">
        <v>2.78303092256586E-2</v>
      </c>
      <c r="M130" t="s">
        <v>72</v>
      </c>
      <c r="N130" t="s">
        <v>156</v>
      </c>
      <c r="Q130">
        <v>8</v>
      </c>
      <c r="R130">
        <v>7.8150609080841598</v>
      </c>
      <c r="S130">
        <v>7</v>
      </c>
    </row>
    <row r="131" spans="1:19" hidden="1" x14ac:dyDescent="0.25">
      <c r="A131" t="s">
        <v>282</v>
      </c>
      <c r="B131" t="s">
        <v>30</v>
      </c>
      <c r="C131" t="s">
        <v>223</v>
      </c>
      <c r="D131" t="s">
        <v>154</v>
      </c>
      <c r="E131" t="s">
        <v>33</v>
      </c>
      <c r="F131" t="s">
        <v>140</v>
      </c>
      <c r="G131" t="s">
        <v>287</v>
      </c>
      <c r="H131" t="s">
        <v>263</v>
      </c>
      <c r="I131" s="9">
        <v>126.12</v>
      </c>
      <c r="J131">
        <f t="shared" ref="J131:J194" si="2">Q131+S131</f>
        <v>16</v>
      </c>
      <c r="K131">
        <v>5.9615384615384799E-2</v>
      </c>
      <c r="M131" t="s">
        <v>72</v>
      </c>
      <c r="N131" t="s">
        <v>156</v>
      </c>
      <c r="Q131">
        <v>8</v>
      </c>
      <c r="R131">
        <v>8.9916943521594597</v>
      </c>
      <c r="S131">
        <v>8</v>
      </c>
    </row>
    <row r="132" spans="1:19" hidden="1" x14ac:dyDescent="0.25">
      <c r="A132" t="s">
        <v>282</v>
      </c>
      <c r="B132" t="s">
        <v>30</v>
      </c>
      <c r="C132" t="s">
        <v>224</v>
      </c>
      <c r="D132" t="s">
        <v>154</v>
      </c>
      <c r="E132" t="s">
        <v>33</v>
      </c>
      <c r="F132" t="s">
        <v>140</v>
      </c>
      <c r="G132" t="s">
        <v>287</v>
      </c>
      <c r="H132" t="s">
        <v>263</v>
      </c>
      <c r="I132" s="9">
        <v>126.12</v>
      </c>
      <c r="J132">
        <f t="shared" si="2"/>
        <v>17</v>
      </c>
      <c r="K132">
        <v>4.0118408723059898E-2</v>
      </c>
      <c r="M132" t="s">
        <v>72</v>
      </c>
      <c r="N132" t="s">
        <v>156</v>
      </c>
      <c r="Q132">
        <v>8</v>
      </c>
      <c r="R132">
        <v>10.168327796234699</v>
      </c>
      <c r="S132">
        <v>9</v>
      </c>
    </row>
    <row r="133" spans="1:19" hidden="1" x14ac:dyDescent="0.25">
      <c r="A133" t="s">
        <v>282</v>
      </c>
      <c r="B133" t="s">
        <v>30</v>
      </c>
      <c r="C133" t="s">
        <v>215</v>
      </c>
      <c r="D133" t="s">
        <v>154</v>
      </c>
      <c r="E133" t="s">
        <v>33</v>
      </c>
      <c r="F133" t="s">
        <v>140</v>
      </c>
      <c r="G133" t="s">
        <v>287</v>
      </c>
      <c r="H133" t="s">
        <v>263</v>
      </c>
      <c r="I133" s="9">
        <v>126.12</v>
      </c>
      <c r="J133">
        <f t="shared" si="2"/>
        <v>18</v>
      </c>
      <c r="K133">
        <v>0.110428912173098</v>
      </c>
      <c r="M133" t="s">
        <v>72</v>
      </c>
      <c r="N133" t="s">
        <v>156</v>
      </c>
      <c r="Q133">
        <v>8</v>
      </c>
      <c r="R133">
        <v>11.062569213732001</v>
      </c>
      <c r="S133">
        <v>10</v>
      </c>
    </row>
    <row r="134" spans="1:19" hidden="1" x14ac:dyDescent="0.25">
      <c r="A134" t="s">
        <v>282</v>
      </c>
      <c r="B134" t="s">
        <v>30</v>
      </c>
      <c r="C134" t="s">
        <v>216</v>
      </c>
      <c r="D134" t="s">
        <v>154</v>
      </c>
      <c r="E134" t="s">
        <v>33</v>
      </c>
      <c r="F134" t="s">
        <v>140</v>
      </c>
      <c r="G134" t="s">
        <v>287</v>
      </c>
      <c r="H134" t="s">
        <v>263</v>
      </c>
      <c r="I134" s="9">
        <v>126.12</v>
      </c>
      <c r="J134">
        <f t="shared" si="2"/>
        <v>19</v>
      </c>
      <c r="K134">
        <v>3.3218332055541401E-2</v>
      </c>
      <c r="M134" t="s">
        <v>72</v>
      </c>
      <c r="N134" t="s">
        <v>156</v>
      </c>
      <c r="Q134">
        <v>8</v>
      </c>
      <c r="R134">
        <v>12.3333333333333</v>
      </c>
      <c r="S134">
        <v>11</v>
      </c>
    </row>
    <row r="135" spans="1:19" hidden="1" x14ac:dyDescent="0.25">
      <c r="A135" t="s">
        <v>282</v>
      </c>
      <c r="B135" t="s">
        <v>30</v>
      </c>
      <c r="C135" t="s">
        <v>217</v>
      </c>
      <c r="D135" t="s">
        <v>154</v>
      </c>
      <c r="E135" t="s">
        <v>33</v>
      </c>
      <c r="F135" t="s">
        <v>140</v>
      </c>
      <c r="G135" t="s">
        <v>287</v>
      </c>
      <c r="H135" t="s">
        <v>263</v>
      </c>
      <c r="I135" s="9">
        <v>126.12</v>
      </c>
      <c r="J135">
        <f t="shared" si="2"/>
        <v>20</v>
      </c>
      <c r="K135">
        <v>3.9373030070704397E-2</v>
      </c>
      <c r="M135" t="s">
        <v>72</v>
      </c>
      <c r="N135" t="s">
        <v>156</v>
      </c>
      <c r="Q135">
        <v>8</v>
      </c>
      <c r="R135">
        <v>13.4629014396456</v>
      </c>
      <c r="S135">
        <v>12</v>
      </c>
    </row>
    <row r="136" spans="1:19" hidden="1" x14ac:dyDescent="0.25">
      <c r="A136" t="s">
        <v>282</v>
      </c>
      <c r="B136" t="s">
        <v>30</v>
      </c>
      <c r="C136" t="s">
        <v>218</v>
      </c>
      <c r="D136" t="s">
        <v>154</v>
      </c>
      <c r="E136" t="s">
        <v>33</v>
      </c>
      <c r="F136" t="s">
        <v>140</v>
      </c>
      <c r="G136" t="s">
        <v>287</v>
      </c>
      <c r="H136" t="s">
        <v>263</v>
      </c>
      <c r="I136" s="9">
        <v>126.12</v>
      </c>
      <c r="J136">
        <f t="shared" si="2"/>
        <v>21</v>
      </c>
      <c r="K136">
        <v>4.5517079819405497E-2</v>
      </c>
      <c r="M136" t="s">
        <v>72</v>
      </c>
      <c r="N136" t="s">
        <v>156</v>
      </c>
      <c r="Q136">
        <v>8</v>
      </c>
      <c r="R136">
        <v>14.6395348837209</v>
      </c>
      <c r="S136">
        <v>13</v>
      </c>
    </row>
    <row r="137" spans="1:19" hidden="1" x14ac:dyDescent="0.25">
      <c r="A137" t="s">
        <v>282</v>
      </c>
      <c r="B137" t="s">
        <v>30</v>
      </c>
      <c r="C137" t="s">
        <v>220</v>
      </c>
      <c r="D137" t="s">
        <v>154</v>
      </c>
      <c r="E137" t="s">
        <v>33</v>
      </c>
      <c r="F137" t="s">
        <v>140</v>
      </c>
      <c r="G137" t="s">
        <v>287</v>
      </c>
      <c r="H137" t="s">
        <v>263</v>
      </c>
      <c r="I137" s="9">
        <v>126.12</v>
      </c>
      <c r="J137">
        <f t="shared" si="2"/>
        <v>23</v>
      </c>
      <c r="K137">
        <v>5.8082034244825297E-2</v>
      </c>
      <c r="M137" t="s">
        <v>72</v>
      </c>
      <c r="N137" t="s">
        <v>156</v>
      </c>
      <c r="Q137">
        <v>8</v>
      </c>
      <c r="R137">
        <v>15.7691029900332</v>
      </c>
      <c r="S137">
        <v>15</v>
      </c>
    </row>
    <row r="138" spans="1:19" hidden="1" x14ac:dyDescent="0.25">
      <c r="A138" t="s">
        <v>282</v>
      </c>
      <c r="B138" t="s">
        <v>30</v>
      </c>
      <c r="C138" t="s">
        <v>223</v>
      </c>
      <c r="D138" t="s">
        <v>154</v>
      </c>
      <c r="E138" t="s">
        <v>33</v>
      </c>
      <c r="F138" t="s">
        <v>140</v>
      </c>
      <c r="G138" t="s">
        <v>287</v>
      </c>
      <c r="H138" t="s">
        <v>263</v>
      </c>
      <c r="I138" s="9">
        <v>126.12</v>
      </c>
      <c r="J138">
        <f t="shared" si="2"/>
        <v>25</v>
      </c>
      <c r="K138">
        <v>4.5016611295681103E-2</v>
      </c>
      <c r="M138" t="s">
        <v>72</v>
      </c>
      <c r="N138" t="s">
        <v>156</v>
      </c>
      <c r="Q138">
        <v>8</v>
      </c>
      <c r="R138">
        <v>16.851605758582501</v>
      </c>
      <c r="S138">
        <v>17</v>
      </c>
    </row>
    <row r="139" spans="1:19" hidden="1" x14ac:dyDescent="0.25">
      <c r="A139" t="s">
        <v>282</v>
      </c>
      <c r="B139" t="s">
        <v>30</v>
      </c>
      <c r="C139" t="s">
        <v>215</v>
      </c>
      <c r="D139" t="s">
        <v>154</v>
      </c>
      <c r="E139" t="s">
        <v>33</v>
      </c>
      <c r="F139" t="s">
        <v>140</v>
      </c>
      <c r="G139" t="s">
        <v>287</v>
      </c>
      <c r="H139" t="s">
        <v>263</v>
      </c>
      <c r="I139" s="9">
        <v>126.12</v>
      </c>
      <c r="J139">
        <f t="shared" si="2"/>
        <v>27</v>
      </c>
      <c r="K139">
        <v>8.9643496038845194E-2</v>
      </c>
      <c r="M139" t="s">
        <v>72</v>
      </c>
      <c r="N139" t="s">
        <v>156</v>
      </c>
      <c r="Q139">
        <v>8</v>
      </c>
      <c r="R139">
        <v>17.934108527131698</v>
      </c>
      <c r="S139">
        <v>19</v>
      </c>
    </row>
    <row r="140" spans="1:19" hidden="1" x14ac:dyDescent="0.25">
      <c r="A140" t="s">
        <v>282</v>
      </c>
      <c r="B140" t="s">
        <v>30</v>
      </c>
      <c r="C140" t="s">
        <v>217</v>
      </c>
      <c r="D140" t="s">
        <v>154</v>
      </c>
      <c r="E140" t="s">
        <v>33</v>
      </c>
      <c r="F140" t="s">
        <v>140</v>
      </c>
      <c r="G140" t="s">
        <v>287</v>
      </c>
      <c r="H140" t="s">
        <v>263</v>
      </c>
      <c r="I140" s="9">
        <v>126.12</v>
      </c>
      <c r="J140">
        <f t="shared" si="2"/>
        <v>29</v>
      </c>
      <c r="K140">
        <v>3.8116534628162599E-2</v>
      </c>
      <c r="M140" t="s">
        <v>72</v>
      </c>
      <c r="N140" t="s">
        <v>156</v>
      </c>
      <c r="Q140">
        <v>8</v>
      </c>
      <c r="R140">
        <v>19.016611295680999</v>
      </c>
      <c r="S140">
        <v>21</v>
      </c>
    </row>
    <row r="141" spans="1:19" hidden="1" x14ac:dyDescent="0.25">
      <c r="A141" t="s">
        <v>282</v>
      </c>
      <c r="B141" t="s">
        <v>30</v>
      </c>
      <c r="C141" t="s">
        <v>218</v>
      </c>
      <c r="D141" t="s">
        <v>154</v>
      </c>
      <c r="E141" t="s">
        <v>33</v>
      </c>
      <c r="F141" t="s">
        <v>140</v>
      </c>
      <c r="G141" t="s">
        <v>287</v>
      </c>
      <c r="H141" t="s">
        <v>263</v>
      </c>
      <c r="I141" s="9">
        <v>126.12</v>
      </c>
      <c r="J141">
        <f t="shared" si="2"/>
        <v>30</v>
      </c>
      <c r="K141">
        <v>1.22093023255813E-2</v>
      </c>
      <c r="M141" t="s">
        <v>72</v>
      </c>
      <c r="N141" t="s">
        <v>156</v>
      </c>
      <c r="Q141">
        <v>8</v>
      </c>
      <c r="R141">
        <v>20.193244739756299</v>
      </c>
      <c r="S141">
        <v>22</v>
      </c>
    </row>
    <row r="142" spans="1:19" hidden="1" x14ac:dyDescent="0.25">
      <c r="A142" t="s">
        <v>282</v>
      </c>
      <c r="B142" t="s">
        <v>30</v>
      </c>
      <c r="C142" t="s">
        <v>219</v>
      </c>
      <c r="D142" t="s">
        <v>154</v>
      </c>
      <c r="E142" t="s">
        <v>33</v>
      </c>
      <c r="F142" t="s">
        <v>140</v>
      </c>
      <c r="G142" t="s">
        <v>287</v>
      </c>
      <c r="H142" t="s">
        <v>263</v>
      </c>
      <c r="I142" s="9">
        <v>126.12</v>
      </c>
      <c r="J142">
        <f t="shared" si="2"/>
        <v>31</v>
      </c>
      <c r="K142">
        <v>1.84065934065933E-2</v>
      </c>
      <c r="M142" t="s">
        <v>72</v>
      </c>
      <c r="N142" t="s">
        <v>156</v>
      </c>
      <c r="Q142">
        <v>8</v>
      </c>
      <c r="R142">
        <v>21.134551495016598</v>
      </c>
      <c r="S142">
        <v>23</v>
      </c>
    </row>
    <row r="143" spans="1:19" hidden="1" x14ac:dyDescent="0.25">
      <c r="A143" t="s">
        <v>282</v>
      </c>
      <c r="B143" t="s">
        <v>30</v>
      </c>
      <c r="C143" t="s">
        <v>220</v>
      </c>
      <c r="D143" t="s">
        <v>154</v>
      </c>
      <c r="E143" t="s">
        <v>33</v>
      </c>
      <c r="F143" t="s">
        <v>140</v>
      </c>
      <c r="G143" t="s">
        <v>287</v>
      </c>
      <c r="H143" t="s">
        <v>263</v>
      </c>
      <c r="I143" s="9">
        <v>126.12</v>
      </c>
      <c r="J143">
        <f t="shared" si="2"/>
        <v>32</v>
      </c>
      <c r="K143">
        <v>2.4497401822983898E-2</v>
      </c>
      <c r="M143" t="s">
        <v>72</v>
      </c>
      <c r="N143" t="s">
        <v>156</v>
      </c>
      <c r="Q143">
        <v>8</v>
      </c>
      <c r="R143">
        <v>22.546511627906899</v>
      </c>
      <c r="S143">
        <v>24</v>
      </c>
    </row>
    <row r="144" spans="1:19" hidden="1" x14ac:dyDescent="0.25">
      <c r="A144" t="s">
        <v>282</v>
      </c>
      <c r="B144" t="s">
        <v>30</v>
      </c>
      <c r="C144" t="s">
        <v>221</v>
      </c>
      <c r="D144" t="s">
        <v>154</v>
      </c>
      <c r="E144" t="s">
        <v>33</v>
      </c>
      <c r="F144" t="s">
        <v>140</v>
      </c>
      <c r="G144" t="s">
        <v>287</v>
      </c>
      <c r="H144" t="s">
        <v>263</v>
      </c>
      <c r="I144" s="9">
        <v>126.12</v>
      </c>
      <c r="J144">
        <f t="shared" si="2"/>
        <v>33</v>
      </c>
      <c r="K144">
        <v>5.0110741971209896E-3</v>
      </c>
      <c r="M144" t="s">
        <v>72</v>
      </c>
      <c r="N144" t="s">
        <v>156</v>
      </c>
      <c r="Q144">
        <v>8</v>
      </c>
      <c r="R144">
        <v>23.676079734219201</v>
      </c>
      <c r="S144">
        <v>25</v>
      </c>
    </row>
    <row r="145" spans="1:19" hidden="1" x14ac:dyDescent="0.25">
      <c r="A145" t="s">
        <v>282</v>
      </c>
      <c r="B145" t="s">
        <v>30</v>
      </c>
      <c r="C145" t="s">
        <v>223</v>
      </c>
      <c r="D145" t="s">
        <v>154</v>
      </c>
      <c r="E145" t="s">
        <v>33</v>
      </c>
      <c r="F145" t="s">
        <v>140</v>
      </c>
      <c r="G145" t="s">
        <v>287</v>
      </c>
      <c r="H145" t="s">
        <v>263</v>
      </c>
      <c r="I145" s="9">
        <v>126.12</v>
      </c>
      <c r="J145">
        <f t="shared" si="2"/>
        <v>34</v>
      </c>
      <c r="K145">
        <v>1.11657722122839E-2</v>
      </c>
      <c r="M145" t="s">
        <v>72</v>
      </c>
      <c r="N145" t="s">
        <v>156</v>
      </c>
      <c r="Q145">
        <v>8</v>
      </c>
      <c r="R145">
        <v>24.805647840531499</v>
      </c>
      <c r="S145">
        <v>26</v>
      </c>
    </row>
    <row r="146" spans="1:19" hidden="1" x14ac:dyDescent="0.25">
      <c r="A146" t="s">
        <v>282</v>
      </c>
      <c r="B146" t="s">
        <v>30</v>
      </c>
      <c r="C146" t="s">
        <v>224</v>
      </c>
      <c r="D146" t="s">
        <v>154</v>
      </c>
      <c r="E146" t="s">
        <v>33</v>
      </c>
      <c r="F146" t="s">
        <v>140</v>
      </c>
      <c r="G146" t="s">
        <v>287</v>
      </c>
      <c r="H146" t="s">
        <v>263</v>
      </c>
      <c r="I146" s="9">
        <v>126.12</v>
      </c>
      <c r="J146">
        <f t="shared" si="2"/>
        <v>35</v>
      </c>
      <c r="K146">
        <v>1.7320470227446899E-2</v>
      </c>
      <c r="M146" t="s">
        <v>72</v>
      </c>
      <c r="N146" t="s">
        <v>156</v>
      </c>
      <c r="Q146">
        <v>8</v>
      </c>
      <c r="R146">
        <v>25.935215946843801</v>
      </c>
      <c r="S146">
        <v>27</v>
      </c>
    </row>
    <row r="147" spans="1:19" hidden="1" x14ac:dyDescent="0.25">
      <c r="A147" t="s">
        <v>282</v>
      </c>
      <c r="B147" t="s">
        <v>30</v>
      </c>
      <c r="C147" t="s">
        <v>215</v>
      </c>
      <c r="D147" t="s">
        <v>154</v>
      </c>
      <c r="E147" t="s">
        <v>33</v>
      </c>
      <c r="F147" t="s">
        <v>140</v>
      </c>
      <c r="G147" t="s">
        <v>287</v>
      </c>
      <c r="H147" t="s">
        <v>263</v>
      </c>
      <c r="I147" s="9">
        <v>126.12</v>
      </c>
      <c r="J147">
        <f t="shared" si="2"/>
        <v>36</v>
      </c>
      <c r="K147">
        <v>1.0654655422097601E-2</v>
      </c>
      <c r="M147" t="s">
        <v>72</v>
      </c>
      <c r="N147" t="s">
        <v>156</v>
      </c>
      <c r="Q147">
        <v>8</v>
      </c>
      <c r="R147">
        <v>27.064784053156099</v>
      </c>
      <c r="S147">
        <v>28</v>
      </c>
    </row>
    <row r="148" spans="1:19" hidden="1" x14ac:dyDescent="0.25">
      <c r="A148" t="s">
        <v>282</v>
      </c>
      <c r="B148" t="s">
        <v>30</v>
      </c>
      <c r="C148" t="s">
        <v>216</v>
      </c>
      <c r="D148" t="s">
        <v>154</v>
      </c>
      <c r="E148" t="s">
        <v>33</v>
      </c>
      <c r="F148" t="s">
        <v>140</v>
      </c>
      <c r="G148" t="s">
        <v>287</v>
      </c>
      <c r="H148" t="s">
        <v>263</v>
      </c>
      <c r="I148" s="9">
        <v>126.12</v>
      </c>
      <c r="J148">
        <f t="shared" si="2"/>
        <v>37</v>
      </c>
      <c r="K148">
        <v>1.04310418263908E-2</v>
      </c>
      <c r="M148" t="s">
        <v>72</v>
      </c>
      <c r="N148" t="s">
        <v>156</v>
      </c>
      <c r="Q148">
        <v>8</v>
      </c>
      <c r="R148">
        <v>28.053156146179301</v>
      </c>
      <c r="S148">
        <v>29</v>
      </c>
    </row>
    <row r="149" spans="1:19" hidden="1" x14ac:dyDescent="0.25">
      <c r="A149" t="s">
        <v>282</v>
      </c>
      <c r="B149" t="s">
        <v>30</v>
      </c>
      <c r="C149" t="s">
        <v>217</v>
      </c>
      <c r="D149" t="s">
        <v>154</v>
      </c>
      <c r="E149" t="s">
        <v>33</v>
      </c>
      <c r="F149" t="s">
        <v>140</v>
      </c>
      <c r="G149" t="s">
        <v>287</v>
      </c>
      <c r="H149" t="s">
        <v>263</v>
      </c>
      <c r="I149" s="9">
        <v>126.12</v>
      </c>
      <c r="J149">
        <f t="shared" si="2"/>
        <v>38</v>
      </c>
      <c r="K149">
        <v>3.7439304881168299E-3</v>
      </c>
      <c r="M149" t="s">
        <v>72</v>
      </c>
      <c r="N149" t="s">
        <v>156</v>
      </c>
      <c r="Q149">
        <v>8</v>
      </c>
      <c r="R149">
        <v>29.276854928017698</v>
      </c>
      <c r="S149">
        <v>30</v>
      </c>
    </row>
    <row r="150" spans="1:19" hidden="1" x14ac:dyDescent="0.25">
      <c r="A150" t="s">
        <v>282</v>
      </c>
      <c r="B150" t="s">
        <v>30</v>
      </c>
      <c r="C150" t="s">
        <v>218</v>
      </c>
      <c r="D150" t="s">
        <v>154</v>
      </c>
      <c r="E150" t="s">
        <v>33</v>
      </c>
      <c r="F150" t="s">
        <v>140</v>
      </c>
      <c r="G150" t="s">
        <v>287</v>
      </c>
      <c r="H150" t="s">
        <v>263</v>
      </c>
      <c r="I150" s="9">
        <v>126.12</v>
      </c>
      <c r="J150">
        <f t="shared" si="2"/>
        <v>39</v>
      </c>
      <c r="K150">
        <v>4.1939262288099403E-2</v>
      </c>
      <c r="M150" t="s">
        <v>72</v>
      </c>
      <c r="N150" t="s">
        <v>156</v>
      </c>
      <c r="Q150">
        <v>8</v>
      </c>
      <c r="R150">
        <v>30.453488372092998</v>
      </c>
      <c r="S150">
        <v>31</v>
      </c>
    </row>
    <row r="151" spans="1:19" hidden="1" x14ac:dyDescent="0.25">
      <c r="A151" t="s">
        <v>282</v>
      </c>
      <c r="B151" t="s">
        <v>30</v>
      </c>
      <c r="C151" t="s">
        <v>219</v>
      </c>
      <c r="D151" t="s">
        <v>154</v>
      </c>
      <c r="E151" t="s">
        <v>33</v>
      </c>
      <c r="F151" t="s">
        <v>140</v>
      </c>
      <c r="G151" t="s">
        <v>287</v>
      </c>
      <c r="H151" t="s">
        <v>263</v>
      </c>
      <c r="I151" s="9">
        <v>126.12</v>
      </c>
      <c r="J151">
        <f t="shared" si="2"/>
        <v>40</v>
      </c>
      <c r="K151">
        <v>3.2434619643924001E-3</v>
      </c>
      <c r="M151" t="s">
        <v>72</v>
      </c>
      <c r="N151" t="s">
        <v>156</v>
      </c>
      <c r="Q151">
        <v>8</v>
      </c>
      <c r="R151">
        <v>31.488925802879201</v>
      </c>
      <c r="S151">
        <v>32</v>
      </c>
    </row>
    <row r="152" spans="1:19" hidden="1" x14ac:dyDescent="0.25">
      <c r="A152" t="s">
        <v>282</v>
      </c>
      <c r="B152" t="s">
        <v>30</v>
      </c>
      <c r="C152" t="s">
        <v>220</v>
      </c>
      <c r="D152" t="s">
        <v>154</v>
      </c>
      <c r="E152" t="s">
        <v>33</v>
      </c>
      <c r="F152" t="s">
        <v>140</v>
      </c>
      <c r="G152" t="s">
        <v>287</v>
      </c>
      <c r="H152" t="s">
        <v>263</v>
      </c>
      <c r="I152" s="9">
        <v>126.12</v>
      </c>
      <c r="J152">
        <f t="shared" si="2"/>
        <v>41</v>
      </c>
      <c r="K152">
        <v>5.42486583184262E-2</v>
      </c>
      <c r="M152" t="s">
        <v>72</v>
      </c>
      <c r="N152" t="s">
        <v>156</v>
      </c>
      <c r="Q152">
        <v>8</v>
      </c>
      <c r="R152">
        <v>32.712624584717602</v>
      </c>
      <c r="S152">
        <v>33</v>
      </c>
    </row>
    <row r="153" spans="1:19" hidden="1" x14ac:dyDescent="0.25">
      <c r="A153" t="s">
        <v>282</v>
      </c>
      <c r="B153" t="s">
        <v>30</v>
      </c>
      <c r="C153" t="s">
        <v>221</v>
      </c>
      <c r="D153" t="s">
        <v>154</v>
      </c>
      <c r="E153" t="s">
        <v>33</v>
      </c>
      <c r="F153" t="s">
        <v>140</v>
      </c>
      <c r="G153" t="s">
        <v>287</v>
      </c>
      <c r="H153" t="s">
        <v>263</v>
      </c>
      <c r="I153" s="9">
        <v>126.12</v>
      </c>
      <c r="J153">
        <f t="shared" si="2"/>
        <v>42</v>
      </c>
      <c r="K153">
        <v>9.1532498509243592E-3</v>
      </c>
      <c r="M153" t="s">
        <v>72</v>
      </c>
      <c r="N153" t="s">
        <v>156</v>
      </c>
      <c r="Q153">
        <v>8</v>
      </c>
      <c r="R153">
        <v>33.700996677740797</v>
      </c>
      <c r="S153">
        <v>34</v>
      </c>
    </row>
    <row r="154" spans="1:19" hidden="1" x14ac:dyDescent="0.25">
      <c r="A154" t="s">
        <v>282</v>
      </c>
      <c r="B154" t="s">
        <v>30</v>
      </c>
      <c r="C154" t="s">
        <v>223</v>
      </c>
      <c r="D154" t="s">
        <v>154</v>
      </c>
      <c r="E154" t="s">
        <v>33</v>
      </c>
      <c r="F154" t="s">
        <v>140</v>
      </c>
      <c r="G154" t="s">
        <v>287</v>
      </c>
      <c r="H154" t="s">
        <v>263</v>
      </c>
      <c r="I154" s="9">
        <v>126.12</v>
      </c>
      <c r="J154">
        <f t="shared" si="2"/>
        <v>43</v>
      </c>
      <c r="K154">
        <v>6.0126501405571603E-2</v>
      </c>
      <c r="M154" t="s">
        <v>72</v>
      </c>
      <c r="N154" t="s">
        <v>156</v>
      </c>
      <c r="Q154">
        <v>8</v>
      </c>
      <c r="R154">
        <v>35.065891472868202</v>
      </c>
      <c r="S154">
        <v>35</v>
      </c>
    </row>
    <row r="155" spans="1:19" hidden="1" x14ac:dyDescent="0.25">
      <c r="A155" t="s">
        <v>282</v>
      </c>
      <c r="B155" t="s">
        <v>30</v>
      </c>
      <c r="C155" t="s">
        <v>224</v>
      </c>
      <c r="D155" t="s">
        <v>154</v>
      </c>
      <c r="E155" t="s">
        <v>33</v>
      </c>
      <c r="F155" t="s">
        <v>140</v>
      </c>
      <c r="G155" t="s">
        <v>287</v>
      </c>
      <c r="H155" t="s">
        <v>263</v>
      </c>
      <c r="I155" s="9">
        <v>126.12</v>
      </c>
      <c r="J155">
        <f t="shared" si="2"/>
        <v>44</v>
      </c>
      <c r="K155">
        <v>8.58889172842669E-3</v>
      </c>
      <c r="M155" t="s">
        <v>72</v>
      </c>
      <c r="N155" t="s">
        <v>156</v>
      </c>
      <c r="Q155">
        <v>8</v>
      </c>
      <c r="R155">
        <v>36.1954595791805</v>
      </c>
      <c r="S155">
        <v>36</v>
      </c>
    </row>
    <row r="156" spans="1:19" hidden="1" x14ac:dyDescent="0.25">
      <c r="A156" t="s">
        <v>282</v>
      </c>
      <c r="B156" t="s">
        <v>30</v>
      </c>
      <c r="C156" t="s">
        <v>215</v>
      </c>
      <c r="D156" t="s">
        <v>154</v>
      </c>
      <c r="E156" t="s">
        <v>33</v>
      </c>
      <c r="F156" t="s">
        <v>140</v>
      </c>
      <c r="G156" t="s">
        <v>288</v>
      </c>
      <c r="H156" t="s">
        <v>263</v>
      </c>
      <c r="I156" s="9">
        <v>126.12</v>
      </c>
      <c r="J156">
        <f t="shared" si="2"/>
        <v>9</v>
      </c>
      <c r="K156">
        <v>1.6564443308629599E-2</v>
      </c>
      <c r="M156" t="s">
        <v>72</v>
      </c>
      <c r="N156" t="s">
        <v>156</v>
      </c>
      <c r="Q156">
        <v>8</v>
      </c>
      <c r="R156">
        <v>0.94352159468438701</v>
      </c>
      <c r="S156">
        <v>1</v>
      </c>
    </row>
    <row r="157" spans="1:19" hidden="1" x14ac:dyDescent="0.25">
      <c r="A157" t="s">
        <v>282</v>
      </c>
      <c r="B157" t="s">
        <v>30</v>
      </c>
      <c r="C157" t="s">
        <v>216</v>
      </c>
      <c r="D157" t="s">
        <v>154</v>
      </c>
      <c r="E157" t="s">
        <v>33</v>
      </c>
      <c r="F157" t="s">
        <v>140</v>
      </c>
      <c r="G157" t="s">
        <v>288</v>
      </c>
      <c r="H157" t="s">
        <v>263</v>
      </c>
      <c r="I157" s="9">
        <v>126.12</v>
      </c>
      <c r="J157">
        <f t="shared" si="2"/>
        <v>10</v>
      </c>
      <c r="K157">
        <v>2.26978447908678E-2</v>
      </c>
      <c r="M157" t="s">
        <v>72</v>
      </c>
      <c r="N157" t="s">
        <v>156</v>
      </c>
      <c r="Q157">
        <v>8</v>
      </c>
      <c r="R157">
        <v>2.1672203765227001</v>
      </c>
      <c r="S157">
        <v>2</v>
      </c>
    </row>
    <row r="158" spans="1:19" hidden="1" x14ac:dyDescent="0.25">
      <c r="A158" t="s">
        <v>282</v>
      </c>
      <c r="B158" t="s">
        <v>30</v>
      </c>
      <c r="C158" t="s">
        <v>217</v>
      </c>
      <c r="D158" t="s">
        <v>154</v>
      </c>
      <c r="E158" t="s">
        <v>33</v>
      </c>
      <c r="F158" t="s">
        <v>140</v>
      </c>
      <c r="G158" t="s">
        <v>288</v>
      </c>
      <c r="H158" t="s">
        <v>263</v>
      </c>
      <c r="I158" s="9">
        <v>126.12</v>
      </c>
      <c r="J158">
        <f t="shared" si="2"/>
        <v>11</v>
      </c>
      <c r="K158">
        <v>4.1662407360081699E-2</v>
      </c>
      <c r="M158" t="s">
        <v>72</v>
      </c>
      <c r="N158" t="s">
        <v>156</v>
      </c>
      <c r="Q158">
        <v>8</v>
      </c>
      <c r="R158">
        <v>3.3438538205980102</v>
      </c>
      <c r="S158">
        <v>3</v>
      </c>
    </row>
    <row r="159" spans="1:19" hidden="1" x14ac:dyDescent="0.25">
      <c r="A159" t="s">
        <v>282</v>
      </c>
      <c r="B159" t="s">
        <v>30</v>
      </c>
      <c r="C159" t="s">
        <v>218</v>
      </c>
      <c r="D159" t="s">
        <v>154</v>
      </c>
      <c r="E159" t="s">
        <v>33</v>
      </c>
      <c r="F159" t="s">
        <v>140</v>
      </c>
      <c r="G159" t="s">
        <v>288</v>
      </c>
      <c r="H159" t="s">
        <v>263</v>
      </c>
      <c r="I159" s="9">
        <v>126.12</v>
      </c>
      <c r="J159">
        <f t="shared" si="2"/>
        <v>12</v>
      </c>
      <c r="K159">
        <v>4.1438793764374898E-2</v>
      </c>
      <c r="M159" t="s">
        <v>72</v>
      </c>
      <c r="N159" t="s">
        <v>156</v>
      </c>
      <c r="Q159">
        <v>8</v>
      </c>
      <c r="R159">
        <v>4.3322259136212597</v>
      </c>
      <c r="S159">
        <v>4</v>
      </c>
    </row>
    <row r="160" spans="1:19" hidden="1" x14ac:dyDescent="0.25">
      <c r="A160" t="s">
        <v>282</v>
      </c>
      <c r="B160" t="s">
        <v>30</v>
      </c>
      <c r="C160" t="s">
        <v>219</v>
      </c>
      <c r="D160" t="s">
        <v>154</v>
      </c>
      <c r="E160" t="s">
        <v>33</v>
      </c>
      <c r="F160" t="s">
        <v>140</v>
      </c>
      <c r="G160" t="s">
        <v>288</v>
      </c>
      <c r="H160" t="s">
        <v>263</v>
      </c>
      <c r="I160" s="9">
        <v>126.12</v>
      </c>
      <c r="J160">
        <f t="shared" si="2"/>
        <v>13</v>
      </c>
      <c r="K160">
        <v>2.1920521339126201E-2</v>
      </c>
      <c r="M160" t="s">
        <v>72</v>
      </c>
      <c r="N160" t="s">
        <v>156</v>
      </c>
      <c r="Q160">
        <v>8</v>
      </c>
      <c r="R160">
        <v>5.6029900332225804</v>
      </c>
      <c r="S160">
        <v>5</v>
      </c>
    </row>
    <row r="161" spans="1:19" hidden="1" x14ac:dyDescent="0.25">
      <c r="A161" t="s">
        <v>282</v>
      </c>
      <c r="B161" t="s">
        <v>30</v>
      </c>
      <c r="C161" t="s">
        <v>220</v>
      </c>
      <c r="D161" t="s">
        <v>154</v>
      </c>
      <c r="E161" t="s">
        <v>33</v>
      </c>
      <c r="F161" t="s">
        <v>140</v>
      </c>
      <c r="G161" t="s">
        <v>288</v>
      </c>
      <c r="H161" t="s">
        <v>263</v>
      </c>
      <c r="I161" s="9">
        <v>126.12</v>
      </c>
      <c r="J161">
        <f t="shared" si="2"/>
        <v>14</v>
      </c>
      <c r="K161">
        <v>4.0927676974188601E-2</v>
      </c>
      <c r="M161" t="s">
        <v>72</v>
      </c>
      <c r="N161" t="s">
        <v>156</v>
      </c>
      <c r="Q161">
        <v>8</v>
      </c>
      <c r="R161">
        <v>6.5913621262458397</v>
      </c>
      <c r="S161">
        <v>6</v>
      </c>
    </row>
    <row r="162" spans="1:19" hidden="1" x14ac:dyDescent="0.25">
      <c r="A162" t="s">
        <v>282</v>
      </c>
      <c r="B162" t="s">
        <v>30</v>
      </c>
      <c r="C162" t="s">
        <v>221</v>
      </c>
      <c r="D162" t="s">
        <v>154</v>
      </c>
      <c r="E162" t="s">
        <v>33</v>
      </c>
      <c r="F162" t="s">
        <v>140</v>
      </c>
      <c r="G162" t="s">
        <v>288</v>
      </c>
      <c r="H162" t="s">
        <v>263</v>
      </c>
      <c r="I162" s="9">
        <v>126.12</v>
      </c>
      <c r="J162">
        <f t="shared" si="2"/>
        <v>15</v>
      </c>
      <c r="K162">
        <v>4.0650822046170897E-2</v>
      </c>
      <c r="M162" t="s">
        <v>72</v>
      </c>
      <c r="N162" t="s">
        <v>156</v>
      </c>
      <c r="Q162">
        <v>8</v>
      </c>
      <c r="R162">
        <v>7.8150609080841598</v>
      </c>
      <c r="S162">
        <v>7</v>
      </c>
    </row>
    <row r="163" spans="1:19" hidden="1" x14ac:dyDescent="0.25">
      <c r="A163" t="s">
        <v>282</v>
      </c>
      <c r="B163" t="s">
        <v>30</v>
      </c>
      <c r="C163" t="s">
        <v>223</v>
      </c>
      <c r="D163" t="s">
        <v>154</v>
      </c>
      <c r="E163" t="s">
        <v>33</v>
      </c>
      <c r="F163" t="s">
        <v>140</v>
      </c>
      <c r="G163" t="s">
        <v>288</v>
      </c>
      <c r="H163" t="s">
        <v>263</v>
      </c>
      <c r="I163" s="9">
        <v>126.12</v>
      </c>
      <c r="J163">
        <f t="shared" si="2"/>
        <v>16</v>
      </c>
      <c r="K163">
        <v>5.95940880824605E-2</v>
      </c>
      <c r="M163" t="s">
        <v>72</v>
      </c>
      <c r="N163" t="s">
        <v>156</v>
      </c>
      <c r="Q163">
        <v>8</v>
      </c>
      <c r="R163">
        <v>9.0858250276854893</v>
      </c>
      <c r="S163">
        <v>8</v>
      </c>
    </row>
    <row r="164" spans="1:19" hidden="1" x14ac:dyDescent="0.25">
      <c r="A164" t="s">
        <v>282</v>
      </c>
      <c r="B164" t="s">
        <v>30</v>
      </c>
      <c r="C164" t="s">
        <v>224</v>
      </c>
      <c r="D164" t="s">
        <v>154</v>
      </c>
      <c r="E164" t="s">
        <v>33</v>
      </c>
      <c r="F164" t="s">
        <v>140</v>
      </c>
      <c r="G164" t="s">
        <v>288</v>
      </c>
      <c r="H164" t="s">
        <v>263</v>
      </c>
      <c r="I164" s="9">
        <v>126.12</v>
      </c>
      <c r="J164">
        <f t="shared" si="2"/>
        <v>17</v>
      </c>
      <c r="K164">
        <v>2.0887639492290701E-2</v>
      </c>
      <c r="M164" t="s">
        <v>72</v>
      </c>
      <c r="N164" t="s">
        <v>156</v>
      </c>
      <c r="Q164">
        <v>8</v>
      </c>
      <c r="R164">
        <v>10.168327796234699</v>
      </c>
      <c r="S164">
        <v>9</v>
      </c>
    </row>
    <row r="165" spans="1:19" hidden="1" x14ac:dyDescent="0.25">
      <c r="A165" t="s">
        <v>282</v>
      </c>
      <c r="B165" t="s">
        <v>30</v>
      </c>
      <c r="C165" t="s">
        <v>215</v>
      </c>
      <c r="D165" t="s">
        <v>154</v>
      </c>
      <c r="E165" t="s">
        <v>33</v>
      </c>
      <c r="F165" t="s">
        <v>140</v>
      </c>
      <c r="G165" t="s">
        <v>288</v>
      </c>
      <c r="H165" t="s">
        <v>263</v>
      </c>
      <c r="I165" s="9">
        <v>126.12</v>
      </c>
      <c r="J165">
        <f t="shared" si="2"/>
        <v>18</v>
      </c>
      <c r="K165">
        <v>3.9894795127353097E-2</v>
      </c>
      <c r="M165" t="s">
        <v>72</v>
      </c>
      <c r="N165" t="s">
        <v>156</v>
      </c>
      <c r="Q165">
        <v>8</v>
      </c>
      <c r="R165">
        <v>11.156699889258</v>
      </c>
      <c r="S165">
        <v>10</v>
      </c>
    </row>
    <row r="166" spans="1:19" hidden="1" x14ac:dyDescent="0.25">
      <c r="A166" t="s">
        <v>282</v>
      </c>
      <c r="B166" t="s">
        <v>30</v>
      </c>
      <c r="C166" t="s">
        <v>216</v>
      </c>
      <c r="D166" t="s">
        <v>154</v>
      </c>
      <c r="E166" t="s">
        <v>33</v>
      </c>
      <c r="F166" t="s">
        <v>140</v>
      </c>
      <c r="G166" t="s">
        <v>288</v>
      </c>
      <c r="H166" t="s">
        <v>263</v>
      </c>
      <c r="I166" s="9">
        <v>126.12</v>
      </c>
      <c r="J166">
        <f t="shared" si="2"/>
        <v>19</v>
      </c>
      <c r="K166">
        <v>3.9639236732260198E-2</v>
      </c>
      <c r="M166" t="s">
        <v>72</v>
      </c>
      <c r="N166" t="s">
        <v>156</v>
      </c>
      <c r="Q166">
        <v>8</v>
      </c>
      <c r="R166">
        <v>12.2862679955703</v>
      </c>
      <c r="S166">
        <v>11</v>
      </c>
    </row>
    <row r="167" spans="1:19" hidden="1" x14ac:dyDescent="0.25">
      <c r="A167" t="s">
        <v>282</v>
      </c>
      <c r="B167" t="s">
        <v>30</v>
      </c>
      <c r="C167" t="s">
        <v>217</v>
      </c>
      <c r="D167" t="s">
        <v>154</v>
      </c>
      <c r="E167" t="s">
        <v>33</v>
      </c>
      <c r="F167" t="s">
        <v>140</v>
      </c>
      <c r="G167" t="s">
        <v>288</v>
      </c>
      <c r="H167" t="s">
        <v>263</v>
      </c>
      <c r="I167" s="9">
        <v>126.12</v>
      </c>
      <c r="J167">
        <f t="shared" si="2"/>
        <v>20</v>
      </c>
      <c r="K167">
        <v>3.9362381804242098E-2</v>
      </c>
      <c r="M167" t="s">
        <v>72</v>
      </c>
      <c r="N167" t="s">
        <v>156</v>
      </c>
      <c r="Q167">
        <v>8</v>
      </c>
      <c r="R167">
        <v>13.5099667774086</v>
      </c>
      <c r="S167">
        <v>12</v>
      </c>
    </row>
    <row r="168" spans="1:19" hidden="1" x14ac:dyDescent="0.25">
      <c r="A168" t="s">
        <v>282</v>
      </c>
      <c r="B168" t="s">
        <v>30</v>
      </c>
      <c r="C168" t="s">
        <v>218</v>
      </c>
      <c r="D168" t="s">
        <v>154</v>
      </c>
      <c r="E168" t="s">
        <v>33</v>
      </c>
      <c r="F168" t="s">
        <v>140</v>
      </c>
      <c r="G168" t="s">
        <v>288</v>
      </c>
      <c r="H168" t="s">
        <v>263</v>
      </c>
      <c r="I168" s="9">
        <v>126.12</v>
      </c>
      <c r="J168">
        <f t="shared" si="2"/>
        <v>21</v>
      </c>
      <c r="K168">
        <v>6.4747849050175096E-2</v>
      </c>
      <c r="M168" t="s">
        <v>72</v>
      </c>
      <c r="N168" t="s">
        <v>156</v>
      </c>
      <c r="Q168">
        <v>8</v>
      </c>
      <c r="R168">
        <v>14.6395348837209</v>
      </c>
      <c r="S168">
        <v>13</v>
      </c>
    </row>
    <row r="169" spans="1:19" hidden="1" x14ac:dyDescent="0.25">
      <c r="A169" t="s">
        <v>282</v>
      </c>
      <c r="B169" t="s">
        <v>30</v>
      </c>
      <c r="C169" t="s">
        <v>220</v>
      </c>
      <c r="D169" t="s">
        <v>154</v>
      </c>
      <c r="E169" t="s">
        <v>33</v>
      </c>
      <c r="F169" t="s">
        <v>140</v>
      </c>
      <c r="G169" t="s">
        <v>288</v>
      </c>
      <c r="H169" t="s">
        <v>263</v>
      </c>
      <c r="I169" s="9">
        <v>126.12</v>
      </c>
      <c r="J169">
        <f t="shared" si="2"/>
        <v>23</v>
      </c>
      <c r="K169">
        <v>4.52508731578498E-2</v>
      </c>
      <c r="M169" t="s">
        <v>72</v>
      </c>
      <c r="N169" t="s">
        <v>156</v>
      </c>
      <c r="Q169">
        <v>8</v>
      </c>
      <c r="R169">
        <v>15.8161683277962</v>
      </c>
      <c r="S169">
        <v>15</v>
      </c>
    </row>
    <row r="170" spans="1:19" hidden="1" x14ac:dyDescent="0.25">
      <c r="A170" t="s">
        <v>282</v>
      </c>
      <c r="B170" t="s">
        <v>30</v>
      </c>
      <c r="C170" t="s">
        <v>223</v>
      </c>
      <c r="D170" t="s">
        <v>154</v>
      </c>
      <c r="E170" t="s">
        <v>33</v>
      </c>
      <c r="F170" t="s">
        <v>140</v>
      </c>
      <c r="G170" t="s">
        <v>288</v>
      </c>
      <c r="H170" t="s">
        <v>263</v>
      </c>
      <c r="I170" s="9">
        <v>126.12</v>
      </c>
      <c r="J170">
        <f t="shared" si="2"/>
        <v>25</v>
      </c>
      <c r="K170">
        <v>3.8638299684811299E-2</v>
      </c>
      <c r="M170" t="s">
        <v>72</v>
      </c>
      <c r="N170" t="s">
        <v>156</v>
      </c>
      <c r="Q170">
        <v>8</v>
      </c>
      <c r="R170">
        <v>16.710409745293401</v>
      </c>
      <c r="S170">
        <v>17</v>
      </c>
    </row>
    <row r="171" spans="1:19" hidden="1" x14ac:dyDescent="0.25">
      <c r="A171" t="s">
        <v>282</v>
      </c>
      <c r="B171" t="s">
        <v>30</v>
      </c>
      <c r="C171" t="s">
        <v>215</v>
      </c>
      <c r="D171" t="s">
        <v>154</v>
      </c>
      <c r="E171" t="s">
        <v>33</v>
      </c>
      <c r="F171" t="s">
        <v>140</v>
      </c>
      <c r="G171" t="s">
        <v>288</v>
      </c>
      <c r="H171" t="s">
        <v>263</v>
      </c>
      <c r="I171" s="9">
        <v>126.12</v>
      </c>
      <c r="J171">
        <f t="shared" si="2"/>
        <v>27</v>
      </c>
      <c r="K171">
        <v>3.8372093023255997E-2</v>
      </c>
      <c r="M171" t="s">
        <v>72</v>
      </c>
      <c r="N171" t="s">
        <v>156</v>
      </c>
      <c r="Q171">
        <v>8</v>
      </c>
      <c r="R171">
        <v>17.887043189368701</v>
      </c>
      <c r="S171">
        <v>19</v>
      </c>
    </row>
    <row r="172" spans="1:19" hidden="1" x14ac:dyDescent="0.25">
      <c r="A172" t="s">
        <v>282</v>
      </c>
      <c r="B172" t="s">
        <v>30</v>
      </c>
      <c r="C172" t="s">
        <v>217</v>
      </c>
      <c r="D172" t="s">
        <v>154</v>
      </c>
      <c r="E172" t="s">
        <v>33</v>
      </c>
      <c r="F172" t="s">
        <v>140</v>
      </c>
      <c r="G172" t="s">
        <v>288</v>
      </c>
      <c r="H172" t="s">
        <v>263</v>
      </c>
      <c r="I172" s="9">
        <v>126.12</v>
      </c>
      <c r="J172">
        <f t="shared" si="2"/>
        <v>29</v>
      </c>
      <c r="K172">
        <v>3.1695629951443899E-2</v>
      </c>
      <c r="M172" t="s">
        <v>72</v>
      </c>
      <c r="N172" t="s">
        <v>156</v>
      </c>
      <c r="Q172">
        <v>8</v>
      </c>
      <c r="R172">
        <v>19.063676633444</v>
      </c>
      <c r="S172">
        <v>21</v>
      </c>
    </row>
    <row r="173" spans="1:19" hidden="1" x14ac:dyDescent="0.25">
      <c r="A173" t="s">
        <v>282</v>
      </c>
      <c r="B173" t="s">
        <v>30</v>
      </c>
      <c r="C173" t="s">
        <v>218</v>
      </c>
      <c r="D173" t="s">
        <v>154</v>
      </c>
      <c r="E173" t="s">
        <v>33</v>
      </c>
      <c r="F173" t="s">
        <v>140</v>
      </c>
      <c r="G173" t="s">
        <v>288</v>
      </c>
      <c r="H173" t="s">
        <v>263</v>
      </c>
      <c r="I173" s="9">
        <v>126.12</v>
      </c>
      <c r="J173">
        <f t="shared" si="2"/>
        <v>30</v>
      </c>
      <c r="K173">
        <v>3.1429423289888597E-2</v>
      </c>
      <c r="M173" t="s">
        <v>72</v>
      </c>
      <c r="N173" t="s">
        <v>156</v>
      </c>
      <c r="Q173">
        <v>8</v>
      </c>
      <c r="R173">
        <v>20.2403100775193</v>
      </c>
      <c r="S173">
        <v>22</v>
      </c>
    </row>
    <row r="174" spans="1:19" hidden="1" x14ac:dyDescent="0.25">
      <c r="A174" t="s">
        <v>282</v>
      </c>
      <c r="B174" t="s">
        <v>30</v>
      </c>
      <c r="C174" t="s">
        <v>219</v>
      </c>
      <c r="D174" t="s">
        <v>154</v>
      </c>
      <c r="E174" t="s">
        <v>33</v>
      </c>
      <c r="F174" t="s">
        <v>140</v>
      </c>
      <c r="G174" t="s">
        <v>288</v>
      </c>
      <c r="H174" t="s">
        <v>263</v>
      </c>
      <c r="I174" s="9">
        <v>126.12</v>
      </c>
      <c r="J174">
        <f t="shared" si="2"/>
        <v>31</v>
      </c>
      <c r="K174">
        <v>3.1173864894795199E-2</v>
      </c>
      <c r="M174" t="s">
        <v>72</v>
      </c>
      <c r="N174" t="s">
        <v>156</v>
      </c>
      <c r="Q174">
        <v>8</v>
      </c>
      <c r="R174">
        <v>21.369878183831599</v>
      </c>
      <c r="S174">
        <v>23</v>
      </c>
    </row>
    <row r="175" spans="1:19" hidden="1" x14ac:dyDescent="0.25">
      <c r="A175" t="s">
        <v>282</v>
      </c>
      <c r="B175" t="s">
        <v>30</v>
      </c>
      <c r="C175" t="s">
        <v>220</v>
      </c>
      <c r="D175" t="s">
        <v>154</v>
      </c>
      <c r="E175" t="s">
        <v>33</v>
      </c>
      <c r="F175" t="s">
        <v>140</v>
      </c>
      <c r="G175" t="s">
        <v>288</v>
      </c>
      <c r="H175" t="s">
        <v>263</v>
      </c>
      <c r="I175" s="9">
        <v>126.12</v>
      </c>
      <c r="J175">
        <f t="shared" si="2"/>
        <v>32</v>
      </c>
      <c r="K175">
        <v>3.10034926313997E-2</v>
      </c>
      <c r="M175" t="s">
        <v>72</v>
      </c>
      <c r="N175" t="s">
        <v>156</v>
      </c>
      <c r="Q175">
        <v>8</v>
      </c>
      <c r="R175">
        <v>22.1229235880398</v>
      </c>
      <c r="S175">
        <v>24</v>
      </c>
    </row>
    <row r="176" spans="1:19" hidden="1" x14ac:dyDescent="0.25">
      <c r="A176" t="s">
        <v>282</v>
      </c>
      <c r="B176" t="s">
        <v>30</v>
      </c>
      <c r="C176" t="s">
        <v>221</v>
      </c>
      <c r="D176" t="s">
        <v>154</v>
      </c>
      <c r="E176" t="s">
        <v>33</v>
      </c>
      <c r="F176" t="s">
        <v>140</v>
      </c>
      <c r="G176" t="s">
        <v>288</v>
      </c>
      <c r="H176" t="s">
        <v>263</v>
      </c>
      <c r="I176" s="9">
        <v>126.12</v>
      </c>
      <c r="J176">
        <f t="shared" si="2"/>
        <v>33</v>
      </c>
      <c r="K176">
        <v>1.15491098049238E-2</v>
      </c>
      <c r="M176" t="s">
        <v>72</v>
      </c>
      <c r="N176" t="s">
        <v>156</v>
      </c>
      <c r="Q176">
        <v>8</v>
      </c>
      <c r="R176">
        <v>23.111295681063101</v>
      </c>
      <c r="S176">
        <v>25</v>
      </c>
    </row>
    <row r="177" spans="1:19" hidden="1" x14ac:dyDescent="0.25">
      <c r="A177" t="s">
        <v>282</v>
      </c>
      <c r="B177" t="s">
        <v>30</v>
      </c>
      <c r="C177" t="s">
        <v>223</v>
      </c>
      <c r="D177" t="s">
        <v>154</v>
      </c>
      <c r="E177" t="s">
        <v>33</v>
      </c>
      <c r="F177" t="s">
        <v>140</v>
      </c>
      <c r="G177" t="s">
        <v>288</v>
      </c>
      <c r="H177" t="s">
        <v>263</v>
      </c>
      <c r="I177" s="9">
        <v>126.12</v>
      </c>
      <c r="J177">
        <f t="shared" si="2"/>
        <v>34</v>
      </c>
      <c r="K177">
        <v>3.0439134508902101E-2</v>
      </c>
      <c r="M177" t="s">
        <v>72</v>
      </c>
      <c r="N177" t="s">
        <v>156</v>
      </c>
      <c r="Q177">
        <v>8</v>
      </c>
      <c r="R177">
        <v>24.6173864894795</v>
      </c>
      <c r="S177">
        <v>26</v>
      </c>
    </row>
    <row r="178" spans="1:19" hidden="1" x14ac:dyDescent="0.25">
      <c r="A178" t="s">
        <v>282</v>
      </c>
      <c r="B178" t="s">
        <v>30</v>
      </c>
      <c r="C178" t="s">
        <v>224</v>
      </c>
      <c r="D178" t="s">
        <v>154</v>
      </c>
      <c r="E178" t="s">
        <v>33</v>
      </c>
      <c r="F178" t="s">
        <v>140</v>
      </c>
      <c r="G178" t="s">
        <v>288</v>
      </c>
      <c r="H178" t="s">
        <v>263</v>
      </c>
      <c r="I178" s="9">
        <v>126.12</v>
      </c>
      <c r="J178">
        <f t="shared" si="2"/>
        <v>35</v>
      </c>
      <c r="K178">
        <v>1.7309821960984999E-2</v>
      </c>
      <c r="M178" t="s">
        <v>72</v>
      </c>
      <c r="N178" t="s">
        <v>156</v>
      </c>
      <c r="Q178">
        <v>8</v>
      </c>
      <c r="R178">
        <v>25.982281284606799</v>
      </c>
      <c r="S178">
        <v>27</v>
      </c>
    </row>
    <row r="179" spans="1:19" hidden="1" x14ac:dyDescent="0.25">
      <c r="A179" t="s">
        <v>282</v>
      </c>
      <c r="B179" t="s">
        <v>30</v>
      </c>
      <c r="C179" t="s">
        <v>215</v>
      </c>
      <c r="D179" t="s">
        <v>154</v>
      </c>
      <c r="E179" t="s">
        <v>33</v>
      </c>
      <c r="F179" t="s">
        <v>140</v>
      </c>
      <c r="G179" t="s">
        <v>288</v>
      </c>
      <c r="H179" t="s">
        <v>263</v>
      </c>
      <c r="I179" s="9">
        <v>126.12</v>
      </c>
      <c r="J179">
        <f t="shared" si="2"/>
        <v>36</v>
      </c>
      <c r="K179">
        <v>1.7064911832354E-2</v>
      </c>
      <c r="M179" t="s">
        <v>72</v>
      </c>
      <c r="N179" t="s">
        <v>156</v>
      </c>
      <c r="Q179">
        <v>8</v>
      </c>
      <c r="R179">
        <v>27.064784053156099</v>
      </c>
      <c r="S179">
        <v>28</v>
      </c>
    </row>
    <row r="180" spans="1:19" hidden="1" x14ac:dyDescent="0.25">
      <c r="A180" t="s">
        <v>282</v>
      </c>
      <c r="B180" t="s">
        <v>30</v>
      </c>
      <c r="C180" t="s">
        <v>216</v>
      </c>
      <c r="D180" t="s">
        <v>154</v>
      </c>
      <c r="E180" t="s">
        <v>33</v>
      </c>
      <c r="F180" t="s">
        <v>140</v>
      </c>
      <c r="G180" t="s">
        <v>288</v>
      </c>
      <c r="H180" t="s">
        <v>263</v>
      </c>
      <c r="I180" s="9">
        <v>126.12</v>
      </c>
      <c r="J180">
        <f t="shared" si="2"/>
        <v>37</v>
      </c>
      <c r="K180">
        <v>2.3251554646904E-2</v>
      </c>
      <c r="M180" t="s">
        <v>72</v>
      </c>
      <c r="N180" t="s">
        <v>156</v>
      </c>
      <c r="Q180">
        <v>8</v>
      </c>
      <c r="R180">
        <v>28.053156146179301</v>
      </c>
      <c r="S180">
        <v>29</v>
      </c>
    </row>
    <row r="181" spans="1:19" hidden="1" x14ac:dyDescent="0.25">
      <c r="A181" t="s">
        <v>282</v>
      </c>
      <c r="B181" t="s">
        <v>30</v>
      </c>
      <c r="C181" t="s">
        <v>217</v>
      </c>
      <c r="D181" t="s">
        <v>154</v>
      </c>
      <c r="E181" t="s">
        <v>33</v>
      </c>
      <c r="F181" t="s">
        <v>140</v>
      </c>
      <c r="G181" t="s">
        <v>288</v>
      </c>
      <c r="H181" t="s">
        <v>263</v>
      </c>
      <c r="I181" s="9">
        <v>126.12</v>
      </c>
      <c r="J181">
        <f t="shared" si="2"/>
        <v>38</v>
      </c>
      <c r="K181">
        <v>2.29746997188864E-2</v>
      </c>
      <c r="M181" t="s">
        <v>72</v>
      </c>
      <c r="N181" t="s">
        <v>156</v>
      </c>
      <c r="Q181">
        <v>8</v>
      </c>
      <c r="R181">
        <v>29.276854928017698</v>
      </c>
      <c r="S181">
        <v>30</v>
      </c>
    </row>
    <row r="182" spans="1:19" hidden="1" x14ac:dyDescent="0.25">
      <c r="A182" t="s">
        <v>282</v>
      </c>
      <c r="B182" t="s">
        <v>30</v>
      </c>
      <c r="C182" t="s">
        <v>218</v>
      </c>
      <c r="D182" t="s">
        <v>154</v>
      </c>
      <c r="E182" t="s">
        <v>33</v>
      </c>
      <c r="F182" t="s">
        <v>140</v>
      </c>
      <c r="G182" t="s">
        <v>288</v>
      </c>
      <c r="H182" t="s">
        <v>263</v>
      </c>
      <c r="I182" s="9">
        <v>126.12</v>
      </c>
      <c r="J182">
        <f t="shared" si="2"/>
        <v>39</v>
      </c>
      <c r="K182">
        <v>6.1170031518869003E-2</v>
      </c>
      <c r="M182" t="s">
        <v>72</v>
      </c>
      <c r="N182" t="s">
        <v>156</v>
      </c>
      <c r="Q182">
        <v>8</v>
      </c>
      <c r="R182">
        <v>30.453488372092998</v>
      </c>
      <c r="S182">
        <v>31</v>
      </c>
    </row>
    <row r="183" spans="1:19" hidden="1" x14ac:dyDescent="0.25">
      <c r="A183" t="s">
        <v>282</v>
      </c>
      <c r="B183" t="s">
        <v>30</v>
      </c>
      <c r="C183" t="s">
        <v>219</v>
      </c>
      <c r="D183" t="s">
        <v>154</v>
      </c>
      <c r="E183" t="s">
        <v>33</v>
      </c>
      <c r="F183" t="s">
        <v>140</v>
      </c>
      <c r="G183" t="s">
        <v>288</v>
      </c>
      <c r="H183" t="s">
        <v>263</v>
      </c>
      <c r="I183" s="9">
        <v>126.12</v>
      </c>
      <c r="J183">
        <f t="shared" si="2"/>
        <v>40</v>
      </c>
      <c r="K183">
        <v>6.1170031518869003E-2</v>
      </c>
      <c r="M183" t="s">
        <v>72</v>
      </c>
      <c r="N183" t="s">
        <v>156</v>
      </c>
      <c r="Q183">
        <v>8</v>
      </c>
      <c r="R183">
        <v>30.453488372092998</v>
      </c>
      <c r="S183">
        <v>32</v>
      </c>
    </row>
    <row r="184" spans="1:19" hidden="1" x14ac:dyDescent="0.25">
      <c r="A184" t="s">
        <v>282</v>
      </c>
      <c r="B184" t="s">
        <v>30</v>
      </c>
      <c r="C184" t="s">
        <v>220</v>
      </c>
      <c r="D184" t="s">
        <v>154</v>
      </c>
      <c r="E184" t="s">
        <v>33</v>
      </c>
      <c r="F184" t="s">
        <v>140</v>
      </c>
      <c r="G184" t="s">
        <v>288</v>
      </c>
      <c r="H184" t="s">
        <v>263</v>
      </c>
      <c r="I184" s="9">
        <v>126.12</v>
      </c>
      <c r="J184">
        <f t="shared" si="2"/>
        <v>41</v>
      </c>
      <c r="K184">
        <v>1.6085271317829799E-2</v>
      </c>
      <c r="M184" t="s">
        <v>72</v>
      </c>
      <c r="N184" t="s">
        <v>156</v>
      </c>
      <c r="Q184">
        <v>8</v>
      </c>
      <c r="R184">
        <v>31.394795127353198</v>
      </c>
      <c r="S184">
        <v>33</v>
      </c>
    </row>
    <row r="185" spans="1:19" hidden="1" x14ac:dyDescent="0.25">
      <c r="A185" t="s">
        <v>282</v>
      </c>
      <c r="B185" t="s">
        <v>30</v>
      </c>
      <c r="C185" t="s">
        <v>221</v>
      </c>
      <c r="D185" t="s">
        <v>154</v>
      </c>
      <c r="E185" t="s">
        <v>33</v>
      </c>
      <c r="F185" t="s">
        <v>140</v>
      </c>
      <c r="G185" t="s">
        <v>288</v>
      </c>
      <c r="H185" t="s">
        <v>263</v>
      </c>
      <c r="I185" s="9">
        <v>126.12</v>
      </c>
      <c r="J185">
        <f t="shared" si="2"/>
        <v>42</v>
      </c>
      <c r="K185">
        <v>6.7069171138938594E-2</v>
      </c>
      <c r="M185" t="s">
        <v>72</v>
      </c>
      <c r="N185" t="s">
        <v>156</v>
      </c>
      <c r="Q185">
        <v>8</v>
      </c>
      <c r="R185">
        <v>32.712624584717602</v>
      </c>
      <c r="S185">
        <v>34</v>
      </c>
    </row>
    <row r="186" spans="1:19" hidden="1" x14ac:dyDescent="0.25">
      <c r="A186" t="s">
        <v>282</v>
      </c>
      <c r="B186" t="s">
        <v>30</v>
      </c>
      <c r="C186" t="s">
        <v>223</v>
      </c>
      <c r="D186" t="s">
        <v>154</v>
      </c>
      <c r="E186" t="s">
        <v>33</v>
      </c>
      <c r="F186" t="s">
        <v>140</v>
      </c>
      <c r="G186" t="s">
        <v>288</v>
      </c>
      <c r="H186" t="s">
        <v>263</v>
      </c>
      <c r="I186" s="9">
        <v>126.12</v>
      </c>
      <c r="J186">
        <f t="shared" si="2"/>
        <v>43</v>
      </c>
      <c r="K186">
        <v>2.8384019081693499E-2</v>
      </c>
      <c r="M186" t="s">
        <v>72</v>
      </c>
      <c r="N186" t="s">
        <v>156</v>
      </c>
      <c r="Q186">
        <v>8</v>
      </c>
      <c r="R186">
        <v>33.700996677740797</v>
      </c>
      <c r="S186">
        <v>35</v>
      </c>
    </row>
    <row r="187" spans="1:19" hidden="1" x14ac:dyDescent="0.25">
      <c r="A187" t="s">
        <v>282</v>
      </c>
      <c r="B187" t="s">
        <v>30</v>
      </c>
      <c r="C187" t="s">
        <v>224</v>
      </c>
      <c r="D187" t="s">
        <v>154</v>
      </c>
      <c r="E187" t="s">
        <v>33</v>
      </c>
      <c r="F187" t="s">
        <v>140</v>
      </c>
      <c r="G187" t="s">
        <v>288</v>
      </c>
      <c r="H187" t="s">
        <v>263</v>
      </c>
      <c r="I187" s="9">
        <v>126.12</v>
      </c>
      <c r="J187">
        <f t="shared" si="2"/>
        <v>44</v>
      </c>
      <c r="K187">
        <v>3.4538717096856901E-2</v>
      </c>
      <c r="M187" t="s">
        <v>72</v>
      </c>
      <c r="N187" t="s">
        <v>156</v>
      </c>
      <c r="Q187">
        <v>8</v>
      </c>
      <c r="R187">
        <v>34.830564784053102</v>
      </c>
      <c r="S187">
        <v>36</v>
      </c>
    </row>
    <row r="188" spans="1:19" hidden="1" x14ac:dyDescent="0.25">
      <c r="A188" t="s">
        <v>282</v>
      </c>
      <c r="B188" t="s">
        <v>30</v>
      </c>
      <c r="C188" t="s">
        <v>215</v>
      </c>
      <c r="D188" t="s">
        <v>154</v>
      </c>
      <c r="E188" t="s">
        <v>33</v>
      </c>
      <c r="F188" t="s">
        <v>140</v>
      </c>
      <c r="G188" t="s">
        <v>288</v>
      </c>
      <c r="H188" t="s">
        <v>263</v>
      </c>
      <c r="I188" s="9">
        <v>126.12</v>
      </c>
      <c r="J188">
        <f t="shared" si="2"/>
        <v>45</v>
      </c>
      <c r="K188">
        <v>3.4261862168838801E-2</v>
      </c>
      <c r="M188" t="s">
        <v>72</v>
      </c>
      <c r="N188" t="s">
        <v>156</v>
      </c>
      <c r="Q188">
        <v>8</v>
      </c>
      <c r="R188">
        <v>36.054263565891397</v>
      </c>
      <c r="S188">
        <v>37</v>
      </c>
    </row>
    <row r="189" spans="1:19" hidden="1" x14ac:dyDescent="0.25">
      <c r="A189" t="s">
        <v>282</v>
      </c>
      <c r="B189" t="s">
        <v>30</v>
      </c>
      <c r="C189" t="s">
        <v>215</v>
      </c>
      <c r="D189" t="s">
        <v>154</v>
      </c>
      <c r="E189" t="s">
        <v>33</v>
      </c>
      <c r="F189" t="s">
        <v>140</v>
      </c>
      <c r="G189" t="s">
        <v>289</v>
      </c>
      <c r="H189" t="s">
        <v>263</v>
      </c>
      <c r="I189" s="9">
        <v>126.12</v>
      </c>
      <c r="J189">
        <f t="shared" si="2"/>
        <v>9</v>
      </c>
      <c r="K189">
        <v>-9.0872305988582893E-3</v>
      </c>
      <c r="M189" t="s">
        <v>72</v>
      </c>
      <c r="N189" t="s">
        <v>156</v>
      </c>
      <c r="Q189">
        <v>8</v>
      </c>
      <c r="R189">
        <v>0.99058693244739904</v>
      </c>
      <c r="S189">
        <v>1</v>
      </c>
    </row>
    <row r="190" spans="1:19" hidden="1" x14ac:dyDescent="0.25">
      <c r="A190" t="s">
        <v>282</v>
      </c>
      <c r="B190" t="s">
        <v>30</v>
      </c>
      <c r="C190" t="s">
        <v>216</v>
      </c>
      <c r="D190" t="s">
        <v>154</v>
      </c>
      <c r="E190" t="s">
        <v>33</v>
      </c>
      <c r="F190" t="s">
        <v>140</v>
      </c>
      <c r="G190" t="s">
        <v>289</v>
      </c>
      <c r="H190" t="s">
        <v>263</v>
      </c>
      <c r="I190" s="9">
        <v>126.12</v>
      </c>
      <c r="J190">
        <f t="shared" si="2"/>
        <v>10</v>
      </c>
      <c r="K190">
        <v>1.6276940114149499E-2</v>
      </c>
      <c r="M190" t="s">
        <v>72</v>
      </c>
      <c r="N190" t="s">
        <v>156</v>
      </c>
      <c r="Q190">
        <v>8</v>
      </c>
      <c r="R190">
        <v>2.21428571428571</v>
      </c>
      <c r="S190">
        <v>2</v>
      </c>
    </row>
    <row r="191" spans="1:19" hidden="1" x14ac:dyDescent="0.25">
      <c r="A191" t="s">
        <v>282</v>
      </c>
      <c r="B191" t="s">
        <v>30</v>
      </c>
      <c r="C191" t="s">
        <v>217</v>
      </c>
      <c r="D191" t="s">
        <v>154</v>
      </c>
      <c r="E191" t="s">
        <v>33</v>
      </c>
      <c r="F191" t="s">
        <v>140</v>
      </c>
      <c r="G191" t="s">
        <v>289</v>
      </c>
      <c r="H191" t="s">
        <v>263</v>
      </c>
      <c r="I191" s="9">
        <v>126.12</v>
      </c>
      <c r="J191">
        <f t="shared" si="2"/>
        <v>11</v>
      </c>
      <c r="K191">
        <v>3.2008688985434202E-3</v>
      </c>
      <c r="M191" t="s">
        <v>72</v>
      </c>
      <c r="N191" t="s">
        <v>156</v>
      </c>
      <c r="Q191">
        <v>8</v>
      </c>
      <c r="R191">
        <v>3.3438538205980102</v>
      </c>
      <c r="S191">
        <v>3</v>
      </c>
    </row>
    <row r="192" spans="1:19" hidden="1" x14ac:dyDescent="0.25">
      <c r="A192" t="s">
        <v>282</v>
      </c>
      <c r="B192" t="s">
        <v>30</v>
      </c>
      <c r="C192" t="s">
        <v>218</v>
      </c>
      <c r="D192" t="s">
        <v>154</v>
      </c>
      <c r="E192" t="s">
        <v>33</v>
      </c>
      <c r="F192" t="s">
        <v>140</v>
      </c>
      <c r="G192" t="s">
        <v>289</v>
      </c>
      <c r="H192" t="s">
        <v>263</v>
      </c>
      <c r="I192" s="9">
        <v>126.12</v>
      </c>
      <c r="J192">
        <f t="shared" si="2"/>
        <v>12</v>
      </c>
      <c r="K192">
        <v>9.3555669137064205E-3</v>
      </c>
      <c r="M192" t="s">
        <v>72</v>
      </c>
      <c r="N192" t="s">
        <v>156</v>
      </c>
      <c r="Q192">
        <v>8</v>
      </c>
      <c r="R192">
        <v>4.4734219269102899</v>
      </c>
      <c r="S192">
        <v>4</v>
      </c>
    </row>
    <row r="193" spans="1:19" hidden="1" x14ac:dyDescent="0.25">
      <c r="A193" t="s">
        <v>282</v>
      </c>
      <c r="B193" t="s">
        <v>30</v>
      </c>
      <c r="C193" t="s">
        <v>219</v>
      </c>
      <c r="D193" t="s">
        <v>154</v>
      </c>
      <c r="E193" t="s">
        <v>33</v>
      </c>
      <c r="F193" t="s">
        <v>140</v>
      </c>
      <c r="G193" t="s">
        <v>289</v>
      </c>
      <c r="H193" t="s">
        <v>263</v>
      </c>
      <c r="I193" s="9">
        <v>126.12</v>
      </c>
      <c r="J193">
        <f t="shared" si="2"/>
        <v>13</v>
      </c>
      <c r="K193">
        <v>9.0787119856887699E-3</v>
      </c>
      <c r="M193" t="s">
        <v>72</v>
      </c>
      <c r="N193" t="s">
        <v>156</v>
      </c>
      <c r="Q193">
        <v>8</v>
      </c>
      <c r="R193">
        <v>5.69712070874861</v>
      </c>
      <c r="S193">
        <v>5</v>
      </c>
    </row>
    <row r="194" spans="1:19" hidden="1" x14ac:dyDescent="0.25">
      <c r="A194" t="s">
        <v>282</v>
      </c>
      <c r="B194" t="s">
        <v>30</v>
      </c>
      <c r="C194" t="s">
        <v>220</v>
      </c>
      <c r="D194" t="s">
        <v>154</v>
      </c>
      <c r="E194" t="s">
        <v>33</v>
      </c>
      <c r="F194" t="s">
        <v>140</v>
      </c>
      <c r="G194" t="s">
        <v>289</v>
      </c>
      <c r="H194" t="s">
        <v>263</v>
      </c>
      <c r="I194" s="9">
        <v>126.12</v>
      </c>
      <c r="J194">
        <f t="shared" si="2"/>
        <v>14</v>
      </c>
      <c r="K194">
        <v>2.1686259476957102E-2</v>
      </c>
      <c r="M194" t="s">
        <v>72</v>
      </c>
      <c r="N194" t="s">
        <v>156</v>
      </c>
      <c r="Q194">
        <v>8</v>
      </c>
      <c r="R194">
        <v>6.6384274640088599</v>
      </c>
      <c r="S194">
        <v>6</v>
      </c>
    </row>
    <row r="195" spans="1:19" hidden="1" x14ac:dyDescent="0.25">
      <c r="A195" t="s">
        <v>282</v>
      </c>
      <c r="B195" t="s">
        <v>30</v>
      </c>
      <c r="C195" t="s">
        <v>221</v>
      </c>
      <c r="D195" t="s">
        <v>154</v>
      </c>
      <c r="E195" t="s">
        <v>33</v>
      </c>
      <c r="F195" t="s">
        <v>140</v>
      </c>
      <c r="G195" t="s">
        <v>289</v>
      </c>
      <c r="H195" t="s">
        <v>263</v>
      </c>
      <c r="I195" s="9">
        <v>126.12</v>
      </c>
      <c r="J195">
        <f t="shared" ref="J195:J220" si="3">Q195+S195</f>
        <v>15</v>
      </c>
      <c r="K195">
        <v>4.0650822046170897E-2</v>
      </c>
      <c r="M195" t="s">
        <v>72</v>
      </c>
      <c r="N195" t="s">
        <v>156</v>
      </c>
      <c r="Q195">
        <v>8</v>
      </c>
      <c r="R195">
        <v>7.8150609080841598</v>
      </c>
      <c r="S195">
        <v>7</v>
      </c>
    </row>
    <row r="196" spans="1:19" hidden="1" x14ac:dyDescent="0.25">
      <c r="A196" t="s">
        <v>282</v>
      </c>
      <c r="B196" t="s">
        <v>30</v>
      </c>
      <c r="C196" t="s">
        <v>223</v>
      </c>
      <c r="D196" t="s">
        <v>154</v>
      </c>
      <c r="E196" t="s">
        <v>33</v>
      </c>
      <c r="F196" t="s">
        <v>140</v>
      </c>
      <c r="G196" t="s">
        <v>289</v>
      </c>
      <c r="H196" t="s">
        <v>263</v>
      </c>
      <c r="I196" s="9">
        <v>126.12</v>
      </c>
      <c r="J196">
        <f t="shared" si="3"/>
        <v>16</v>
      </c>
      <c r="K196">
        <v>2.7574750830565199E-2</v>
      </c>
      <c r="M196" t="s">
        <v>72</v>
      </c>
      <c r="N196" t="s">
        <v>156</v>
      </c>
      <c r="Q196">
        <v>8</v>
      </c>
      <c r="R196">
        <v>8.9446290143964493</v>
      </c>
      <c r="S196">
        <v>8</v>
      </c>
    </row>
    <row r="197" spans="1:19" hidden="1" x14ac:dyDescent="0.25">
      <c r="A197" t="s">
        <v>282</v>
      </c>
      <c r="B197" t="s">
        <v>30</v>
      </c>
      <c r="C197" t="s">
        <v>224</v>
      </c>
      <c r="D197" t="s">
        <v>154</v>
      </c>
      <c r="E197" t="s">
        <v>33</v>
      </c>
      <c r="F197" t="s">
        <v>140</v>
      </c>
      <c r="G197" t="s">
        <v>289</v>
      </c>
      <c r="H197" t="s">
        <v>263</v>
      </c>
      <c r="I197" s="9">
        <v>126.12</v>
      </c>
      <c r="J197">
        <f t="shared" si="3"/>
        <v>17</v>
      </c>
      <c r="K197">
        <v>1.4477383082034299E-2</v>
      </c>
      <c r="M197" t="s">
        <v>72</v>
      </c>
      <c r="N197" t="s">
        <v>156</v>
      </c>
      <c r="Q197">
        <v>8</v>
      </c>
      <c r="R197">
        <v>10.168327796234699</v>
      </c>
      <c r="S197">
        <v>9</v>
      </c>
    </row>
    <row r="198" spans="1:19" hidden="1" x14ac:dyDescent="0.25">
      <c r="A198" t="s">
        <v>282</v>
      </c>
      <c r="B198" t="s">
        <v>30</v>
      </c>
      <c r="C198" t="s">
        <v>215</v>
      </c>
      <c r="D198" t="s">
        <v>154</v>
      </c>
      <c r="E198" t="s">
        <v>33</v>
      </c>
      <c r="F198" t="s">
        <v>140</v>
      </c>
      <c r="G198" t="s">
        <v>289</v>
      </c>
      <c r="H198" t="s">
        <v>263</v>
      </c>
      <c r="I198" s="9">
        <v>126.12</v>
      </c>
      <c r="J198">
        <f t="shared" si="3"/>
        <v>18</v>
      </c>
      <c r="K198">
        <v>1.42431212198657E-2</v>
      </c>
      <c r="M198" t="s">
        <v>72</v>
      </c>
      <c r="N198" t="s">
        <v>156</v>
      </c>
      <c r="Q198">
        <v>8</v>
      </c>
      <c r="R198">
        <v>11.203765227021</v>
      </c>
      <c r="S198">
        <v>10</v>
      </c>
    </row>
    <row r="199" spans="1:19" hidden="1" x14ac:dyDescent="0.25">
      <c r="A199" t="s">
        <v>282</v>
      </c>
      <c r="B199" t="s">
        <v>30</v>
      </c>
      <c r="C199" t="s">
        <v>216</v>
      </c>
      <c r="D199" t="s">
        <v>154</v>
      </c>
      <c r="E199" t="s">
        <v>33</v>
      </c>
      <c r="F199" t="s">
        <v>140</v>
      </c>
      <c r="G199" t="s">
        <v>289</v>
      </c>
      <c r="H199" t="s">
        <v>263</v>
      </c>
      <c r="I199" s="9">
        <v>126.12</v>
      </c>
      <c r="J199">
        <f t="shared" si="3"/>
        <v>19</v>
      </c>
      <c r="K199">
        <v>-1.16534628162532E-2</v>
      </c>
      <c r="M199" t="s">
        <v>72</v>
      </c>
      <c r="N199" t="s">
        <v>156</v>
      </c>
      <c r="Q199">
        <v>8</v>
      </c>
      <c r="R199">
        <v>12.3333333333333</v>
      </c>
      <c r="S199">
        <v>11</v>
      </c>
    </row>
    <row r="200" spans="1:19" hidden="1" x14ac:dyDescent="0.25">
      <c r="A200" t="s">
        <v>282</v>
      </c>
      <c r="B200" t="s">
        <v>30</v>
      </c>
      <c r="C200" t="s">
        <v>217</v>
      </c>
      <c r="D200" t="s">
        <v>154</v>
      </c>
      <c r="E200" t="s">
        <v>33</v>
      </c>
      <c r="F200" t="s">
        <v>140</v>
      </c>
      <c r="G200" t="s">
        <v>289</v>
      </c>
      <c r="H200" t="s">
        <v>263</v>
      </c>
      <c r="I200" s="9">
        <v>126.12</v>
      </c>
      <c r="J200">
        <f t="shared" si="3"/>
        <v>20</v>
      </c>
      <c r="K200">
        <v>1.37426526961412E-2</v>
      </c>
      <c r="M200" t="s">
        <v>72</v>
      </c>
      <c r="N200" t="s">
        <v>156</v>
      </c>
      <c r="Q200">
        <v>8</v>
      </c>
      <c r="R200">
        <v>13.415836101882601</v>
      </c>
      <c r="S200">
        <v>12</v>
      </c>
    </row>
    <row r="201" spans="1:19" hidden="1" x14ac:dyDescent="0.25">
      <c r="A201" t="s">
        <v>282</v>
      </c>
      <c r="B201" t="s">
        <v>30</v>
      </c>
      <c r="C201" t="s">
        <v>218</v>
      </c>
      <c r="D201" t="s">
        <v>154</v>
      </c>
      <c r="E201" t="s">
        <v>33</v>
      </c>
      <c r="F201" t="s">
        <v>140</v>
      </c>
      <c r="G201" t="s">
        <v>289</v>
      </c>
      <c r="H201" t="s">
        <v>263</v>
      </c>
      <c r="I201" s="9">
        <v>126.12</v>
      </c>
      <c r="J201">
        <f t="shared" si="3"/>
        <v>21</v>
      </c>
      <c r="K201">
        <v>5.1927336229662301E-2</v>
      </c>
      <c r="M201" t="s">
        <v>72</v>
      </c>
      <c r="N201" t="s">
        <v>156</v>
      </c>
      <c r="Q201">
        <v>8</v>
      </c>
      <c r="R201">
        <v>14.6395348837209</v>
      </c>
      <c r="S201">
        <v>13</v>
      </c>
    </row>
    <row r="202" spans="1:19" hidden="1" x14ac:dyDescent="0.25">
      <c r="A202" t="s">
        <v>282</v>
      </c>
      <c r="B202" t="s">
        <v>30</v>
      </c>
      <c r="C202" t="s">
        <v>220</v>
      </c>
      <c r="D202" t="s">
        <v>154</v>
      </c>
      <c r="E202" t="s">
        <v>33</v>
      </c>
      <c r="F202" t="s">
        <v>140</v>
      </c>
      <c r="G202" t="s">
        <v>289</v>
      </c>
      <c r="H202" t="s">
        <v>263</v>
      </c>
      <c r="I202" s="9">
        <v>126.12</v>
      </c>
      <c r="J202">
        <f t="shared" si="3"/>
        <v>23</v>
      </c>
      <c r="K202">
        <v>3.8851265014055697E-2</v>
      </c>
      <c r="M202" t="s">
        <v>72</v>
      </c>
      <c r="N202" t="s">
        <v>156</v>
      </c>
      <c r="Q202">
        <v>8</v>
      </c>
      <c r="R202">
        <v>15.7691029900332</v>
      </c>
      <c r="S202">
        <v>15</v>
      </c>
    </row>
    <row r="203" spans="1:19" hidden="1" x14ac:dyDescent="0.25">
      <c r="A203" t="s">
        <v>282</v>
      </c>
      <c r="B203" t="s">
        <v>30</v>
      </c>
      <c r="C203" t="s">
        <v>223</v>
      </c>
      <c r="D203" t="s">
        <v>154</v>
      </c>
      <c r="E203" t="s">
        <v>33</v>
      </c>
      <c r="F203" t="s">
        <v>140</v>
      </c>
      <c r="G203" t="s">
        <v>289</v>
      </c>
      <c r="H203" t="s">
        <v>263</v>
      </c>
      <c r="I203" s="9">
        <v>126.12</v>
      </c>
      <c r="J203">
        <f t="shared" si="3"/>
        <v>25</v>
      </c>
      <c r="K203">
        <v>3.8648947951273702E-2</v>
      </c>
      <c r="M203" t="s">
        <v>72</v>
      </c>
      <c r="N203" t="s">
        <v>156</v>
      </c>
      <c r="Q203">
        <v>8</v>
      </c>
      <c r="R203">
        <v>16.663344407530399</v>
      </c>
      <c r="S203">
        <v>17</v>
      </c>
    </row>
    <row r="204" spans="1:19" hidden="1" x14ac:dyDescent="0.25">
      <c r="A204" t="s">
        <v>282</v>
      </c>
      <c r="B204" t="s">
        <v>30</v>
      </c>
      <c r="C204" t="s">
        <v>215</v>
      </c>
      <c r="D204" t="s">
        <v>154</v>
      </c>
      <c r="E204" t="s">
        <v>33</v>
      </c>
      <c r="F204" t="s">
        <v>140</v>
      </c>
      <c r="G204" t="s">
        <v>289</v>
      </c>
      <c r="H204" t="s">
        <v>263</v>
      </c>
      <c r="I204" s="9">
        <v>126.12</v>
      </c>
      <c r="J204">
        <f t="shared" si="3"/>
        <v>27</v>
      </c>
      <c r="K204">
        <v>1.2741715648692401E-2</v>
      </c>
      <c r="M204" t="s">
        <v>72</v>
      </c>
      <c r="N204" t="s">
        <v>156</v>
      </c>
      <c r="Q204">
        <v>8</v>
      </c>
      <c r="R204">
        <v>17.839977851605699</v>
      </c>
      <c r="S204">
        <v>19</v>
      </c>
    </row>
    <row r="205" spans="1:19" hidden="1" x14ac:dyDescent="0.25">
      <c r="A205" t="s">
        <v>282</v>
      </c>
      <c r="B205" t="s">
        <v>30</v>
      </c>
      <c r="C205" t="s">
        <v>217</v>
      </c>
      <c r="D205" t="s">
        <v>154</v>
      </c>
      <c r="E205" t="s">
        <v>33</v>
      </c>
      <c r="F205" t="s">
        <v>140</v>
      </c>
      <c r="G205" t="s">
        <v>289</v>
      </c>
      <c r="H205" t="s">
        <v>263</v>
      </c>
      <c r="I205" s="9">
        <v>126.12</v>
      </c>
      <c r="J205">
        <f t="shared" si="3"/>
        <v>29</v>
      </c>
      <c r="K205">
        <v>6.0226595110317504E-3</v>
      </c>
      <c r="M205" t="s">
        <v>72</v>
      </c>
      <c r="N205" t="s">
        <v>156</v>
      </c>
      <c r="Q205">
        <v>8</v>
      </c>
      <c r="R205">
        <v>19.204872646733101</v>
      </c>
      <c r="S205">
        <v>21</v>
      </c>
    </row>
    <row r="206" spans="1:19" hidden="1" x14ac:dyDescent="0.25">
      <c r="A206" t="s">
        <v>282</v>
      </c>
      <c r="B206" t="s">
        <v>30</v>
      </c>
      <c r="C206" t="s">
        <v>218</v>
      </c>
      <c r="D206" t="s">
        <v>154</v>
      </c>
      <c r="E206" t="s">
        <v>33</v>
      </c>
      <c r="F206" t="s">
        <v>140</v>
      </c>
      <c r="G206" t="s">
        <v>289</v>
      </c>
      <c r="H206" t="s">
        <v>263</v>
      </c>
      <c r="I206" s="9">
        <v>126.12</v>
      </c>
      <c r="J206">
        <f t="shared" si="3"/>
        <v>30</v>
      </c>
      <c r="K206">
        <v>5.7671011159383598E-3</v>
      </c>
      <c r="M206" t="s">
        <v>72</v>
      </c>
      <c r="N206" t="s">
        <v>156</v>
      </c>
      <c r="Q206">
        <v>8</v>
      </c>
      <c r="R206">
        <v>20.3344407530453</v>
      </c>
      <c r="S206">
        <v>22</v>
      </c>
    </row>
    <row r="207" spans="1:19" hidden="1" x14ac:dyDescent="0.25">
      <c r="A207" t="s">
        <v>282</v>
      </c>
      <c r="B207" t="s">
        <v>30</v>
      </c>
      <c r="C207" t="s">
        <v>219</v>
      </c>
      <c r="D207" t="s">
        <v>154</v>
      </c>
      <c r="E207" t="s">
        <v>33</v>
      </c>
      <c r="F207" t="s">
        <v>140</v>
      </c>
      <c r="G207" t="s">
        <v>289</v>
      </c>
      <c r="H207" t="s">
        <v>263</v>
      </c>
      <c r="I207" s="9">
        <v>126.12</v>
      </c>
      <c r="J207">
        <f t="shared" si="3"/>
        <v>31</v>
      </c>
      <c r="K207">
        <v>4.4015674248232203E-2</v>
      </c>
      <c r="M207" t="s">
        <v>72</v>
      </c>
      <c r="N207" t="s">
        <v>156</v>
      </c>
      <c r="Q207">
        <v>8</v>
      </c>
      <c r="R207">
        <v>21.275747508305599</v>
      </c>
      <c r="S207">
        <v>23</v>
      </c>
    </row>
    <row r="208" spans="1:19" hidden="1" x14ac:dyDescent="0.25">
      <c r="A208" t="s">
        <v>282</v>
      </c>
      <c r="B208" t="s">
        <v>30</v>
      </c>
      <c r="C208" t="s">
        <v>220</v>
      </c>
      <c r="D208" t="s">
        <v>154</v>
      </c>
      <c r="E208" t="s">
        <v>33</v>
      </c>
      <c r="F208" t="s">
        <v>140</v>
      </c>
      <c r="G208" t="s">
        <v>289</v>
      </c>
      <c r="H208" t="s">
        <v>263</v>
      </c>
      <c r="I208" s="9">
        <v>126.12</v>
      </c>
      <c r="J208">
        <f t="shared" si="3"/>
        <v>32</v>
      </c>
      <c r="K208">
        <v>1.8129738478575599E-2</v>
      </c>
      <c r="M208" t="s">
        <v>72</v>
      </c>
      <c r="N208" t="s">
        <v>156</v>
      </c>
      <c r="Q208">
        <v>8</v>
      </c>
      <c r="R208">
        <v>22.3582502768549</v>
      </c>
      <c r="S208">
        <v>24</v>
      </c>
    </row>
    <row r="209" spans="1:19" hidden="1" x14ac:dyDescent="0.25">
      <c r="A209" t="s">
        <v>282</v>
      </c>
      <c r="B209" t="s">
        <v>30</v>
      </c>
      <c r="C209" t="s">
        <v>221</v>
      </c>
      <c r="D209" t="s">
        <v>154</v>
      </c>
      <c r="E209" t="s">
        <v>33</v>
      </c>
      <c r="F209" t="s">
        <v>140</v>
      </c>
      <c r="G209" t="s">
        <v>289</v>
      </c>
      <c r="H209" t="s">
        <v>263</v>
      </c>
      <c r="I209" s="9">
        <v>126.12</v>
      </c>
      <c r="J209">
        <f t="shared" si="3"/>
        <v>33</v>
      </c>
      <c r="K209">
        <v>1.1442627140301601E-2</v>
      </c>
      <c r="M209" t="s">
        <v>72</v>
      </c>
      <c r="N209" t="s">
        <v>156</v>
      </c>
      <c r="Q209">
        <v>8</v>
      </c>
      <c r="R209">
        <v>23.581949058693201</v>
      </c>
      <c r="S209">
        <v>25</v>
      </c>
    </row>
    <row r="210" spans="1:19" hidden="1" x14ac:dyDescent="0.25">
      <c r="A210" t="s">
        <v>282</v>
      </c>
      <c r="B210" t="s">
        <v>30</v>
      </c>
      <c r="C210" t="s">
        <v>223</v>
      </c>
      <c r="D210" t="s">
        <v>154</v>
      </c>
      <c r="E210" t="s">
        <v>33</v>
      </c>
      <c r="F210" t="s">
        <v>140</v>
      </c>
      <c r="G210" t="s">
        <v>289</v>
      </c>
      <c r="H210" t="s">
        <v>263</v>
      </c>
      <c r="I210" s="9">
        <v>126.12</v>
      </c>
      <c r="J210">
        <f t="shared" si="3"/>
        <v>34</v>
      </c>
      <c r="K210">
        <v>1.11657722122839E-2</v>
      </c>
      <c r="M210" t="s">
        <v>72</v>
      </c>
      <c r="N210" t="s">
        <v>156</v>
      </c>
      <c r="Q210">
        <v>8</v>
      </c>
      <c r="R210">
        <v>24.805647840531499</v>
      </c>
      <c r="S210">
        <v>26</v>
      </c>
    </row>
    <row r="211" spans="1:19" hidden="1" x14ac:dyDescent="0.25">
      <c r="A211" t="s">
        <v>282</v>
      </c>
      <c r="B211" t="s">
        <v>30</v>
      </c>
      <c r="C211" t="s">
        <v>224</v>
      </c>
      <c r="D211" t="s">
        <v>154</v>
      </c>
      <c r="E211" t="s">
        <v>33</v>
      </c>
      <c r="F211" t="s">
        <v>140</v>
      </c>
      <c r="G211" t="s">
        <v>289</v>
      </c>
      <c r="H211" t="s">
        <v>263</v>
      </c>
      <c r="I211" s="9">
        <v>126.12</v>
      </c>
      <c r="J211">
        <f t="shared" si="3"/>
        <v>35</v>
      </c>
      <c r="K211">
        <v>1.0910213817190499E-2</v>
      </c>
      <c r="M211" t="s">
        <v>72</v>
      </c>
      <c r="N211" t="s">
        <v>156</v>
      </c>
      <c r="Q211">
        <v>8</v>
      </c>
      <c r="R211">
        <v>25.935215946843801</v>
      </c>
      <c r="S211">
        <v>27</v>
      </c>
    </row>
    <row r="212" spans="1:19" hidden="1" x14ac:dyDescent="0.25">
      <c r="A212" t="s">
        <v>282</v>
      </c>
      <c r="B212" t="s">
        <v>30</v>
      </c>
      <c r="C212" t="s">
        <v>215</v>
      </c>
      <c r="D212" t="s">
        <v>154</v>
      </c>
      <c r="E212" t="s">
        <v>33</v>
      </c>
      <c r="F212" t="s">
        <v>140</v>
      </c>
      <c r="G212" t="s">
        <v>289</v>
      </c>
      <c r="H212" t="s">
        <v>263</v>
      </c>
      <c r="I212" s="9">
        <v>126.12</v>
      </c>
      <c r="J212">
        <f t="shared" si="3"/>
        <v>36</v>
      </c>
      <c r="K212">
        <v>2.98854246528668E-2</v>
      </c>
      <c r="M212" t="s">
        <v>72</v>
      </c>
      <c r="N212" t="s">
        <v>156</v>
      </c>
      <c r="Q212">
        <v>8</v>
      </c>
      <c r="R212">
        <v>27.064784053156099</v>
      </c>
      <c r="S212">
        <v>28</v>
      </c>
    </row>
    <row r="213" spans="1:19" hidden="1" x14ac:dyDescent="0.25">
      <c r="A213" t="s">
        <v>282</v>
      </c>
      <c r="B213" t="s">
        <v>30</v>
      </c>
      <c r="C213" t="s">
        <v>216</v>
      </c>
      <c r="D213" t="s">
        <v>154</v>
      </c>
      <c r="E213" t="s">
        <v>33</v>
      </c>
      <c r="F213" t="s">
        <v>140</v>
      </c>
      <c r="G213" t="s">
        <v>289</v>
      </c>
      <c r="H213" t="s">
        <v>263</v>
      </c>
      <c r="I213" s="9">
        <v>126.12</v>
      </c>
      <c r="J213">
        <f t="shared" si="3"/>
        <v>37</v>
      </c>
      <c r="K213">
        <v>2.9629866257773401E-2</v>
      </c>
      <c r="M213" t="s">
        <v>72</v>
      </c>
      <c r="N213" t="s">
        <v>156</v>
      </c>
      <c r="Q213">
        <v>8</v>
      </c>
      <c r="R213">
        <v>28.194352159468401</v>
      </c>
      <c r="S213">
        <v>29</v>
      </c>
    </row>
    <row r="214" spans="1:19" hidden="1" x14ac:dyDescent="0.25">
      <c r="A214" t="s">
        <v>282</v>
      </c>
      <c r="B214" t="s">
        <v>30</v>
      </c>
      <c r="C214" t="s">
        <v>217</v>
      </c>
      <c r="D214" t="s">
        <v>154</v>
      </c>
      <c r="E214" t="s">
        <v>33</v>
      </c>
      <c r="F214" t="s">
        <v>140</v>
      </c>
      <c r="G214" t="s">
        <v>289</v>
      </c>
      <c r="H214" t="s">
        <v>263</v>
      </c>
      <c r="I214" s="9">
        <v>126.12</v>
      </c>
      <c r="J214">
        <f t="shared" si="3"/>
        <v>38</v>
      </c>
      <c r="K214">
        <v>2.9374307862679999E-2</v>
      </c>
      <c r="M214" t="s">
        <v>72</v>
      </c>
      <c r="N214" t="s">
        <v>156</v>
      </c>
      <c r="Q214">
        <v>8</v>
      </c>
      <c r="R214">
        <v>29.3239202657807</v>
      </c>
      <c r="S214">
        <v>30</v>
      </c>
    </row>
    <row r="215" spans="1:19" hidden="1" x14ac:dyDescent="0.25">
      <c r="A215" t="s">
        <v>282</v>
      </c>
      <c r="B215" t="s">
        <v>30</v>
      </c>
      <c r="C215" t="s">
        <v>218</v>
      </c>
      <c r="D215" t="s">
        <v>154</v>
      </c>
      <c r="E215" t="s">
        <v>33</v>
      </c>
      <c r="F215" t="s">
        <v>140</v>
      </c>
      <c r="G215" t="s">
        <v>289</v>
      </c>
      <c r="H215" t="s">
        <v>263</v>
      </c>
      <c r="I215" s="9">
        <v>126.12</v>
      </c>
      <c r="J215">
        <f t="shared" si="3"/>
        <v>39</v>
      </c>
      <c r="K215">
        <v>4.1939262288099403E-2</v>
      </c>
      <c r="M215" t="s">
        <v>72</v>
      </c>
      <c r="N215" t="s">
        <v>156</v>
      </c>
      <c r="Q215">
        <v>8</v>
      </c>
      <c r="R215">
        <v>30.453488372092998</v>
      </c>
      <c r="S215">
        <v>31</v>
      </c>
    </row>
    <row r="216" spans="1:19" hidden="1" x14ac:dyDescent="0.25">
      <c r="A216" t="s">
        <v>282</v>
      </c>
      <c r="B216" t="s">
        <v>30</v>
      </c>
      <c r="C216" t="s">
        <v>219</v>
      </c>
      <c r="D216" t="s">
        <v>154</v>
      </c>
      <c r="E216" t="s">
        <v>33</v>
      </c>
      <c r="F216" t="s">
        <v>140</v>
      </c>
      <c r="G216" t="s">
        <v>289</v>
      </c>
      <c r="H216" t="s">
        <v>263</v>
      </c>
      <c r="I216" s="9">
        <v>126.12</v>
      </c>
      <c r="J216">
        <f t="shared" si="3"/>
        <v>40</v>
      </c>
      <c r="K216">
        <v>9.6324218417245203E-3</v>
      </c>
      <c r="M216" t="s">
        <v>72</v>
      </c>
      <c r="N216" t="s">
        <v>156</v>
      </c>
      <c r="Q216">
        <v>8</v>
      </c>
      <c r="R216">
        <v>31.5830564784053</v>
      </c>
      <c r="S216">
        <v>32</v>
      </c>
    </row>
    <row r="217" spans="1:19" hidden="1" x14ac:dyDescent="0.25">
      <c r="A217" t="s">
        <v>282</v>
      </c>
      <c r="B217" t="s">
        <v>30</v>
      </c>
      <c r="C217" t="s">
        <v>220</v>
      </c>
      <c r="D217" t="s">
        <v>154</v>
      </c>
      <c r="E217" t="s">
        <v>33</v>
      </c>
      <c r="F217" t="s">
        <v>140</v>
      </c>
      <c r="G217" t="s">
        <v>289</v>
      </c>
      <c r="H217" t="s">
        <v>263</v>
      </c>
      <c r="I217" s="9">
        <v>126.12</v>
      </c>
      <c r="J217">
        <f t="shared" si="3"/>
        <v>41</v>
      </c>
      <c r="K217">
        <v>2.86502257432492E-2</v>
      </c>
      <c r="M217" t="s">
        <v>72</v>
      </c>
      <c r="N217" t="s">
        <v>156</v>
      </c>
      <c r="Q217">
        <v>8</v>
      </c>
      <c r="R217">
        <v>32.524363233665497</v>
      </c>
      <c r="S217">
        <v>33</v>
      </c>
    </row>
    <row r="218" spans="1:19" hidden="1" x14ac:dyDescent="0.25">
      <c r="A218" t="s">
        <v>282</v>
      </c>
      <c r="B218" t="s">
        <v>30</v>
      </c>
      <c r="C218" t="s">
        <v>221</v>
      </c>
      <c r="D218" t="s">
        <v>154</v>
      </c>
      <c r="E218" t="s">
        <v>33</v>
      </c>
      <c r="F218" t="s">
        <v>140</v>
      </c>
      <c r="G218" t="s">
        <v>289</v>
      </c>
      <c r="H218" t="s">
        <v>263</v>
      </c>
      <c r="I218" s="9">
        <v>126.12</v>
      </c>
      <c r="J218">
        <f t="shared" si="3"/>
        <v>42</v>
      </c>
      <c r="K218">
        <v>2.1941817872050899E-2</v>
      </c>
      <c r="M218" t="s">
        <v>72</v>
      </c>
      <c r="N218" t="s">
        <v>156</v>
      </c>
      <c r="Q218">
        <v>8</v>
      </c>
      <c r="R218">
        <v>33.842192691029801</v>
      </c>
      <c r="S218">
        <v>34</v>
      </c>
    </row>
    <row r="219" spans="1:19" hidden="1" x14ac:dyDescent="0.25">
      <c r="A219" t="s">
        <v>282</v>
      </c>
      <c r="B219" t="s">
        <v>30</v>
      </c>
      <c r="C219" t="s">
        <v>223</v>
      </c>
      <c r="D219" t="s">
        <v>154</v>
      </c>
      <c r="E219" t="s">
        <v>33</v>
      </c>
      <c r="F219" t="s">
        <v>140</v>
      </c>
      <c r="G219" t="s">
        <v>289</v>
      </c>
      <c r="H219" t="s">
        <v>263</v>
      </c>
      <c r="I219" s="9">
        <v>126.12</v>
      </c>
      <c r="J219">
        <f t="shared" si="3"/>
        <v>43</v>
      </c>
      <c r="K219">
        <v>4.7348581650907801E-2</v>
      </c>
      <c r="M219" t="s">
        <v>72</v>
      </c>
      <c r="N219" t="s">
        <v>156</v>
      </c>
      <c r="Q219">
        <v>8</v>
      </c>
      <c r="R219">
        <v>34.877630121816097</v>
      </c>
      <c r="S219">
        <v>35</v>
      </c>
    </row>
    <row r="220" spans="1:19" hidden="1" x14ac:dyDescent="0.25">
      <c r="A220" t="s">
        <v>282</v>
      </c>
      <c r="B220" t="s">
        <v>30</v>
      </c>
      <c r="C220" t="s">
        <v>224</v>
      </c>
      <c r="D220" t="s">
        <v>154</v>
      </c>
      <c r="E220" t="s">
        <v>33</v>
      </c>
      <c r="F220" t="s">
        <v>140</v>
      </c>
      <c r="G220" t="s">
        <v>289</v>
      </c>
      <c r="H220" t="s">
        <v>263</v>
      </c>
      <c r="I220" s="9">
        <v>126.12</v>
      </c>
      <c r="J220">
        <f t="shared" si="3"/>
        <v>44</v>
      </c>
      <c r="K220">
        <v>1.5020444671607701E-2</v>
      </c>
      <c r="M220" t="s">
        <v>72</v>
      </c>
      <c r="N220" t="s">
        <v>156</v>
      </c>
      <c r="Q220">
        <v>8</v>
      </c>
      <c r="R220">
        <v>36.101328903654398</v>
      </c>
      <c r="S220">
        <v>36</v>
      </c>
    </row>
  </sheetData>
  <autoFilter ref="A1:S220" xr:uid="{DAA2427A-ED15-47AE-A826-BDAE241ADC89}">
    <filterColumn colId="6">
      <filters>
        <filter val="102.16mg/kg"/>
      </filters>
    </filterColumn>
  </autoFilter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07B8F-E7CB-43E5-B7A1-594C8209402D}">
  <dimension ref="A1:S66"/>
  <sheetViews>
    <sheetView workbookViewId="0">
      <selection activeCell="L1" sqref="L1"/>
    </sheetView>
  </sheetViews>
  <sheetFormatPr defaultRowHeight="15" x14ac:dyDescent="0.25"/>
  <cols>
    <col min="9" max="9" width="17.5703125" bestFit="1" customWidth="1"/>
    <col min="10" max="10" width="10" bestFit="1" customWidth="1"/>
    <col min="11" max="11" width="21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s="1" t="s">
        <v>275</v>
      </c>
      <c r="J1" s="1" t="s">
        <v>273</v>
      </c>
      <c r="K1" s="2" t="s">
        <v>137</v>
      </c>
      <c r="L1" s="1" t="s">
        <v>125</v>
      </c>
      <c r="M1" s="1" t="s">
        <v>9</v>
      </c>
      <c r="N1" s="1" t="s">
        <v>7</v>
      </c>
      <c r="Q1" s="1" t="s">
        <v>205</v>
      </c>
      <c r="R1" s="1" t="s">
        <v>222</v>
      </c>
    </row>
    <row r="2" spans="1:19" x14ac:dyDescent="0.25">
      <c r="A2" t="s">
        <v>278</v>
      </c>
      <c r="B2" t="s">
        <v>30</v>
      </c>
      <c r="C2" t="s">
        <v>215</v>
      </c>
      <c r="D2" t="s">
        <v>154</v>
      </c>
      <c r="E2" t="s">
        <v>243</v>
      </c>
      <c r="F2" t="s">
        <v>140</v>
      </c>
      <c r="G2" t="s">
        <v>276</v>
      </c>
      <c r="H2" t="s">
        <v>263</v>
      </c>
      <c r="I2" s="12">
        <v>126.12</v>
      </c>
      <c r="J2">
        <f>S2+Q2</f>
        <v>9</v>
      </c>
      <c r="K2">
        <v>2.2162162888979601E-2</v>
      </c>
      <c r="M2" t="s">
        <v>143</v>
      </c>
      <c r="Q2">
        <v>9</v>
      </c>
      <c r="R2">
        <v>0</v>
      </c>
      <c r="S2">
        <v>0</v>
      </c>
    </row>
    <row r="3" spans="1:19" x14ac:dyDescent="0.25">
      <c r="A3" t="s">
        <v>278</v>
      </c>
      <c r="B3" t="s">
        <v>30</v>
      </c>
      <c r="C3" t="s">
        <v>216</v>
      </c>
      <c r="D3" t="s">
        <v>154</v>
      </c>
      <c r="E3" t="s">
        <v>243</v>
      </c>
      <c r="F3" t="s">
        <v>140</v>
      </c>
      <c r="G3" t="s">
        <v>276</v>
      </c>
      <c r="H3" t="s">
        <v>263</v>
      </c>
      <c r="I3" s="12">
        <v>126.12</v>
      </c>
      <c r="J3">
        <f t="shared" ref="J3:J63" si="0">S3+Q3</f>
        <v>10</v>
      </c>
      <c r="K3">
        <v>0.18277399717721099</v>
      </c>
      <c r="M3" t="s">
        <v>143</v>
      </c>
      <c r="Q3">
        <v>9</v>
      </c>
      <c r="R3">
        <v>0.99</v>
      </c>
      <c r="S3">
        <v>1</v>
      </c>
    </row>
    <row r="4" spans="1:19" x14ac:dyDescent="0.25">
      <c r="A4" t="s">
        <v>278</v>
      </c>
      <c r="B4" t="s">
        <v>30</v>
      </c>
      <c r="C4" t="s">
        <v>217</v>
      </c>
      <c r="D4" t="s">
        <v>154</v>
      </c>
      <c r="E4" t="s">
        <v>243</v>
      </c>
      <c r="F4" t="s">
        <v>140</v>
      </c>
      <c r="G4" t="s">
        <v>276</v>
      </c>
      <c r="H4" t="s">
        <v>263</v>
      </c>
      <c r="I4" s="12">
        <v>126.12</v>
      </c>
      <c r="J4">
        <f t="shared" si="0"/>
        <v>11</v>
      </c>
      <c r="K4">
        <v>1.3204549091109501</v>
      </c>
      <c r="M4" t="s">
        <v>143</v>
      </c>
      <c r="Q4">
        <v>9</v>
      </c>
      <c r="R4">
        <v>1.99150743099787</v>
      </c>
      <c r="S4">
        <v>2</v>
      </c>
    </row>
    <row r="5" spans="1:19" x14ac:dyDescent="0.25">
      <c r="A5" t="s">
        <v>278</v>
      </c>
      <c r="B5" t="s">
        <v>30</v>
      </c>
      <c r="C5" t="s">
        <v>218</v>
      </c>
      <c r="D5" t="s">
        <v>154</v>
      </c>
      <c r="E5" t="s">
        <v>243</v>
      </c>
      <c r="F5" t="s">
        <v>140</v>
      </c>
      <c r="G5" t="s">
        <v>276</v>
      </c>
      <c r="H5" t="s">
        <v>263</v>
      </c>
      <c r="I5" s="12">
        <v>126.12</v>
      </c>
      <c r="J5">
        <f t="shared" si="0"/>
        <v>12</v>
      </c>
      <c r="K5">
        <v>1.2461028888090999</v>
      </c>
      <c r="M5" t="s">
        <v>143</v>
      </c>
      <c r="Q5">
        <v>9</v>
      </c>
      <c r="R5">
        <v>2.9823071479122398</v>
      </c>
      <c r="S5">
        <v>3</v>
      </c>
    </row>
    <row r="6" spans="1:19" x14ac:dyDescent="0.25">
      <c r="A6" t="s">
        <v>278</v>
      </c>
      <c r="B6" t="s">
        <v>30</v>
      </c>
      <c r="C6" t="s">
        <v>223</v>
      </c>
      <c r="D6" t="s">
        <v>154</v>
      </c>
      <c r="E6" t="s">
        <v>243</v>
      </c>
      <c r="F6" t="s">
        <v>140</v>
      </c>
      <c r="G6" t="s">
        <v>276</v>
      </c>
      <c r="H6" t="s">
        <v>263</v>
      </c>
      <c r="I6" s="12">
        <v>126.12</v>
      </c>
      <c r="J6">
        <f t="shared" si="0"/>
        <v>16</v>
      </c>
      <c r="K6">
        <v>1.3547808797975101</v>
      </c>
      <c r="M6" t="s">
        <v>143</v>
      </c>
      <c r="Q6">
        <v>9</v>
      </c>
      <c r="R6">
        <v>6.9950460014154201</v>
      </c>
      <c r="S6">
        <v>7</v>
      </c>
    </row>
    <row r="7" spans="1:19" x14ac:dyDescent="0.25">
      <c r="A7" t="s">
        <v>278</v>
      </c>
      <c r="B7" t="s">
        <v>30</v>
      </c>
      <c r="C7" t="s">
        <v>220</v>
      </c>
      <c r="D7" t="s">
        <v>154</v>
      </c>
      <c r="E7" t="s">
        <v>243</v>
      </c>
      <c r="F7" t="s">
        <v>140</v>
      </c>
      <c r="G7" t="s">
        <v>276</v>
      </c>
      <c r="H7" t="s">
        <v>263</v>
      </c>
      <c r="I7" s="12">
        <v>126.12</v>
      </c>
      <c r="J7">
        <f t="shared" si="0"/>
        <v>23</v>
      </c>
      <c r="K7">
        <v>1.1109550464854701</v>
      </c>
      <c r="M7" t="s">
        <v>143</v>
      </c>
      <c r="Q7">
        <v>9</v>
      </c>
      <c r="R7">
        <v>13.990092002830799</v>
      </c>
      <c r="S7">
        <v>14</v>
      </c>
    </row>
    <row r="8" spans="1:19" x14ac:dyDescent="0.25">
      <c r="A8" t="s">
        <v>278</v>
      </c>
      <c r="B8" t="s">
        <v>30</v>
      </c>
      <c r="C8" t="s">
        <v>218</v>
      </c>
      <c r="D8" t="s">
        <v>154</v>
      </c>
      <c r="E8" t="s">
        <v>243</v>
      </c>
      <c r="F8" t="s">
        <v>140</v>
      </c>
      <c r="G8" t="s">
        <v>276</v>
      </c>
      <c r="H8" t="s">
        <v>263</v>
      </c>
      <c r="I8" s="12">
        <v>126.12</v>
      </c>
      <c r="J8">
        <f t="shared" si="0"/>
        <v>30</v>
      </c>
      <c r="K8">
        <v>1.1535155103228001</v>
      </c>
      <c r="M8" t="s">
        <v>143</v>
      </c>
      <c r="Q8">
        <v>9</v>
      </c>
      <c r="R8">
        <v>20.99</v>
      </c>
      <c r="S8">
        <v>21</v>
      </c>
    </row>
    <row r="9" spans="1:19" x14ac:dyDescent="0.25">
      <c r="A9" t="s">
        <v>278</v>
      </c>
      <c r="B9" t="s">
        <v>30</v>
      </c>
      <c r="C9" t="s">
        <v>219</v>
      </c>
      <c r="D9" t="s">
        <v>154</v>
      </c>
      <c r="E9" t="s">
        <v>243</v>
      </c>
      <c r="F9" t="s">
        <v>140</v>
      </c>
      <c r="G9" t="s">
        <v>276</v>
      </c>
      <c r="H9" t="s">
        <v>263</v>
      </c>
      <c r="I9" s="12">
        <v>126.12</v>
      </c>
      <c r="J9">
        <f t="shared" si="0"/>
        <v>31</v>
      </c>
      <c r="K9">
        <v>0.45278265281433999</v>
      </c>
      <c r="M9" t="s">
        <v>143</v>
      </c>
      <c r="Q9">
        <v>9</v>
      </c>
      <c r="R9">
        <v>0.99239494296207298</v>
      </c>
      <c r="S9">
        <v>22</v>
      </c>
    </row>
    <row r="10" spans="1:19" x14ac:dyDescent="0.25">
      <c r="A10" t="s">
        <v>278</v>
      </c>
      <c r="B10" t="s">
        <v>30</v>
      </c>
      <c r="C10" t="s">
        <v>220</v>
      </c>
      <c r="D10" t="s">
        <v>154</v>
      </c>
      <c r="E10" t="s">
        <v>243</v>
      </c>
      <c r="F10" t="s">
        <v>140</v>
      </c>
      <c r="G10" t="s">
        <v>276</v>
      </c>
      <c r="H10" t="s">
        <v>263</v>
      </c>
      <c r="I10" s="12">
        <v>126.12</v>
      </c>
      <c r="J10">
        <f t="shared" si="0"/>
        <v>32</v>
      </c>
      <c r="K10">
        <v>0.24402094821266701</v>
      </c>
      <c r="M10" t="s">
        <v>143</v>
      </c>
      <c r="Q10">
        <v>9</v>
      </c>
      <c r="R10">
        <v>1.9876174071305499</v>
      </c>
      <c r="S10">
        <v>23</v>
      </c>
    </row>
    <row r="11" spans="1:19" x14ac:dyDescent="0.25">
      <c r="A11" t="s">
        <v>278</v>
      </c>
      <c r="B11" t="s">
        <v>30</v>
      </c>
      <c r="C11" t="s">
        <v>221</v>
      </c>
      <c r="D11" t="s">
        <v>154</v>
      </c>
      <c r="E11" t="s">
        <v>243</v>
      </c>
      <c r="F11" t="s">
        <v>140</v>
      </c>
      <c r="G11" t="s">
        <v>276</v>
      </c>
      <c r="H11" t="s">
        <v>263</v>
      </c>
      <c r="I11" s="12">
        <v>126.12</v>
      </c>
      <c r="J11">
        <f t="shared" si="0"/>
        <v>33</v>
      </c>
      <c r="K11">
        <v>0.15705643486770501</v>
      </c>
      <c r="M11" t="s">
        <v>143</v>
      </c>
      <c r="Q11">
        <v>9</v>
      </c>
      <c r="R11">
        <v>2.9936949527121399</v>
      </c>
      <c r="S11">
        <v>24</v>
      </c>
    </row>
    <row r="12" spans="1:19" x14ac:dyDescent="0.25">
      <c r="A12" t="s">
        <v>278</v>
      </c>
      <c r="B12" t="s">
        <v>30</v>
      </c>
      <c r="C12" t="s">
        <v>223</v>
      </c>
      <c r="D12" t="s">
        <v>154</v>
      </c>
      <c r="E12" t="s">
        <v>243</v>
      </c>
      <c r="F12" t="s">
        <v>140</v>
      </c>
      <c r="G12" t="s">
        <v>276</v>
      </c>
      <c r="H12" t="s">
        <v>263</v>
      </c>
      <c r="I12" s="12">
        <v>126.12</v>
      </c>
      <c r="J12">
        <f t="shared" si="0"/>
        <v>34</v>
      </c>
      <c r="K12">
        <v>0.107271207311832</v>
      </c>
      <c r="M12" t="s">
        <v>143</v>
      </c>
      <c r="Q12">
        <v>9</v>
      </c>
      <c r="R12">
        <v>3.9988299912249299</v>
      </c>
      <c r="S12">
        <v>25</v>
      </c>
    </row>
    <row r="13" spans="1:19" x14ac:dyDescent="0.25">
      <c r="A13" t="s">
        <v>278</v>
      </c>
      <c r="B13" t="s">
        <v>30</v>
      </c>
      <c r="C13" t="s">
        <v>224</v>
      </c>
      <c r="D13" t="s">
        <v>154</v>
      </c>
      <c r="E13" t="s">
        <v>243</v>
      </c>
      <c r="F13" t="s">
        <v>140</v>
      </c>
      <c r="G13" t="s">
        <v>276</v>
      </c>
      <c r="H13" t="s">
        <v>263</v>
      </c>
      <c r="I13" s="12">
        <v>126.12</v>
      </c>
      <c r="J13">
        <f t="shared" si="0"/>
        <v>35</v>
      </c>
      <c r="K13">
        <v>8.3129845696064894E-2</v>
      </c>
      <c r="M13" t="s">
        <v>143</v>
      </c>
      <c r="Q13">
        <v>9</v>
      </c>
      <c r="R13">
        <v>4.99</v>
      </c>
      <c r="S13">
        <v>26</v>
      </c>
    </row>
    <row r="14" spans="1:19" x14ac:dyDescent="0.25">
      <c r="A14" t="s">
        <v>278</v>
      </c>
      <c r="B14" t="s">
        <v>30</v>
      </c>
      <c r="C14" t="s">
        <v>215</v>
      </c>
      <c r="D14" t="s">
        <v>154</v>
      </c>
      <c r="E14" t="s">
        <v>243</v>
      </c>
      <c r="F14" t="s">
        <v>140</v>
      </c>
      <c r="G14" t="s">
        <v>276</v>
      </c>
      <c r="H14" t="s">
        <v>263</v>
      </c>
      <c r="I14" s="12">
        <v>126.12</v>
      </c>
      <c r="J14">
        <f t="shared" si="0"/>
        <v>36</v>
      </c>
      <c r="K14">
        <v>6.5389768201039297E-2</v>
      </c>
      <c r="M14" t="s">
        <v>143</v>
      </c>
      <c r="Q14">
        <v>9</v>
      </c>
      <c r="R14">
        <v>5.9936949527121399</v>
      </c>
      <c r="S14">
        <v>27</v>
      </c>
    </row>
    <row r="15" spans="1:19" x14ac:dyDescent="0.25">
      <c r="A15" t="s">
        <v>278</v>
      </c>
      <c r="B15" t="s">
        <v>30</v>
      </c>
      <c r="C15" t="s">
        <v>219</v>
      </c>
      <c r="D15" t="s">
        <v>154</v>
      </c>
      <c r="E15" t="s">
        <v>243</v>
      </c>
      <c r="F15" t="s">
        <v>140</v>
      </c>
      <c r="G15" t="s">
        <v>276</v>
      </c>
      <c r="H15" t="s">
        <v>263</v>
      </c>
      <c r="I15" s="12">
        <v>126.12</v>
      </c>
      <c r="J15">
        <f t="shared" si="0"/>
        <v>40</v>
      </c>
      <c r="K15">
        <v>2.9068488846999599E-2</v>
      </c>
      <c r="M15" t="s">
        <v>143</v>
      </c>
      <c r="Q15">
        <v>9</v>
      </c>
      <c r="R15">
        <v>9.99</v>
      </c>
      <c r="S15">
        <v>31</v>
      </c>
    </row>
    <row r="16" spans="1:19" x14ac:dyDescent="0.25">
      <c r="A16" t="s">
        <v>278</v>
      </c>
      <c r="B16" t="s">
        <v>30</v>
      </c>
      <c r="C16" t="s">
        <v>223</v>
      </c>
      <c r="D16" t="s">
        <v>154</v>
      </c>
      <c r="E16" t="s">
        <v>243</v>
      </c>
      <c r="F16" t="s">
        <v>140</v>
      </c>
      <c r="G16" t="s">
        <v>276</v>
      </c>
      <c r="H16" t="s">
        <v>263</v>
      </c>
      <c r="I16" s="12">
        <v>126.12</v>
      </c>
      <c r="J16">
        <f t="shared" si="0"/>
        <v>43</v>
      </c>
      <c r="K16">
        <v>3.0991058821829998E-2</v>
      </c>
      <c r="M16" t="s">
        <v>143</v>
      </c>
      <c r="Q16">
        <v>9</v>
      </c>
      <c r="R16">
        <v>12.99</v>
      </c>
      <c r="S16">
        <v>34</v>
      </c>
    </row>
    <row r="17" spans="1:19" x14ac:dyDescent="0.25">
      <c r="A17" t="s">
        <v>278</v>
      </c>
      <c r="B17" t="s">
        <v>30</v>
      </c>
      <c r="C17" t="s">
        <v>217</v>
      </c>
      <c r="D17" t="s">
        <v>154</v>
      </c>
      <c r="E17" t="s">
        <v>243</v>
      </c>
      <c r="F17" t="s">
        <v>140</v>
      </c>
      <c r="G17" t="s">
        <v>276</v>
      </c>
      <c r="H17" t="s">
        <v>263</v>
      </c>
      <c r="I17" s="12">
        <v>126.12</v>
      </c>
      <c r="J17">
        <f t="shared" si="0"/>
        <v>47</v>
      </c>
      <c r="K17">
        <v>2.7999953055203499E-2</v>
      </c>
      <c r="M17" t="s">
        <v>143</v>
      </c>
      <c r="Q17">
        <v>9</v>
      </c>
      <c r="R17">
        <v>16.989999999999998</v>
      </c>
      <c r="S17">
        <v>38</v>
      </c>
    </row>
    <row r="18" spans="1:19" x14ac:dyDescent="0.25">
      <c r="A18" t="s">
        <v>278</v>
      </c>
      <c r="B18" t="s">
        <v>30</v>
      </c>
      <c r="C18" t="s">
        <v>221</v>
      </c>
      <c r="D18" t="s">
        <v>154</v>
      </c>
      <c r="E18" t="s">
        <v>243</v>
      </c>
      <c r="F18" t="s">
        <v>140</v>
      </c>
      <c r="G18" t="s">
        <v>276</v>
      </c>
      <c r="H18" t="s">
        <v>263</v>
      </c>
      <c r="I18" s="12">
        <v>126.12</v>
      </c>
      <c r="J18">
        <f t="shared" si="0"/>
        <v>51</v>
      </c>
      <c r="K18">
        <v>2.5008847288576899E-2</v>
      </c>
      <c r="M18" t="s">
        <v>143</v>
      </c>
      <c r="Q18">
        <v>9</v>
      </c>
      <c r="R18">
        <v>20.99</v>
      </c>
      <c r="S18">
        <v>42</v>
      </c>
    </row>
    <row r="19" spans="1:19" x14ac:dyDescent="0.25">
      <c r="A19" t="s">
        <v>278</v>
      </c>
      <c r="B19" t="s">
        <v>30</v>
      </c>
      <c r="C19" t="s">
        <v>215</v>
      </c>
      <c r="D19" t="s">
        <v>154</v>
      </c>
      <c r="E19" t="s">
        <v>243</v>
      </c>
      <c r="F19" t="s">
        <v>140</v>
      </c>
      <c r="G19" t="s">
        <v>277</v>
      </c>
      <c r="H19" t="s">
        <v>263</v>
      </c>
      <c r="I19" s="12">
        <v>126.12</v>
      </c>
      <c r="J19">
        <f t="shared" si="0"/>
        <v>9</v>
      </c>
      <c r="K19">
        <v>2.5704946423937301E-2</v>
      </c>
      <c r="M19" t="s">
        <v>143</v>
      </c>
      <c r="Q19">
        <v>9</v>
      </c>
      <c r="R19">
        <v>-5.9447983014860997E-2</v>
      </c>
      <c r="S19">
        <v>0</v>
      </c>
    </row>
    <row r="20" spans="1:19" x14ac:dyDescent="0.25">
      <c r="A20" t="s">
        <v>278</v>
      </c>
      <c r="B20" t="s">
        <v>30</v>
      </c>
      <c r="C20" t="s">
        <v>216</v>
      </c>
      <c r="D20" t="s">
        <v>154</v>
      </c>
      <c r="E20" t="s">
        <v>243</v>
      </c>
      <c r="F20" t="s">
        <v>140</v>
      </c>
      <c r="G20" t="s">
        <v>277</v>
      </c>
      <c r="H20" t="s">
        <v>263</v>
      </c>
      <c r="I20" s="12">
        <v>126.12</v>
      </c>
      <c r="J20">
        <f t="shared" si="0"/>
        <v>10</v>
      </c>
      <c r="K20">
        <v>4.7114754113055803E-2</v>
      </c>
      <c r="M20" t="s">
        <v>143</v>
      </c>
      <c r="Q20">
        <v>9</v>
      </c>
      <c r="R20">
        <v>0.97098372257607701</v>
      </c>
      <c r="S20">
        <v>1</v>
      </c>
    </row>
    <row r="21" spans="1:19" x14ac:dyDescent="0.25">
      <c r="A21" t="s">
        <v>278</v>
      </c>
      <c r="B21" t="s">
        <v>30</v>
      </c>
      <c r="C21" t="s">
        <v>217</v>
      </c>
      <c r="D21" t="s">
        <v>154</v>
      </c>
      <c r="E21" t="s">
        <v>243</v>
      </c>
      <c r="F21" t="s">
        <v>140</v>
      </c>
      <c r="G21" t="s">
        <v>277</v>
      </c>
      <c r="H21" t="s">
        <v>263</v>
      </c>
      <c r="I21" s="12">
        <v>126.12</v>
      </c>
      <c r="J21">
        <f t="shared" si="0"/>
        <v>11</v>
      </c>
      <c r="K21">
        <v>4.01446443882396E-2</v>
      </c>
      <c r="M21" t="s">
        <v>143</v>
      </c>
      <c r="Q21">
        <v>9</v>
      </c>
      <c r="R21">
        <v>1.94196744515215</v>
      </c>
      <c r="S21">
        <v>2</v>
      </c>
    </row>
    <row r="22" spans="1:19" x14ac:dyDescent="0.25">
      <c r="A22" t="s">
        <v>278</v>
      </c>
      <c r="B22" t="s">
        <v>30</v>
      </c>
      <c r="C22" t="s">
        <v>218</v>
      </c>
      <c r="D22" t="s">
        <v>154</v>
      </c>
      <c r="E22" t="s">
        <v>243</v>
      </c>
      <c r="F22" t="s">
        <v>140</v>
      </c>
      <c r="G22" t="s">
        <v>277</v>
      </c>
      <c r="H22" t="s">
        <v>263</v>
      </c>
      <c r="I22" s="12">
        <v>126.12</v>
      </c>
      <c r="J22">
        <f t="shared" si="0"/>
        <v>12</v>
      </c>
      <c r="K22">
        <v>3.8501887162855498E-2</v>
      </c>
      <c r="M22" t="s">
        <v>143</v>
      </c>
      <c r="Q22">
        <v>9</v>
      </c>
      <c r="R22">
        <v>2.9723991507430898</v>
      </c>
      <c r="S22">
        <v>3</v>
      </c>
    </row>
    <row r="23" spans="1:19" x14ac:dyDescent="0.25">
      <c r="A23" t="s">
        <v>278</v>
      </c>
      <c r="B23" t="s">
        <v>30</v>
      </c>
      <c r="C23" t="s">
        <v>223</v>
      </c>
      <c r="D23" t="s">
        <v>154</v>
      </c>
      <c r="E23" t="s">
        <v>243</v>
      </c>
      <c r="F23" t="s">
        <v>140</v>
      </c>
      <c r="G23" t="s">
        <v>277</v>
      </c>
      <c r="H23" t="s">
        <v>263</v>
      </c>
      <c r="I23" s="12">
        <v>126.12</v>
      </c>
      <c r="J23">
        <f t="shared" si="0"/>
        <v>16</v>
      </c>
      <c r="K23">
        <v>3.5464856998279302E-2</v>
      </c>
      <c r="M23" t="s">
        <v>143</v>
      </c>
      <c r="Q23">
        <v>9</v>
      </c>
      <c r="R23">
        <v>6.9950460014154201</v>
      </c>
      <c r="S23">
        <v>7</v>
      </c>
    </row>
    <row r="24" spans="1:19" x14ac:dyDescent="0.25">
      <c r="A24" t="s">
        <v>278</v>
      </c>
      <c r="B24" t="s">
        <v>30</v>
      </c>
      <c r="C24" t="s">
        <v>220</v>
      </c>
      <c r="D24" t="s">
        <v>154</v>
      </c>
      <c r="E24" t="s">
        <v>243</v>
      </c>
      <c r="F24" t="s">
        <v>140</v>
      </c>
      <c r="G24" t="s">
        <v>277</v>
      </c>
      <c r="H24" t="s">
        <v>263</v>
      </c>
      <c r="I24" s="12">
        <v>126.12</v>
      </c>
      <c r="J24">
        <f t="shared" si="0"/>
        <v>23</v>
      </c>
      <c r="K24">
        <v>4.3443963521574598E-2</v>
      </c>
      <c r="M24" t="s">
        <v>143</v>
      </c>
      <c r="Q24">
        <v>9</v>
      </c>
      <c r="R24">
        <v>13.990092002830799</v>
      </c>
      <c r="S24">
        <v>14</v>
      </c>
    </row>
    <row r="25" spans="1:19" x14ac:dyDescent="0.25">
      <c r="A25" t="s">
        <v>278</v>
      </c>
      <c r="B25" t="s">
        <v>30</v>
      </c>
      <c r="C25" t="s">
        <v>218</v>
      </c>
      <c r="D25" t="s">
        <v>154</v>
      </c>
      <c r="E25" t="s">
        <v>243</v>
      </c>
      <c r="F25" t="s">
        <v>140</v>
      </c>
      <c r="G25" t="s">
        <v>277</v>
      </c>
      <c r="H25" t="s">
        <v>263</v>
      </c>
      <c r="I25" s="12">
        <v>126.12</v>
      </c>
      <c r="J25">
        <f t="shared" si="0"/>
        <v>30</v>
      </c>
      <c r="K25">
        <v>3.7236876251329501E-2</v>
      </c>
      <c r="M25" t="s">
        <v>143</v>
      </c>
      <c r="Q25">
        <v>9</v>
      </c>
      <c r="R25">
        <v>20.985138004246199</v>
      </c>
      <c r="S25">
        <v>21</v>
      </c>
    </row>
    <row r="26" spans="1:19" x14ac:dyDescent="0.25">
      <c r="A26" t="s">
        <v>278</v>
      </c>
      <c r="B26" t="s">
        <v>30</v>
      </c>
      <c r="C26" t="s">
        <v>215</v>
      </c>
      <c r="D26" t="s">
        <v>154</v>
      </c>
      <c r="E26" t="s">
        <v>243</v>
      </c>
      <c r="F26" t="s">
        <v>140</v>
      </c>
      <c r="G26" t="s">
        <v>226</v>
      </c>
      <c r="H26" t="s">
        <v>263</v>
      </c>
      <c r="I26" s="12">
        <v>126.12</v>
      </c>
      <c r="J26">
        <f t="shared" si="0"/>
        <v>9</v>
      </c>
      <c r="K26">
        <v>2.5707456366222198E-2</v>
      </c>
      <c r="M26" t="s">
        <v>143</v>
      </c>
      <c r="Q26">
        <v>9</v>
      </c>
      <c r="R26">
        <v>-3.9631988676573401E-2</v>
      </c>
      <c r="S26">
        <v>0</v>
      </c>
    </row>
    <row r="27" spans="1:19" x14ac:dyDescent="0.25">
      <c r="A27" t="s">
        <v>278</v>
      </c>
      <c r="B27" t="s">
        <v>30</v>
      </c>
      <c r="C27" t="s">
        <v>216</v>
      </c>
      <c r="D27" t="s">
        <v>154</v>
      </c>
      <c r="E27" t="s">
        <v>243</v>
      </c>
      <c r="F27" t="s">
        <v>140</v>
      </c>
      <c r="G27" t="s">
        <v>226</v>
      </c>
      <c r="H27" t="s">
        <v>263</v>
      </c>
      <c r="I27" s="12">
        <v>126.12</v>
      </c>
      <c r="J27">
        <f t="shared" si="0"/>
        <v>10</v>
      </c>
      <c r="K27">
        <v>0.11095262618398601</v>
      </c>
      <c r="M27" t="s">
        <v>143</v>
      </c>
      <c r="Q27">
        <v>9</v>
      </c>
      <c r="R27">
        <v>0.97098372257607701</v>
      </c>
      <c r="S27">
        <v>1</v>
      </c>
    </row>
    <row r="28" spans="1:19" x14ac:dyDescent="0.25">
      <c r="A28" t="s">
        <v>278</v>
      </c>
      <c r="B28" t="s">
        <v>30</v>
      </c>
      <c r="C28" t="s">
        <v>217</v>
      </c>
      <c r="D28" t="s">
        <v>154</v>
      </c>
      <c r="E28" t="s">
        <v>243</v>
      </c>
      <c r="F28" t="s">
        <v>140</v>
      </c>
      <c r="G28" t="s">
        <v>226</v>
      </c>
      <c r="H28" t="s">
        <v>263</v>
      </c>
      <c r="I28" s="12">
        <v>126.12</v>
      </c>
      <c r="J28">
        <f t="shared" si="0"/>
        <v>11</v>
      </c>
      <c r="K28">
        <v>0.345150320891639</v>
      </c>
      <c r="M28" t="s">
        <v>143</v>
      </c>
      <c r="Q28">
        <v>9</v>
      </c>
      <c r="R28">
        <v>1.9617834394904401</v>
      </c>
      <c r="S28">
        <v>2</v>
      </c>
    </row>
    <row r="29" spans="1:19" x14ac:dyDescent="0.25">
      <c r="A29" t="s">
        <v>278</v>
      </c>
      <c r="B29" t="s">
        <v>30</v>
      </c>
      <c r="C29" t="s">
        <v>218</v>
      </c>
      <c r="D29" t="s">
        <v>154</v>
      </c>
      <c r="E29" t="s">
        <v>243</v>
      </c>
      <c r="F29" t="s">
        <v>140</v>
      </c>
      <c r="G29" t="s">
        <v>226</v>
      </c>
      <c r="H29" t="s">
        <v>263</v>
      </c>
      <c r="I29" s="12">
        <v>126.12</v>
      </c>
      <c r="J29">
        <f t="shared" si="0"/>
        <v>12</v>
      </c>
      <c r="K29">
        <v>0.31158862763078898</v>
      </c>
      <c r="M29" t="s">
        <v>143</v>
      </c>
      <c r="Q29">
        <v>9</v>
      </c>
      <c r="R29">
        <v>2.9922151450813801</v>
      </c>
      <c r="S29">
        <v>3</v>
      </c>
    </row>
    <row r="30" spans="1:19" x14ac:dyDescent="0.25">
      <c r="A30" t="s">
        <v>278</v>
      </c>
      <c r="B30" t="s">
        <v>30</v>
      </c>
      <c r="C30" t="s">
        <v>223</v>
      </c>
      <c r="D30" t="s">
        <v>154</v>
      </c>
      <c r="E30" t="s">
        <v>243</v>
      </c>
      <c r="F30" t="s">
        <v>140</v>
      </c>
      <c r="G30" t="s">
        <v>226</v>
      </c>
      <c r="H30" t="s">
        <v>263</v>
      </c>
      <c r="I30" s="12">
        <v>126.12</v>
      </c>
      <c r="J30">
        <f t="shared" si="0"/>
        <v>16</v>
      </c>
      <c r="K30">
        <v>0.35465421735293401</v>
      </c>
      <c r="M30" t="s">
        <v>143</v>
      </c>
      <c r="Q30">
        <v>9</v>
      </c>
      <c r="R30">
        <v>6.9950460014154201</v>
      </c>
      <c r="S30">
        <v>7</v>
      </c>
    </row>
    <row r="31" spans="1:19" x14ac:dyDescent="0.25">
      <c r="A31" t="s">
        <v>278</v>
      </c>
      <c r="B31" t="s">
        <v>30</v>
      </c>
      <c r="C31" t="s">
        <v>220</v>
      </c>
      <c r="D31" t="s">
        <v>154</v>
      </c>
      <c r="E31" t="s">
        <v>243</v>
      </c>
      <c r="F31" t="s">
        <v>140</v>
      </c>
      <c r="G31" t="s">
        <v>226</v>
      </c>
      <c r="H31" t="s">
        <v>263</v>
      </c>
      <c r="I31" s="12">
        <v>126.12</v>
      </c>
      <c r="J31">
        <f t="shared" si="0"/>
        <v>23</v>
      </c>
      <c r="K31">
        <v>0.28638253223595</v>
      </c>
      <c r="M31" t="s">
        <v>143</v>
      </c>
      <c r="Q31">
        <v>9</v>
      </c>
      <c r="R31">
        <v>13.990092002830799</v>
      </c>
      <c r="S31">
        <v>14</v>
      </c>
    </row>
    <row r="32" spans="1:19" x14ac:dyDescent="0.25">
      <c r="A32" t="s">
        <v>278</v>
      </c>
      <c r="B32" t="s">
        <v>30</v>
      </c>
      <c r="C32" t="s">
        <v>218</v>
      </c>
      <c r="D32" t="s">
        <v>154</v>
      </c>
      <c r="E32" t="s">
        <v>243</v>
      </c>
      <c r="F32" t="s">
        <v>140</v>
      </c>
      <c r="G32" t="s">
        <v>226</v>
      </c>
      <c r="H32" t="s">
        <v>263</v>
      </c>
      <c r="I32" s="12">
        <v>126.12</v>
      </c>
      <c r="J32">
        <f t="shared" si="0"/>
        <v>30</v>
      </c>
      <c r="K32">
        <v>0.35897891456408099</v>
      </c>
      <c r="M32" t="s">
        <v>143</v>
      </c>
      <c r="Q32">
        <v>9</v>
      </c>
      <c r="R32">
        <v>-0.01</v>
      </c>
      <c r="S32">
        <v>21</v>
      </c>
    </row>
    <row r="33" spans="1:19" x14ac:dyDescent="0.25">
      <c r="A33" t="s">
        <v>278</v>
      </c>
      <c r="B33" t="s">
        <v>30</v>
      </c>
      <c r="C33" t="s">
        <v>219</v>
      </c>
      <c r="D33" t="s">
        <v>154</v>
      </c>
      <c r="E33" t="s">
        <v>243</v>
      </c>
      <c r="F33" t="s">
        <v>140</v>
      </c>
      <c r="G33" t="s">
        <v>226</v>
      </c>
      <c r="H33" t="s">
        <v>263</v>
      </c>
      <c r="I33" s="12">
        <v>126.12</v>
      </c>
      <c r="J33">
        <f t="shared" si="0"/>
        <v>31</v>
      </c>
      <c r="K33">
        <v>0.13995787607295901</v>
      </c>
      <c r="M33" t="s">
        <v>143</v>
      </c>
      <c r="Q33">
        <v>9</v>
      </c>
      <c r="R33">
        <v>0.99</v>
      </c>
      <c r="S33">
        <v>22</v>
      </c>
    </row>
    <row r="34" spans="1:19" x14ac:dyDescent="0.25">
      <c r="A34" t="s">
        <v>278</v>
      </c>
      <c r="B34" t="s">
        <v>30</v>
      </c>
      <c r="C34" t="s">
        <v>220</v>
      </c>
      <c r="D34" t="s">
        <v>154</v>
      </c>
      <c r="E34" t="s">
        <v>243</v>
      </c>
      <c r="F34" t="s">
        <v>140</v>
      </c>
      <c r="G34" t="s">
        <v>226</v>
      </c>
      <c r="H34" t="s">
        <v>263</v>
      </c>
      <c r="I34" s="12">
        <v>126.12</v>
      </c>
      <c r="J34">
        <f t="shared" si="0"/>
        <v>32</v>
      </c>
      <c r="K34">
        <v>9.4018781529750406E-2</v>
      </c>
      <c r="M34" t="s">
        <v>143</v>
      </c>
      <c r="Q34">
        <v>9</v>
      </c>
      <c r="R34">
        <v>1.99</v>
      </c>
      <c r="S34">
        <v>23</v>
      </c>
    </row>
    <row r="35" spans="1:19" x14ac:dyDescent="0.25">
      <c r="A35" t="s">
        <v>278</v>
      </c>
      <c r="B35" t="s">
        <v>30</v>
      </c>
      <c r="C35" t="s">
        <v>221</v>
      </c>
      <c r="D35" t="s">
        <v>154</v>
      </c>
      <c r="E35" t="s">
        <v>243</v>
      </c>
      <c r="F35" t="s">
        <v>140</v>
      </c>
      <c r="G35" t="s">
        <v>226</v>
      </c>
      <c r="H35" t="s">
        <v>263</v>
      </c>
      <c r="I35" s="12">
        <v>126.12</v>
      </c>
      <c r="J35">
        <f t="shared" si="0"/>
        <v>33</v>
      </c>
      <c r="K35">
        <v>8.1418798140986098E-2</v>
      </c>
      <c r="M35" t="s">
        <v>143</v>
      </c>
      <c r="Q35">
        <v>9</v>
      </c>
      <c r="R35">
        <v>2.99</v>
      </c>
      <c r="S35">
        <v>24</v>
      </c>
    </row>
    <row r="36" spans="1:19" x14ac:dyDescent="0.25">
      <c r="A36" t="s">
        <v>278</v>
      </c>
      <c r="B36" t="s">
        <v>30</v>
      </c>
      <c r="C36" t="s">
        <v>223</v>
      </c>
      <c r="D36" t="s">
        <v>154</v>
      </c>
      <c r="E36" t="s">
        <v>243</v>
      </c>
      <c r="F36" t="s">
        <v>140</v>
      </c>
      <c r="G36" t="s">
        <v>226</v>
      </c>
      <c r="H36" t="s">
        <v>263</v>
      </c>
      <c r="I36" s="12">
        <v>126.12</v>
      </c>
      <c r="J36">
        <f t="shared" si="0"/>
        <v>34</v>
      </c>
      <c r="K36">
        <v>4.8294188595303399E-2</v>
      </c>
      <c r="M36" t="s">
        <v>143</v>
      </c>
      <c r="Q36">
        <v>9</v>
      </c>
      <c r="R36">
        <v>3.9730897981734801</v>
      </c>
      <c r="S36">
        <v>25</v>
      </c>
    </row>
    <row r="37" spans="1:19" x14ac:dyDescent="0.25">
      <c r="A37" t="s">
        <v>278</v>
      </c>
      <c r="B37" t="s">
        <v>30</v>
      </c>
      <c r="C37" t="s">
        <v>224</v>
      </c>
      <c r="D37" t="s">
        <v>154</v>
      </c>
      <c r="E37" t="s">
        <v>243</v>
      </c>
      <c r="F37" t="s">
        <v>140</v>
      </c>
      <c r="G37" t="s">
        <v>226</v>
      </c>
      <c r="H37" t="s">
        <v>263</v>
      </c>
      <c r="I37" s="12">
        <v>126.12</v>
      </c>
      <c r="J37">
        <f t="shared" si="0"/>
        <v>35</v>
      </c>
      <c r="K37">
        <v>4.0813444989726097E-2</v>
      </c>
      <c r="M37" t="s">
        <v>143</v>
      </c>
      <c r="Q37">
        <v>9</v>
      </c>
      <c r="R37">
        <v>4.9910949332119996</v>
      </c>
      <c r="S37">
        <v>26</v>
      </c>
    </row>
    <row r="38" spans="1:19" x14ac:dyDescent="0.25">
      <c r="A38" t="s">
        <v>278</v>
      </c>
      <c r="B38" t="s">
        <v>30</v>
      </c>
      <c r="C38" t="s">
        <v>215</v>
      </c>
      <c r="D38" t="s">
        <v>154</v>
      </c>
      <c r="E38" t="s">
        <v>243</v>
      </c>
      <c r="F38" t="s">
        <v>140</v>
      </c>
      <c r="G38" t="s">
        <v>226</v>
      </c>
      <c r="H38" t="s">
        <v>263</v>
      </c>
      <c r="I38" s="12">
        <v>126.12</v>
      </c>
      <c r="J38">
        <f t="shared" si="0"/>
        <v>36</v>
      </c>
      <c r="K38">
        <v>3.0771591898050399E-2</v>
      </c>
      <c r="M38" t="s">
        <v>143</v>
      </c>
      <c r="Q38">
        <v>9</v>
      </c>
      <c r="R38">
        <v>5.9949299619747096</v>
      </c>
      <c r="S38">
        <v>27</v>
      </c>
    </row>
    <row r="39" spans="1:19" x14ac:dyDescent="0.25">
      <c r="A39" t="s">
        <v>278</v>
      </c>
      <c r="B39" t="s">
        <v>30</v>
      </c>
      <c r="C39" t="s">
        <v>219</v>
      </c>
      <c r="D39" t="s">
        <v>154</v>
      </c>
      <c r="E39" t="s">
        <v>243</v>
      </c>
      <c r="F39" t="s">
        <v>140</v>
      </c>
      <c r="G39" t="s">
        <v>226</v>
      </c>
      <c r="H39" t="s">
        <v>263</v>
      </c>
      <c r="I39" s="12">
        <v>126.12</v>
      </c>
      <c r="J39">
        <f t="shared" si="0"/>
        <v>40</v>
      </c>
      <c r="K39">
        <v>1.7521152241975299E-2</v>
      </c>
      <c r="M39" t="s">
        <v>143</v>
      </c>
      <c r="Q39">
        <v>9</v>
      </c>
      <c r="R39">
        <v>9.9685722642919803</v>
      </c>
      <c r="S39">
        <v>31</v>
      </c>
    </row>
    <row r="40" spans="1:19" x14ac:dyDescent="0.25">
      <c r="A40" t="s">
        <v>278</v>
      </c>
      <c r="B40" t="s">
        <v>30</v>
      </c>
      <c r="C40" t="s">
        <v>215</v>
      </c>
      <c r="D40" t="s">
        <v>154</v>
      </c>
      <c r="E40" t="s">
        <v>243</v>
      </c>
      <c r="F40" t="s">
        <v>140</v>
      </c>
      <c r="G40" t="s">
        <v>232</v>
      </c>
      <c r="H40" t="s">
        <v>263</v>
      </c>
      <c r="I40" s="12">
        <v>126.12</v>
      </c>
      <c r="J40">
        <f t="shared" si="0"/>
        <v>9</v>
      </c>
      <c r="K40">
        <v>2.2158397975552399E-2</v>
      </c>
      <c r="M40" t="s">
        <v>143</v>
      </c>
      <c r="Q40">
        <v>9</v>
      </c>
      <c r="R40">
        <v>0</v>
      </c>
      <c r="S40">
        <v>0</v>
      </c>
    </row>
    <row r="41" spans="1:19" x14ac:dyDescent="0.25">
      <c r="A41" t="s">
        <v>278</v>
      </c>
      <c r="B41" t="s">
        <v>30</v>
      </c>
      <c r="C41" t="s">
        <v>216</v>
      </c>
      <c r="D41" t="s">
        <v>154</v>
      </c>
      <c r="E41" t="s">
        <v>243</v>
      </c>
      <c r="F41" t="s">
        <v>140</v>
      </c>
      <c r="G41" t="s">
        <v>232</v>
      </c>
      <c r="H41" t="s">
        <v>263</v>
      </c>
      <c r="I41" s="12">
        <v>126.12</v>
      </c>
      <c r="J41">
        <f t="shared" si="0"/>
        <v>10</v>
      </c>
      <c r="K41">
        <v>0.118045723080756</v>
      </c>
      <c r="M41" t="s">
        <v>143</v>
      </c>
      <c r="Q41">
        <v>9</v>
      </c>
      <c r="R41">
        <v>0.97098372257607701</v>
      </c>
      <c r="S41">
        <v>1</v>
      </c>
    </row>
    <row r="42" spans="1:19" x14ac:dyDescent="0.25">
      <c r="A42" t="s">
        <v>278</v>
      </c>
      <c r="B42" t="s">
        <v>30</v>
      </c>
      <c r="C42" t="s">
        <v>217</v>
      </c>
      <c r="D42" t="s">
        <v>154</v>
      </c>
      <c r="E42" t="s">
        <v>243</v>
      </c>
      <c r="F42" t="s">
        <v>140</v>
      </c>
      <c r="G42" t="s">
        <v>232</v>
      </c>
      <c r="H42" t="s">
        <v>263</v>
      </c>
      <c r="I42" s="12">
        <v>126.12</v>
      </c>
      <c r="J42">
        <f t="shared" si="0"/>
        <v>11</v>
      </c>
      <c r="K42">
        <v>0.68916552038498902</v>
      </c>
      <c r="M42" t="s">
        <v>143</v>
      </c>
      <c r="Q42">
        <v>9</v>
      </c>
      <c r="R42">
        <v>1.9617834394904401</v>
      </c>
      <c r="S42">
        <v>2</v>
      </c>
    </row>
    <row r="43" spans="1:19" x14ac:dyDescent="0.25">
      <c r="A43" t="s">
        <v>278</v>
      </c>
      <c r="B43" t="s">
        <v>30</v>
      </c>
      <c r="C43" t="s">
        <v>218</v>
      </c>
      <c r="D43" t="s">
        <v>154</v>
      </c>
      <c r="E43" t="s">
        <v>243</v>
      </c>
      <c r="F43" t="s">
        <v>140</v>
      </c>
      <c r="G43" t="s">
        <v>232</v>
      </c>
      <c r="H43" t="s">
        <v>263</v>
      </c>
      <c r="I43" s="12">
        <v>126.12</v>
      </c>
      <c r="J43">
        <f t="shared" si="0"/>
        <v>12</v>
      </c>
      <c r="K43">
        <v>0.56693509602994296</v>
      </c>
      <c r="M43" t="s">
        <v>143</v>
      </c>
      <c r="Q43">
        <v>9</v>
      </c>
      <c r="R43">
        <v>2.9525831564048102</v>
      </c>
      <c r="S43">
        <v>3</v>
      </c>
    </row>
    <row r="44" spans="1:19" x14ac:dyDescent="0.25">
      <c r="A44" t="s">
        <v>278</v>
      </c>
      <c r="B44" t="s">
        <v>30</v>
      </c>
      <c r="C44" t="s">
        <v>223</v>
      </c>
      <c r="D44" t="s">
        <v>154</v>
      </c>
      <c r="E44" t="s">
        <v>243</v>
      </c>
      <c r="F44" t="s">
        <v>140</v>
      </c>
      <c r="G44" t="s">
        <v>232</v>
      </c>
      <c r="H44" t="s">
        <v>263</v>
      </c>
      <c r="I44" s="12">
        <v>126.12</v>
      </c>
      <c r="J44">
        <f t="shared" si="0"/>
        <v>16</v>
      </c>
      <c r="K44">
        <v>0.70398923951886105</v>
      </c>
      <c r="M44" t="s">
        <v>143</v>
      </c>
      <c r="Q44">
        <v>9</v>
      </c>
      <c r="R44">
        <v>6.9950460014154201</v>
      </c>
      <c r="S44">
        <v>7</v>
      </c>
    </row>
    <row r="45" spans="1:19" x14ac:dyDescent="0.25">
      <c r="A45" t="s">
        <v>278</v>
      </c>
      <c r="B45" t="s">
        <v>30</v>
      </c>
      <c r="C45" t="s">
        <v>220</v>
      </c>
      <c r="D45" t="s">
        <v>154</v>
      </c>
      <c r="E45" t="s">
        <v>243</v>
      </c>
      <c r="F45" t="s">
        <v>140</v>
      </c>
      <c r="G45" t="s">
        <v>232</v>
      </c>
      <c r="H45" t="s">
        <v>263</v>
      </c>
      <c r="I45" s="12">
        <v>126.12</v>
      </c>
      <c r="J45">
        <f t="shared" si="0"/>
        <v>23</v>
      </c>
      <c r="K45">
        <v>0.58074605345190999</v>
      </c>
      <c r="M45" t="s">
        <v>143</v>
      </c>
      <c r="Q45">
        <v>9</v>
      </c>
      <c r="R45">
        <v>13.990092002830799</v>
      </c>
      <c r="S45">
        <v>14</v>
      </c>
    </row>
    <row r="46" spans="1:19" x14ac:dyDescent="0.25">
      <c r="A46" t="s">
        <v>278</v>
      </c>
      <c r="B46" t="s">
        <v>30</v>
      </c>
      <c r="C46" t="s">
        <v>218</v>
      </c>
      <c r="D46" t="s">
        <v>154</v>
      </c>
      <c r="E46" t="s">
        <v>243</v>
      </c>
      <c r="F46" t="s">
        <v>140</v>
      </c>
      <c r="G46" t="s">
        <v>232</v>
      </c>
      <c r="H46" t="s">
        <v>263</v>
      </c>
      <c r="I46" s="12">
        <v>126.12</v>
      </c>
      <c r="J46">
        <f t="shared" si="0"/>
        <v>30</v>
      </c>
      <c r="K46">
        <v>0.60645790221713003</v>
      </c>
      <c r="M46" t="s">
        <v>143</v>
      </c>
      <c r="Q46">
        <v>9</v>
      </c>
      <c r="R46">
        <v>20.985138004246199</v>
      </c>
      <c r="S46">
        <v>21</v>
      </c>
    </row>
    <row r="47" spans="1:19" x14ac:dyDescent="0.25">
      <c r="A47" t="s">
        <v>278</v>
      </c>
      <c r="B47" t="s">
        <v>30</v>
      </c>
      <c r="C47" t="s">
        <v>219</v>
      </c>
      <c r="D47" t="s">
        <v>154</v>
      </c>
      <c r="E47" t="s">
        <v>243</v>
      </c>
      <c r="F47" t="s">
        <v>140</v>
      </c>
      <c r="G47" t="s">
        <v>232</v>
      </c>
      <c r="H47" t="s">
        <v>263</v>
      </c>
      <c r="I47" s="12">
        <v>126.12</v>
      </c>
      <c r="J47">
        <f t="shared" si="0"/>
        <v>31</v>
      </c>
      <c r="K47">
        <v>0.220726669338908</v>
      </c>
      <c r="M47" t="s">
        <v>143</v>
      </c>
      <c r="Q47">
        <v>9</v>
      </c>
      <c r="R47">
        <v>0.99</v>
      </c>
      <c r="S47">
        <v>22</v>
      </c>
    </row>
    <row r="48" spans="1:19" x14ac:dyDescent="0.25">
      <c r="A48" t="s">
        <v>278</v>
      </c>
      <c r="B48" t="s">
        <v>30</v>
      </c>
      <c r="C48" t="s">
        <v>220</v>
      </c>
      <c r="D48" t="s">
        <v>154</v>
      </c>
      <c r="E48" t="s">
        <v>243</v>
      </c>
      <c r="F48" t="s">
        <v>140</v>
      </c>
      <c r="G48" t="s">
        <v>232</v>
      </c>
      <c r="H48" t="s">
        <v>263</v>
      </c>
      <c r="I48" s="12">
        <v>126.12</v>
      </c>
      <c r="J48">
        <f t="shared" si="0"/>
        <v>32</v>
      </c>
      <c r="K48">
        <v>0.14274242473485199</v>
      </c>
      <c r="M48" t="s">
        <v>143</v>
      </c>
      <c r="Q48">
        <v>9</v>
      </c>
      <c r="R48">
        <v>1.99</v>
      </c>
      <c r="S48">
        <v>23</v>
      </c>
    </row>
    <row r="49" spans="1:19" x14ac:dyDescent="0.25">
      <c r="A49" t="s">
        <v>278</v>
      </c>
      <c r="B49" t="s">
        <v>30</v>
      </c>
      <c r="C49" t="s">
        <v>221</v>
      </c>
      <c r="D49" t="s">
        <v>154</v>
      </c>
      <c r="E49" t="s">
        <v>243</v>
      </c>
      <c r="F49" t="s">
        <v>140</v>
      </c>
      <c r="G49" t="s">
        <v>232</v>
      </c>
      <c r="H49" t="s">
        <v>263</v>
      </c>
      <c r="I49" s="12">
        <v>126.12</v>
      </c>
      <c r="J49">
        <f t="shared" si="0"/>
        <v>33</v>
      </c>
      <c r="K49">
        <v>9.6800351002632498E-2</v>
      </c>
      <c r="M49" t="s">
        <v>143</v>
      </c>
      <c r="Q49">
        <v>9</v>
      </c>
      <c r="R49">
        <v>2.99</v>
      </c>
      <c r="S49">
        <v>24</v>
      </c>
    </row>
    <row r="50" spans="1:19" x14ac:dyDescent="0.25">
      <c r="A50" t="s">
        <v>278</v>
      </c>
      <c r="B50" t="s">
        <v>30</v>
      </c>
      <c r="C50" t="s">
        <v>223</v>
      </c>
      <c r="D50" t="s">
        <v>154</v>
      </c>
      <c r="E50" t="s">
        <v>243</v>
      </c>
      <c r="F50" t="s">
        <v>140</v>
      </c>
      <c r="G50" t="s">
        <v>232</v>
      </c>
      <c r="H50" t="s">
        <v>263</v>
      </c>
      <c r="I50" s="12">
        <v>126.12</v>
      </c>
      <c r="J50">
        <f t="shared" si="0"/>
        <v>34</v>
      </c>
      <c r="K50">
        <v>7.6499164021507998E-2</v>
      </c>
      <c r="M50" t="s">
        <v>143</v>
      </c>
      <c r="Q50">
        <v>9</v>
      </c>
      <c r="R50">
        <v>3.9730897981734801</v>
      </c>
      <c r="S50">
        <v>25</v>
      </c>
    </row>
    <row r="51" spans="1:19" x14ac:dyDescent="0.25">
      <c r="A51" t="s">
        <v>278</v>
      </c>
      <c r="B51" t="s">
        <v>30</v>
      </c>
      <c r="C51" t="s">
        <v>224</v>
      </c>
      <c r="D51" t="s">
        <v>154</v>
      </c>
      <c r="E51" t="s">
        <v>243</v>
      </c>
      <c r="F51" t="s">
        <v>140</v>
      </c>
      <c r="G51" t="s">
        <v>232</v>
      </c>
      <c r="H51" t="s">
        <v>263</v>
      </c>
      <c r="I51" s="12">
        <v>126.12</v>
      </c>
      <c r="J51">
        <f t="shared" si="0"/>
        <v>35</v>
      </c>
      <c r="K51">
        <v>4.5935663961924299E-2</v>
      </c>
      <c r="M51" t="s">
        <v>143</v>
      </c>
      <c r="Q51">
        <v>9</v>
      </c>
      <c r="R51">
        <v>4.9910949332119996</v>
      </c>
      <c r="S51">
        <v>26</v>
      </c>
    </row>
    <row r="52" spans="1:19" x14ac:dyDescent="0.25">
      <c r="A52" t="s">
        <v>278</v>
      </c>
      <c r="B52" t="s">
        <v>30</v>
      </c>
      <c r="C52" t="s">
        <v>215</v>
      </c>
      <c r="D52" t="s">
        <v>154</v>
      </c>
      <c r="E52" t="s">
        <v>243</v>
      </c>
      <c r="F52" t="s">
        <v>140</v>
      </c>
      <c r="G52" t="s">
        <v>232</v>
      </c>
      <c r="H52" t="s">
        <v>263</v>
      </c>
      <c r="I52" s="12">
        <v>126.12</v>
      </c>
      <c r="J52">
        <f t="shared" si="0"/>
        <v>36</v>
      </c>
      <c r="K52">
        <v>3.9754839827965197E-2</v>
      </c>
      <c r="M52" t="s">
        <v>143</v>
      </c>
      <c r="Q52">
        <v>9</v>
      </c>
      <c r="R52">
        <v>5.9949299619747096</v>
      </c>
      <c r="S52">
        <v>27</v>
      </c>
    </row>
    <row r="53" spans="1:19" x14ac:dyDescent="0.25">
      <c r="A53" t="s">
        <v>278</v>
      </c>
      <c r="B53" t="s">
        <v>30</v>
      </c>
      <c r="C53" t="s">
        <v>219</v>
      </c>
      <c r="D53" t="s">
        <v>154</v>
      </c>
      <c r="E53" t="s">
        <v>243</v>
      </c>
      <c r="F53" t="s">
        <v>140</v>
      </c>
      <c r="G53" t="s">
        <v>232</v>
      </c>
      <c r="H53" t="s">
        <v>263</v>
      </c>
      <c r="I53" s="12">
        <v>126.12</v>
      </c>
      <c r="J53">
        <f t="shared" si="0"/>
        <v>40</v>
      </c>
      <c r="K53">
        <v>2.5222355834335401E-2</v>
      </c>
      <c r="M53" t="s">
        <v>143</v>
      </c>
      <c r="Q53">
        <v>9</v>
      </c>
      <c r="R53">
        <v>9.99</v>
      </c>
      <c r="S53">
        <v>31</v>
      </c>
    </row>
    <row r="54" spans="1:19" x14ac:dyDescent="0.25">
      <c r="A54" t="s">
        <v>278</v>
      </c>
      <c r="B54" t="s">
        <v>30</v>
      </c>
      <c r="C54" t="s">
        <v>223</v>
      </c>
      <c r="D54" t="s">
        <v>154</v>
      </c>
      <c r="E54" t="s">
        <v>243</v>
      </c>
      <c r="F54" t="s">
        <v>140</v>
      </c>
      <c r="G54" t="s">
        <v>232</v>
      </c>
      <c r="H54" t="s">
        <v>263</v>
      </c>
      <c r="I54" s="12">
        <v>126.12</v>
      </c>
      <c r="J54">
        <f t="shared" si="0"/>
        <v>43</v>
      </c>
      <c r="K54">
        <v>1.9452659783837301E-2</v>
      </c>
      <c r="M54" t="s">
        <v>143</v>
      </c>
      <c r="Q54">
        <v>9</v>
      </c>
      <c r="R54">
        <v>12.99</v>
      </c>
      <c r="S54">
        <v>34</v>
      </c>
    </row>
    <row r="55" spans="1:19" x14ac:dyDescent="0.25">
      <c r="A55" t="s">
        <v>278</v>
      </c>
      <c r="B55" t="s">
        <v>30</v>
      </c>
      <c r="C55" t="s">
        <v>215</v>
      </c>
      <c r="D55" t="s">
        <v>154</v>
      </c>
      <c r="E55" t="s">
        <v>243</v>
      </c>
      <c r="F55" t="s">
        <v>140</v>
      </c>
      <c r="G55" t="s">
        <v>35</v>
      </c>
      <c r="H55" t="s">
        <v>263</v>
      </c>
      <c r="I55" s="12">
        <v>126.12</v>
      </c>
      <c r="J55">
        <f t="shared" si="0"/>
        <v>9</v>
      </c>
      <c r="K55">
        <v>2.3934182142029799E-2</v>
      </c>
      <c r="M55" t="s">
        <v>143</v>
      </c>
      <c r="Q55">
        <v>9</v>
      </c>
      <c r="R55">
        <v>-3.9631988676573401E-2</v>
      </c>
      <c r="S55">
        <v>0</v>
      </c>
    </row>
    <row r="56" spans="1:19" x14ac:dyDescent="0.25">
      <c r="A56" t="s">
        <v>278</v>
      </c>
      <c r="B56" t="s">
        <v>30</v>
      </c>
      <c r="C56" t="s">
        <v>216</v>
      </c>
      <c r="D56" t="s">
        <v>154</v>
      </c>
      <c r="E56" t="s">
        <v>243</v>
      </c>
      <c r="F56" t="s">
        <v>140</v>
      </c>
      <c r="G56" t="s">
        <v>35</v>
      </c>
      <c r="H56" t="s">
        <v>263</v>
      </c>
      <c r="I56" s="12">
        <v>126.12</v>
      </c>
      <c r="J56">
        <f t="shared" si="0"/>
        <v>10</v>
      </c>
      <c r="K56">
        <v>6.4847496354981202E-2</v>
      </c>
      <c r="M56" t="s">
        <v>143</v>
      </c>
      <c r="Q56">
        <v>9</v>
      </c>
      <c r="R56">
        <v>0.97098372257607701</v>
      </c>
      <c r="S56">
        <v>1</v>
      </c>
    </row>
    <row r="57" spans="1:19" x14ac:dyDescent="0.25">
      <c r="A57" t="s">
        <v>278</v>
      </c>
      <c r="B57" t="s">
        <v>30</v>
      </c>
      <c r="C57" t="s">
        <v>217</v>
      </c>
      <c r="D57" t="s">
        <v>154</v>
      </c>
      <c r="E57" t="s">
        <v>243</v>
      </c>
      <c r="F57" t="s">
        <v>140</v>
      </c>
      <c r="G57" t="s">
        <v>35</v>
      </c>
      <c r="H57" t="s">
        <v>263</v>
      </c>
      <c r="I57" s="12">
        <v>126.12</v>
      </c>
      <c r="J57">
        <f t="shared" si="0"/>
        <v>11</v>
      </c>
      <c r="K57">
        <v>8.2705735711145298E-2</v>
      </c>
      <c r="M57" t="s">
        <v>143</v>
      </c>
      <c r="Q57">
        <v>9</v>
      </c>
      <c r="R57">
        <v>1.9617834394904401</v>
      </c>
      <c r="S57">
        <v>2</v>
      </c>
    </row>
    <row r="58" spans="1:19" x14ac:dyDescent="0.25">
      <c r="A58" t="s">
        <v>278</v>
      </c>
      <c r="B58" t="s">
        <v>30</v>
      </c>
      <c r="C58" t="s">
        <v>218</v>
      </c>
      <c r="D58" t="s">
        <v>154</v>
      </c>
      <c r="E58" t="s">
        <v>243</v>
      </c>
      <c r="F58" t="s">
        <v>140</v>
      </c>
      <c r="G58" t="s">
        <v>35</v>
      </c>
      <c r="H58" t="s">
        <v>263</v>
      </c>
      <c r="I58" s="12">
        <v>126.12</v>
      </c>
      <c r="J58">
        <f t="shared" si="0"/>
        <v>12</v>
      </c>
      <c r="K58">
        <v>9.7019936561208997E-2</v>
      </c>
      <c r="M58" t="s">
        <v>143</v>
      </c>
      <c r="Q58">
        <v>9</v>
      </c>
      <c r="R58">
        <v>2.9723991507430898</v>
      </c>
      <c r="S58">
        <v>3</v>
      </c>
    </row>
    <row r="59" spans="1:19" x14ac:dyDescent="0.25">
      <c r="A59" t="s">
        <v>278</v>
      </c>
      <c r="B59" t="s">
        <v>30</v>
      </c>
      <c r="C59" t="s">
        <v>223</v>
      </c>
      <c r="D59" t="s">
        <v>154</v>
      </c>
      <c r="E59" t="s">
        <v>243</v>
      </c>
      <c r="F59" t="s">
        <v>140</v>
      </c>
      <c r="G59" t="s">
        <v>35</v>
      </c>
      <c r="H59" t="s">
        <v>263</v>
      </c>
      <c r="I59" s="12">
        <v>126.12</v>
      </c>
      <c r="J59">
        <f t="shared" si="0"/>
        <v>16</v>
      </c>
      <c r="K59">
        <v>7.2703615706322305E-2</v>
      </c>
      <c r="M59" t="s">
        <v>143</v>
      </c>
      <c r="Q59">
        <v>9</v>
      </c>
      <c r="R59">
        <v>6.9950460014154201</v>
      </c>
      <c r="S59">
        <v>7</v>
      </c>
    </row>
    <row r="60" spans="1:19" x14ac:dyDescent="0.25">
      <c r="A60" t="s">
        <v>278</v>
      </c>
      <c r="B60" t="s">
        <v>30</v>
      </c>
      <c r="C60" t="s">
        <v>220</v>
      </c>
      <c r="D60" t="s">
        <v>154</v>
      </c>
      <c r="E60" t="s">
        <v>243</v>
      </c>
      <c r="F60" t="s">
        <v>140</v>
      </c>
      <c r="G60" t="s">
        <v>35</v>
      </c>
      <c r="H60" t="s">
        <v>263</v>
      </c>
      <c r="I60" s="12">
        <v>126.12</v>
      </c>
      <c r="J60">
        <f t="shared" si="0"/>
        <v>23</v>
      </c>
      <c r="K60">
        <v>6.6496528436077396E-2</v>
      </c>
      <c r="M60" t="s">
        <v>143</v>
      </c>
      <c r="Q60">
        <v>9</v>
      </c>
      <c r="R60">
        <v>13.990092002830799</v>
      </c>
      <c r="S60">
        <v>14</v>
      </c>
    </row>
    <row r="61" spans="1:19" x14ac:dyDescent="0.25">
      <c r="A61" t="s">
        <v>278</v>
      </c>
      <c r="B61" t="s">
        <v>30</v>
      </c>
      <c r="C61" t="s">
        <v>218</v>
      </c>
      <c r="D61" t="s">
        <v>154</v>
      </c>
      <c r="E61" t="s">
        <v>243</v>
      </c>
      <c r="F61" t="s">
        <v>140</v>
      </c>
      <c r="G61" t="s">
        <v>35</v>
      </c>
      <c r="H61" t="s">
        <v>263</v>
      </c>
      <c r="I61" s="12">
        <v>126.12</v>
      </c>
      <c r="J61">
        <f t="shared" si="0"/>
        <v>30</v>
      </c>
      <c r="K61">
        <v>3.9964376121709597E-2</v>
      </c>
      <c r="M61" t="s">
        <v>143</v>
      </c>
      <c r="Q61">
        <v>9</v>
      </c>
      <c r="R61">
        <v>0.99</v>
      </c>
      <c r="S61">
        <v>21</v>
      </c>
    </row>
    <row r="62" spans="1:19" x14ac:dyDescent="0.25">
      <c r="A62" t="s">
        <v>278</v>
      </c>
      <c r="B62" t="s">
        <v>30</v>
      </c>
      <c r="C62" t="s">
        <v>219</v>
      </c>
      <c r="D62" t="s">
        <v>154</v>
      </c>
      <c r="E62" t="s">
        <v>243</v>
      </c>
      <c r="F62" t="s">
        <v>140</v>
      </c>
      <c r="G62" t="s">
        <v>35</v>
      </c>
      <c r="H62" t="s">
        <v>263</v>
      </c>
      <c r="I62" s="12">
        <v>126.12</v>
      </c>
      <c r="J62">
        <f t="shared" si="0"/>
        <v>31</v>
      </c>
      <c r="K62">
        <v>3.6332744717807598E-2</v>
      </c>
      <c r="M62" t="s">
        <v>143</v>
      </c>
      <c r="Q62">
        <v>9</v>
      </c>
      <c r="R62">
        <v>1.99</v>
      </c>
      <c r="S62">
        <v>22</v>
      </c>
    </row>
    <row r="63" spans="1:19" x14ac:dyDescent="0.25">
      <c r="A63" t="s">
        <v>278</v>
      </c>
      <c r="B63" t="s">
        <v>30</v>
      </c>
      <c r="C63" t="s">
        <v>220</v>
      </c>
      <c r="D63" t="s">
        <v>154</v>
      </c>
      <c r="E63" t="s">
        <v>243</v>
      </c>
      <c r="F63" t="s">
        <v>140</v>
      </c>
      <c r="G63" t="s">
        <v>35</v>
      </c>
      <c r="H63" t="s">
        <v>263</v>
      </c>
      <c r="I63" s="12">
        <v>126.12</v>
      </c>
      <c r="J63">
        <f t="shared" si="0"/>
        <v>32</v>
      </c>
      <c r="K63">
        <v>4.93706688911279E-2</v>
      </c>
      <c r="M63" t="s">
        <v>143</v>
      </c>
      <c r="Q63">
        <v>9</v>
      </c>
      <c r="R63">
        <v>2.99</v>
      </c>
      <c r="S63">
        <v>23</v>
      </c>
    </row>
    <row r="64" spans="1:19" x14ac:dyDescent="0.25">
      <c r="A64" t="s">
        <v>278</v>
      </c>
      <c r="B64" t="s">
        <v>30</v>
      </c>
      <c r="C64" t="s">
        <v>221</v>
      </c>
      <c r="D64" t="s">
        <v>154</v>
      </c>
      <c r="E64" t="s">
        <v>243</v>
      </c>
      <c r="F64" t="s">
        <v>140</v>
      </c>
      <c r="G64" t="s">
        <v>35</v>
      </c>
      <c r="H64" t="s">
        <v>263</v>
      </c>
      <c r="I64" s="12">
        <v>126.12</v>
      </c>
      <c r="J64">
        <f t="shared" ref="J64:J66" si="1">S64+Q64</f>
        <v>33</v>
      </c>
      <c r="K64">
        <v>2.2650322655197699E-2</v>
      </c>
      <c r="M64" t="s">
        <v>143</v>
      </c>
      <c r="Q64">
        <v>9</v>
      </c>
      <c r="R64">
        <v>3.9730897981734801</v>
      </c>
      <c r="S64">
        <v>24</v>
      </c>
    </row>
    <row r="65" spans="1:19" x14ac:dyDescent="0.25">
      <c r="A65" t="s">
        <v>278</v>
      </c>
      <c r="B65" t="s">
        <v>30</v>
      </c>
      <c r="C65" t="s">
        <v>223</v>
      </c>
      <c r="D65" t="s">
        <v>154</v>
      </c>
      <c r="E65" t="s">
        <v>243</v>
      </c>
      <c r="F65" t="s">
        <v>140</v>
      </c>
      <c r="G65" t="s">
        <v>35</v>
      </c>
      <c r="H65" t="s">
        <v>263</v>
      </c>
      <c r="I65" s="12">
        <v>126.12</v>
      </c>
      <c r="J65">
        <f t="shared" si="1"/>
        <v>34</v>
      </c>
      <c r="K65">
        <v>1.51755374276416E-2</v>
      </c>
      <c r="M65" t="s">
        <v>143</v>
      </c>
      <c r="Q65">
        <v>9</v>
      </c>
      <c r="R65">
        <v>4.9910949332119996</v>
      </c>
      <c r="S65">
        <v>25</v>
      </c>
    </row>
    <row r="66" spans="1:19" x14ac:dyDescent="0.25">
      <c r="A66" t="s">
        <v>278</v>
      </c>
      <c r="B66" t="s">
        <v>30</v>
      </c>
      <c r="C66" t="s">
        <v>224</v>
      </c>
      <c r="D66" t="s">
        <v>154</v>
      </c>
      <c r="E66" t="s">
        <v>243</v>
      </c>
      <c r="F66" t="s">
        <v>140</v>
      </c>
      <c r="G66" t="s">
        <v>35</v>
      </c>
      <c r="H66" t="s">
        <v>263</v>
      </c>
      <c r="I66" s="12">
        <v>126.12</v>
      </c>
      <c r="J66">
        <f t="shared" si="1"/>
        <v>35</v>
      </c>
      <c r="K66">
        <v>1.6672083373958799E-2</v>
      </c>
      <c r="M66" t="s">
        <v>143</v>
      </c>
      <c r="Q66">
        <v>9</v>
      </c>
      <c r="R66">
        <v>5.9949299619747096</v>
      </c>
      <c r="S66">
        <v>26</v>
      </c>
    </row>
  </sheetData>
  <autoFilter ref="A1:S66" xr:uid="{6C44A3B5-708E-44FC-8BEF-6AB90CC9B64B}">
    <sortState xmlns:xlrd2="http://schemas.microsoft.com/office/spreadsheetml/2017/richdata2" ref="A2:S66">
      <sortCondition ref="G2:G66"/>
      <sortCondition ref="Q2:Q66"/>
    </sortState>
  </autoFilter>
  <phoneticPr fontId="6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E2758-9E92-418F-8DFF-106F932A6840}">
  <dimension ref="A1:R19"/>
  <sheetViews>
    <sheetView workbookViewId="0">
      <selection activeCell="K1" sqref="K1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s="1" t="s">
        <v>275</v>
      </c>
      <c r="J1" s="1" t="s">
        <v>8</v>
      </c>
      <c r="K1" s="2" t="s">
        <v>137</v>
      </c>
      <c r="L1" s="1" t="s">
        <v>125</v>
      </c>
      <c r="M1" s="1" t="s">
        <v>9</v>
      </c>
      <c r="N1" s="1" t="s">
        <v>7</v>
      </c>
      <c r="O1" s="1" t="s">
        <v>129</v>
      </c>
      <c r="P1" s="1" t="s">
        <v>46</v>
      </c>
      <c r="Q1" s="1" t="s">
        <v>205</v>
      </c>
      <c r="R1" s="1" t="s">
        <v>222</v>
      </c>
    </row>
    <row r="2" spans="1:18" x14ac:dyDescent="0.25">
      <c r="A2" t="s">
        <v>264</v>
      </c>
      <c r="B2" t="s">
        <v>30</v>
      </c>
      <c r="C2" t="s">
        <v>31</v>
      </c>
      <c r="D2" t="s">
        <v>32</v>
      </c>
      <c r="E2" t="s">
        <v>33</v>
      </c>
      <c r="F2" t="s">
        <v>84</v>
      </c>
      <c r="G2" t="s">
        <v>35</v>
      </c>
      <c r="H2" t="s">
        <v>263</v>
      </c>
      <c r="I2" s="12">
        <v>126.12</v>
      </c>
      <c r="J2">
        <v>0.170930232558137</v>
      </c>
      <c r="K2">
        <v>0.70991033882202603</v>
      </c>
      <c r="L2">
        <f>ABS(K2-P2)</f>
        <v>0.31044804029597395</v>
      </c>
      <c r="M2" t="s">
        <v>72</v>
      </c>
      <c r="P2">
        <v>1.020358379118</v>
      </c>
    </row>
    <row r="3" spans="1:18" x14ac:dyDescent="0.25">
      <c r="A3" t="s">
        <v>264</v>
      </c>
      <c r="B3" t="s">
        <v>30</v>
      </c>
      <c r="C3" t="s">
        <v>31</v>
      </c>
      <c r="D3" t="s">
        <v>32</v>
      </c>
      <c r="E3" t="s">
        <v>33</v>
      </c>
      <c r="F3" t="s">
        <v>84</v>
      </c>
      <c r="G3" t="s">
        <v>35</v>
      </c>
      <c r="H3" t="s">
        <v>263</v>
      </c>
      <c r="I3" s="12">
        <v>126.12</v>
      </c>
      <c r="J3">
        <v>0.51627906976743998</v>
      </c>
      <c r="K3">
        <v>1.28003252961632</v>
      </c>
      <c r="L3">
        <f t="shared" ref="L3:L19" si="0">ABS(K3-P3)</f>
        <v>0.1357113170866</v>
      </c>
      <c r="M3" t="s">
        <v>72</v>
      </c>
      <c r="P3">
        <v>1.41574384670292</v>
      </c>
    </row>
    <row r="4" spans="1:18" x14ac:dyDescent="0.25">
      <c r="A4" t="s">
        <v>264</v>
      </c>
      <c r="B4" t="s">
        <v>30</v>
      </c>
      <c r="C4" t="s">
        <v>31</v>
      </c>
      <c r="D4" t="s">
        <v>32</v>
      </c>
      <c r="E4" t="s">
        <v>33</v>
      </c>
      <c r="F4" t="s">
        <v>84</v>
      </c>
      <c r="G4" t="s">
        <v>35</v>
      </c>
      <c r="H4" t="s">
        <v>263</v>
      </c>
      <c r="I4" s="12">
        <v>126.12</v>
      </c>
      <c r="J4">
        <v>1.00232558139534</v>
      </c>
      <c r="K4">
        <v>2.0973118936335702</v>
      </c>
      <c r="L4">
        <f t="shared" si="0"/>
        <v>0.3918965709959199</v>
      </c>
      <c r="M4" t="s">
        <v>72</v>
      </c>
      <c r="P4">
        <v>2.4892084646294901</v>
      </c>
    </row>
    <row r="5" spans="1:18" x14ac:dyDescent="0.25">
      <c r="A5" t="s">
        <v>264</v>
      </c>
      <c r="B5" t="s">
        <v>30</v>
      </c>
      <c r="C5" t="s">
        <v>31</v>
      </c>
      <c r="D5" t="s">
        <v>32</v>
      </c>
      <c r="E5" t="s">
        <v>33</v>
      </c>
      <c r="F5" t="s">
        <v>84</v>
      </c>
      <c r="G5" t="s">
        <v>35</v>
      </c>
      <c r="H5" t="s">
        <v>263</v>
      </c>
      <c r="I5" s="12">
        <v>126.12</v>
      </c>
      <c r="J5">
        <v>1.99999999999999</v>
      </c>
      <c r="K5">
        <v>2.8953880883018002</v>
      </c>
      <c r="L5">
        <f t="shared" si="0"/>
        <v>1.0023228512774698</v>
      </c>
      <c r="M5" t="s">
        <v>72</v>
      </c>
      <c r="P5">
        <v>3.89771093957927</v>
      </c>
    </row>
    <row r="6" spans="1:18" x14ac:dyDescent="0.25">
      <c r="A6" t="s">
        <v>264</v>
      </c>
      <c r="B6" t="s">
        <v>30</v>
      </c>
      <c r="C6" t="s">
        <v>31</v>
      </c>
      <c r="D6" t="s">
        <v>32</v>
      </c>
      <c r="E6" t="s">
        <v>33</v>
      </c>
      <c r="F6" t="s">
        <v>84</v>
      </c>
      <c r="G6" t="s">
        <v>35</v>
      </c>
      <c r="H6" t="s">
        <v>263</v>
      </c>
      <c r="I6" s="12">
        <v>126.12</v>
      </c>
      <c r="J6">
        <v>3.9953488372093</v>
      </c>
      <c r="K6">
        <v>5.6589418306164099</v>
      </c>
      <c r="L6">
        <f t="shared" si="0"/>
        <v>1.3336624170245504</v>
      </c>
      <c r="M6" t="s">
        <v>72</v>
      </c>
      <c r="P6">
        <v>6.9926042476409602</v>
      </c>
    </row>
    <row r="7" spans="1:18" x14ac:dyDescent="0.25">
      <c r="A7" t="s">
        <v>264</v>
      </c>
      <c r="B7" t="s">
        <v>30</v>
      </c>
      <c r="C7" t="s">
        <v>31</v>
      </c>
      <c r="D7" t="s">
        <v>32</v>
      </c>
      <c r="E7" t="s">
        <v>33</v>
      </c>
      <c r="F7" t="s">
        <v>84</v>
      </c>
      <c r="G7" t="s">
        <v>35</v>
      </c>
      <c r="H7" t="s">
        <v>263</v>
      </c>
      <c r="I7" s="12">
        <v>126.12</v>
      </c>
      <c r="J7">
        <v>6.0034883720930203</v>
      </c>
      <c r="K7">
        <v>8.0927529003597201</v>
      </c>
      <c r="L7">
        <f t="shared" si="0"/>
        <v>1.3680932054141692</v>
      </c>
      <c r="M7" t="s">
        <v>72</v>
      </c>
      <c r="P7">
        <v>9.4608461057738893</v>
      </c>
    </row>
    <row r="8" spans="1:18" x14ac:dyDescent="0.25">
      <c r="A8" t="s">
        <v>264</v>
      </c>
      <c r="B8" t="s">
        <v>30</v>
      </c>
      <c r="C8" t="s">
        <v>31</v>
      </c>
      <c r="D8" t="s">
        <v>32</v>
      </c>
      <c r="E8" t="s">
        <v>33</v>
      </c>
      <c r="F8" t="s">
        <v>84</v>
      </c>
      <c r="G8" t="s">
        <v>35</v>
      </c>
      <c r="H8" t="s">
        <v>263</v>
      </c>
      <c r="I8" s="12">
        <v>126.12</v>
      </c>
      <c r="J8">
        <v>7.9988372093023203</v>
      </c>
      <c r="K8">
        <v>6.6825973694372198</v>
      </c>
      <c r="L8">
        <f t="shared" si="0"/>
        <v>1.7430203457337203</v>
      </c>
      <c r="M8" t="s">
        <v>72</v>
      </c>
      <c r="P8">
        <v>8.4256177151709402</v>
      </c>
    </row>
    <row r="9" spans="1:18" x14ac:dyDescent="0.25">
      <c r="A9" t="s">
        <v>264</v>
      </c>
      <c r="B9" t="s">
        <v>30</v>
      </c>
      <c r="C9" t="s">
        <v>31</v>
      </c>
      <c r="D9" t="s">
        <v>32</v>
      </c>
      <c r="E9" t="s">
        <v>33</v>
      </c>
      <c r="F9" t="s">
        <v>84</v>
      </c>
      <c r="G9" t="s">
        <v>35</v>
      </c>
      <c r="H9" t="s">
        <v>263</v>
      </c>
      <c r="I9" s="12">
        <v>126.12</v>
      </c>
      <c r="J9">
        <v>11.9895348837209</v>
      </c>
      <c r="K9">
        <v>3.0144789380639798</v>
      </c>
      <c r="L9">
        <f t="shared" si="0"/>
        <v>0.96258307851562996</v>
      </c>
      <c r="M9" t="s">
        <v>72</v>
      </c>
      <c r="P9">
        <v>3.9770620165796098</v>
      </c>
    </row>
    <row r="10" spans="1:18" x14ac:dyDescent="0.25">
      <c r="A10" t="s">
        <v>264</v>
      </c>
      <c r="B10" t="s">
        <v>30</v>
      </c>
      <c r="C10" t="s">
        <v>31</v>
      </c>
      <c r="D10" t="s">
        <v>32</v>
      </c>
      <c r="E10" t="s">
        <v>33</v>
      </c>
      <c r="F10" t="s">
        <v>84</v>
      </c>
      <c r="G10" t="s">
        <v>35</v>
      </c>
      <c r="H10" t="s">
        <v>263</v>
      </c>
      <c r="I10" s="12">
        <v>126.12</v>
      </c>
      <c r="J10">
        <v>23.974418604651099</v>
      </c>
      <c r="K10">
        <v>0.22848734141305899</v>
      </c>
      <c r="L10">
        <f t="shared" si="0"/>
        <v>0.14777637550672601</v>
      </c>
      <c r="M10" t="s">
        <v>72</v>
      </c>
      <c r="P10">
        <v>0.376263716919785</v>
      </c>
    </row>
    <row r="11" spans="1:18" x14ac:dyDescent="0.25">
      <c r="A11" t="s">
        <v>264</v>
      </c>
      <c r="B11" t="s">
        <v>30</v>
      </c>
      <c r="C11" t="s">
        <v>31</v>
      </c>
      <c r="D11" t="s">
        <v>32</v>
      </c>
      <c r="E11" t="s">
        <v>33</v>
      </c>
      <c r="F11" t="s">
        <v>84</v>
      </c>
      <c r="G11" t="s">
        <v>35</v>
      </c>
      <c r="H11" t="s">
        <v>263</v>
      </c>
      <c r="I11" s="12">
        <v>126.12</v>
      </c>
      <c r="J11">
        <v>0.170930232558138</v>
      </c>
      <c r="K11">
        <v>10.949324035918099</v>
      </c>
      <c r="L11">
        <f t="shared" si="0"/>
        <v>1.7226606368236013</v>
      </c>
      <c r="M11" t="s">
        <v>37</v>
      </c>
      <c r="P11">
        <v>12.671984672741701</v>
      </c>
    </row>
    <row r="12" spans="1:18" x14ac:dyDescent="0.25">
      <c r="A12" t="s">
        <v>264</v>
      </c>
      <c r="B12" t="s">
        <v>30</v>
      </c>
      <c r="C12" t="s">
        <v>31</v>
      </c>
      <c r="D12" t="s">
        <v>32</v>
      </c>
      <c r="E12" t="s">
        <v>33</v>
      </c>
      <c r="F12" t="s">
        <v>84</v>
      </c>
      <c r="G12" t="s">
        <v>35</v>
      </c>
      <c r="H12" t="s">
        <v>263</v>
      </c>
      <c r="I12" s="12">
        <v>126.12</v>
      </c>
      <c r="J12">
        <v>0.51627906976744098</v>
      </c>
      <c r="K12">
        <v>9.8499822657097607</v>
      </c>
      <c r="L12">
        <f t="shared" si="0"/>
        <v>1.8995852683135386</v>
      </c>
      <c r="M12" t="s">
        <v>37</v>
      </c>
      <c r="P12">
        <v>11.749567534023299</v>
      </c>
    </row>
    <row r="13" spans="1:18" x14ac:dyDescent="0.25">
      <c r="A13" t="s">
        <v>264</v>
      </c>
      <c r="B13" t="s">
        <v>30</v>
      </c>
      <c r="C13" t="s">
        <v>31</v>
      </c>
      <c r="D13" t="s">
        <v>32</v>
      </c>
      <c r="E13" t="s">
        <v>33</v>
      </c>
      <c r="F13" t="s">
        <v>84</v>
      </c>
      <c r="G13" t="s">
        <v>35</v>
      </c>
      <c r="H13" t="s">
        <v>263</v>
      </c>
      <c r="I13" s="12">
        <v>126.12</v>
      </c>
      <c r="J13">
        <v>1.0151162790697601</v>
      </c>
      <c r="K13">
        <v>8.1747155115252994</v>
      </c>
      <c r="L13">
        <f t="shared" si="0"/>
        <v>1.14420112452291</v>
      </c>
      <c r="M13" t="s">
        <v>37</v>
      </c>
      <c r="P13">
        <v>9.3189166360482094</v>
      </c>
    </row>
    <row r="14" spans="1:18" x14ac:dyDescent="0.25">
      <c r="A14" t="s">
        <v>264</v>
      </c>
      <c r="B14" t="s">
        <v>30</v>
      </c>
      <c r="C14" t="s">
        <v>31</v>
      </c>
      <c r="D14" t="s">
        <v>32</v>
      </c>
      <c r="E14" t="s">
        <v>33</v>
      </c>
      <c r="F14" t="s">
        <v>84</v>
      </c>
      <c r="G14" t="s">
        <v>35</v>
      </c>
      <c r="H14" t="s">
        <v>263</v>
      </c>
      <c r="I14" s="12">
        <v>126.12</v>
      </c>
      <c r="J14">
        <v>2.0127906976744101</v>
      </c>
      <c r="K14">
        <v>6.9926042476409602</v>
      </c>
      <c r="L14">
        <f t="shared" si="0"/>
        <v>1.1821112638843392</v>
      </c>
      <c r="M14" t="s">
        <v>37</v>
      </c>
      <c r="P14">
        <v>8.1747155115252994</v>
      </c>
    </row>
    <row r="15" spans="1:18" x14ac:dyDescent="0.25">
      <c r="A15" t="s">
        <v>264</v>
      </c>
      <c r="B15" t="s">
        <v>30</v>
      </c>
      <c r="C15" t="s">
        <v>31</v>
      </c>
      <c r="D15" t="s">
        <v>32</v>
      </c>
      <c r="E15" t="s">
        <v>33</v>
      </c>
      <c r="F15" t="s">
        <v>84</v>
      </c>
      <c r="G15" t="s">
        <v>35</v>
      </c>
      <c r="H15" t="s">
        <v>263</v>
      </c>
      <c r="I15" s="12">
        <v>126.12</v>
      </c>
      <c r="J15">
        <v>4.0081395348837203</v>
      </c>
      <c r="K15">
        <v>5.1683024559806796</v>
      </c>
      <c r="L15">
        <f t="shared" si="0"/>
        <v>0.5655280060404797</v>
      </c>
      <c r="M15" t="s">
        <v>37</v>
      </c>
      <c r="P15">
        <v>4.6027744499401999</v>
      </c>
    </row>
    <row r="16" spans="1:18" x14ac:dyDescent="0.25">
      <c r="A16" t="s">
        <v>264</v>
      </c>
      <c r="B16" t="s">
        <v>30</v>
      </c>
      <c r="C16" t="s">
        <v>31</v>
      </c>
      <c r="D16" t="s">
        <v>32</v>
      </c>
      <c r="E16" t="s">
        <v>33</v>
      </c>
      <c r="F16" t="s">
        <v>84</v>
      </c>
      <c r="G16" t="s">
        <v>35</v>
      </c>
      <c r="H16" t="s">
        <v>263</v>
      </c>
      <c r="I16" s="12">
        <v>126.12</v>
      </c>
      <c r="J16">
        <v>6.0162790697674398</v>
      </c>
      <c r="K16">
        <v>3.1384681399864101</v>
      </c>
      <c r="L16">
        <f t="shared" si="0"/>
        <v>0.38561342697361978</v>
      </c>
      <c r="M16" t="s">
        <v>37</v>
      </c>
      <c r="P16">
        <v>3.5240815669600298</v>
      </c>
    </row>
    <row r="17" spans="1:16" x14ac:dyDescent="0.25">
      <c r="A17" t="s">
        <v>264</v>
      </c>
      <c r="B17" t="s">
        <v>30</v>
      </c>
      <c r="C17" t="s">
        <v>31</v>
      </c>
      <c r="D17" t="s">
        <v>32</v>
      </c>
      <c r="E17" t="s">
        <v>33</v>
      </c>
      <c r="F17" t="s">
        <v>84</v>
      </c>
      <c r="G17" t="s">
        <v>35</v>
      </c>
      <c r="H17" t="s">
        <v>263</v>
      </c>
      <c r="I17" s="12">
        <v>126.12</v>
      </c>
      <c r="J17">
        <v>8.0116279069767398</v>
      </c>
      <c r="K17">
        <v>1.9446446922529399</v>
      </c>
      <c r="L17">
        <f t="shared" si="0"/>
        <v>0.55713724698411027</v>
      </c>
      <c r="M17" t="s">
        <v>37</v>
      </c>
      <c r="P17">
        <v>2.5017819392370502</v>
      </c>
    </row>
    <row r="18" spans="1:16" x14ac:dyDescent="0.25">
      <c r="A18" t="s">
        <v>264</v>
      </c>
      <c r="B18" t="s">
        <v>30</v>
      </c>
      <c r="C18" t="s">
        <v>31</v>
      </c>
      <c r="D18" t="s">
        <v>32</v>
      </c>
      <c r="E18" t="s">
        <v>33</v>
      </c>
      <c r="F18" t="s">
        <v>84</v>
      </c>
      <c r="G18" t="s">
        <v>35</v>
      </c>
      <c r="H18" t="s">
        <v>263</v>
      </c>
      <c r="I18" s="12">
        <v>126.12</v>
      </c>
      <c r="J18">
        <v>11.9895348837209</v>
      </c>
      <c r="K18">
        <v>1.06232696596205</v>
      </c>
      <c r="L18">
        <f t="shared" si="0"/>
        <v>0.52736474705448999</v>
      </c>
      <c r="M18" t="s">
        <v>37</v>
      </c>
      <c r="P18">
        <v>1.58969171301654</v>
      </c>
    </row>
    <row r="19" spans="1:16" x14ac:dyDescent="0.25">
      <c r="A19" t="s">
        <v>264</v>
      </c>
      <c r="B19" t="s">
        <v>30</v>
      </c>
      <c r="C19" t="s">
        <v>31</v>
      </c>
      <c r="D19" t="s">
        <v>32</v>
      </c>
      <c r="E19" t="s">
        <v>33</v>
      </c>
      <c r="F19" t="s">
        <v>84</v>
      </c>
      <c r="G19" t="s">
        <v>35</v>
      </c>
      <c r="H19" t="s">
        <v>263</v>
      </c>
      <c r="I19" s="12">
        <v>126.12</v>
      </c>
      <c r="J19">
        <v>23.9872093023255</v>
      </c>
      <c r="K19">
        <v>0.14591965210418301</v>
      </c>
      <c r="L19">
        <f t="shared" si="0"/>
        <v>2.3810616997437001E-2</v>
      </c>
      <c r="M19" t="s">
        <v>37</v>
      </c>
      <c r="P19">
        <v>0.16973026910162001</v>
      </c>
    </row>
  </sheetData>
  <phoneticPr fontId="6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AAE8D-1E9C-40A9-B274-20E8A678E09E}">
  <dimension ref="A1:R25"/>
  <sheetViews>
    <sheetView workbookViewId="0">
      <selection activeCell="D18" sqref="D18:D25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s="1" t="s">
        <v>275</v>
      </c>
      <c r="J1" s="1" t="s">
        <v>8</v>
      </c>
      <c r="K1" s="2" t="s">
        <v>137</v>
      </c>
      <c r="L1" s="1" t="s">
        <v>125</v>
      </c>
      <c r="M1" s="1" t="s">
        <v>9</v>
      </c>
      <c r="N1" s="1" t="s">
        <v>7</v>
      </c>
      <c r="O1" s="1" t="s">
        <v>129</v>
      </c>
      <c r="P1" s="1" t="s">
        <v>46</v>
      </c>
      <c r="Q1" s="1" t="s">
        <v>205</v>
      </c>
      <c r="R1" s="1" t="s">
        <v>222</v>
      </c>
    </row>
    <row r="2" spans="1:18" x14ac:dyDescent="0.25">
      <c r="A2" t="s">
        <v>262</v>
      </c>
      <c r="B2" t="s">
        <v>30</v>
      </c>
      <c r="C2" t="s">
        <v>31</v>
      </c>
      <c r="D2" t="s">
        <v>32</v>
      </c>
      <c r="E2" t="s">
        <v>243</v>
      </c>
      <c r="F2" t="s">
        <v>84</v>
      </c>
      <c r="G2" t="s">
        <v>35</v>
      </c>
      <c r="H2" t="s">
        <v>263</v>
      </c>
      <c r="I2" s="12">
        <v>126.12</v>
      </c>
      <c r="J2">
        <v>0.101083032490974</v>
      </c>
      <c r="K2">
        <v>0.69411390232526204</v>
      </c>
      <c r="L2">
        <f>P2-K2</f>
        <v>0.290813968811382</v>
      </c>
      <c r="M2" t="s">
        <v>72</v>
      </c>
      <c r="P2">
        <v>0.98492787113664404</v>
      </c>
    </row>
    <row r="3" spans="1:18" x14ac:dyDescent="0.25">
      <c r="A3" t="s">
        <v>262</v>
      </c>
      <c r="B3" t="s">
        <v>30</v>
      </c>
      <c r="C3" t="s">
        <v>31</v>
      </c>
      <c r="D3" t="s">
        <v>32</v>
      </c>
      <c r="E3" t="s">
        <v>243</v>
      </c>
      <c r="F3" t="s">
        <v>84</v>
      </c>
      <c r="G3" t="s">
        <v>35</v>
      </c>
      <c r="H3" t="s">
        <v>263</v>
      </c>
      <c r="I3" s="12">
        <v>126.12</v>
      </c>
      <c r="J3">
        <v>0.303249097472924</v>
      </c>
      <c r="K3">
        <v>0.90338146581834899</v>
      </c>
      <c r="L3">
        <f t="shared" ref="L3:L17" si="0">P3-K3</f>
        <v>0.17517990146304108</v>
      </c>
      <c r="M3" t="s">
        <v>72</v>
      </c>
      <c r="P3">
        <v>1.0785613672813901</v>
      </c>
    </row>
    <row r="4" spans="1:18" x14ac:dyDescent="0.25">
      <c r="A4" t="s">
        <v>262</v>
      </c>
      <c r="B4" t="s">
        <v>30</v>
      </c>
      <c r="C4" t="s">
        <v>31</v>
      </c>
      <c r="D4" t="s">
        <v>32</v>
      </c>
      <c r="E4" t="s">
        <v>243</v>
      </c>
      <c r="F4" t="s">
        <v>84</v>
      </c>
      <c r="G4" t="s">
        <v>35</v>
      </c>
      <c r="H4" t="s">
        <v>263</v>
      </c>
      <c r="I4" s="12">
        <v>126.12</v>
      </c>
      <c r="J4">
        <v>0.70758122743682295</v>
      </c>
      <c r="K4">
        <v>1.7697419164297401</v>
      </c>
      <c r="L4">
        <f t="shared" si="0"/>
        <v>0.24930671398913007</v>
      </c>
      <c r="M4" t="s">
        <v>72</v>
      </c>
      <c r="P4">
        <v>2.0190486304188702</v>
      </c>
    </row>
    <row r="5" spans="1:18" x14ac:dyDescent="0.25">
      <c r="A5" t="s">
        <v>262</v>
      </c>
      <c r="B5" t="s">
        <v>30</v>
      </c>
      <c r="C5" t="s">
        <v>31</v>
      </c>
      <c r="D5" t="s">
        <v>32</v>
      </c>
      <c r="E5" t="s">
        <v>243</v>
      </c>
      <c r="F5" t="s">
        <v>84</v>
      </c>
      <c r="G5" t="s">
        <v>35</v>
      </c>
      <c r="H5" t="s">
        <v>263</v>
      </c>
      <c r="I5" s="12">
        <v>126.12</v>
      </c>
      <c r="J5">
        <v>1.00361010830324</v>
      </c>
      <c r="K5">
        <v>2.0840775719942899</v>
      </c>
      <c r="L5">
        <f t="shared" si="0"/>
        <v>0.44978059164764028</v>
      </c>
      <c r="M5" t="s">
        <v>72</v>
      </c>
      <c r="P5">
        <v>2.5338581636419302</v>
      </c>
    </row>
    <row r="6" spans="1:18" x14ac:dyDescent="0.25">
      <c r="A6" t="s">
        <v>262</v>
      </c>
      <c r="B6" t="s">
        <v>30</v>
      </c>
      <c r="C6" t="s">
        <v>31</v>
      </c>
      <c r="D6" t="s">
        <v>32</v>
      </c>
      <c r="E6" t="s">
        <v>243</v>
      </c>
      <c r="F6" t="s">
        <v>84</v>
      </c>
      <c r="G6" t="s">
        <v>35</v>
      </c>
      <c r="H6" t="s">
        <v>263</v>
      </c>
      <c r="I6" s="12">
        <v>126.12</v>
      </c>
      <c r="J6">
        <v>2.0072202166064899</v>
      </c>
      <c r="K6">
        <v>2.8119783352441599</v>
      </c>
      <c r="L6">
        <f t="shared" si="0"/>
        <v>0.42542031181931028</v>
      </c>
      <c r="M6" t="s">
        <v>72</v>
      </c>
      <c r="P6">
        <v>3.2373986470634701</v>
      </c>
    </row>
    <row r="7" spans="1:18" x14ac:dyDescent="0.25">
      <c r="A7" t="s">
        <v>262</v>
      </c>
      <c r="B7" t="s">
        <v>30</v>
      </c>
      <c r="C7" t="s">
        <v>31</v>
      </c>
      <c r="D7" t="s">
        <v>32</v>
      </c>
      <c r="E7" t="s">
        <v>243</v>
      </c>
      <c r="F7" t="s">
        <v>84</v>
      </c>
      <c r="G7" t="s">
        <v>35</v>
      </c>
      <c r="H7" t="s">
        <v>263</v>
      </c>
      <c r="I7" s="12">
        <v>126.12</v>
      </c>
      <c r="J7">
        <v>4.0072202166064903</v>
      </c>
      <c r="K7">
        <v>2.1198962271935602</v>
      </c>
      <c r="L7">
        <f t="shared" si="0"/>
        <v>0.55294821730552979</v>
      </c>
      <c r="M7" t="s">
        <v>72</v>
      </c>
      <c r="P7">
        <v>2.67284444449909</v>
      </c>
    </row>
    <row r="8" spans="1:18" x14ac:dyDescent="0.25">
      <c r="A8" t="s">
        <v>262</v>
      </c>
      <c r="B8" t="s">
        <v>30</v>
      </c>
      <c r="C8" t="s">
        <v>31</v>
      </c>
      <c r="D8" t="s">
        <v>32</v>
      </c>
      <c r="E8" t="s">
        <v>243</v>
      </c>
      <c r="F8" t="s">
        <v>84</v>
      </c>
      <c r="G8" t="s">
        <v>35</v>
      </c>
      <c r="H8" t="s">
        <v>263</v>
      </c>
      <c r="I8" s="12">
        <v>126.12</v>
      </c>
      <c r="J8">
        <v>8</v>
      </c>
      <c r="K8">
        <v>1.1670924595927401</v>
      </c>
      <c r="L8">
        <f t="shared" si="0"/>
        <v>0.57387026925029994</v>
      </c>
      <c r="M8" t="s">
        <v>72</v>
      </c>
      <c r="P8">
        <v>1.74096272884304</v>
      </c>
    </row>
    <row r="9" spans="1:18" x14ac:dyDescent="0.25">
      <c r="A9" t="s">
        <v>262</v>
      </c>
      <c r="B9" t="s">
        <v>30</v>
      </c>
      <c r="C9" t="s">
        <v>31</v>
      </c>
      <c r="D9" t="s">
        <v>32</v>
      </c>
      <c r="E9" t="s">
        <v>243</v>
      </c>
      <c r="F9" t="s">
        <v>84</v>
      </c>
      <c r="G9" t="s">
        <v>35</v>
      </c>
      <c r="H9" t="s">
        <v>263</v>
      </c>
      <c r="I9" s="12">
        <v>126.12</v>
      </c>
      <c r="J9">
        <v>12.007220216606401</v>
      </c>
      <c r="K9">
        <v>0.32202793661310197</v>
      </c>
      <c r="L9">
        <f t="shared" si="0"/>
        <v>6.5957826269970043E-2</v>
      </c>
      <c r="M9" t="s">
        <v>72</v>
      </c>
      <c r="P9">
        <v>0.38798576288307202</v>
      </c>
    </row>
    <row r="10" spans="1:18" x14ac:dyDescent="0.25">
      <c r="A10" t="s">
        <v>262</v>
      </c>
      <c r="B10" t="s">
        <v>30</v>
      </c>
      <c r="C10" t="s">
        <v>31</v>
      </c>
      <c r="D10" t="s">
        <v>32</v>
      </c>
      <c r="E10" t="s">
        <v>243</v>
      </c>
      <c r="F10" t="s">
        <v>84</v>
      </c>
      <c r="G10" t="s">
        <v>35</v>
      </c>
      <c r="H10" t="s">
        <v>263</v>
      </c>
      <c r="I10" s="12">
        <v>126.12</v>
      </c>
      <c r="J10">
        <v>0.10830324909747301</v>
      </c>
      <c r="K10">
        <v>6.31887961908006</v>
      </c>
      <c r="L10">
        <f t="shared" si="0"/>
        <v>2.0947497037989509</v>
      </c>
      <c r="M10" t="s">
        <v>37</v>
      </c>
      <c r="P10">
        <v>8.4136293228790109</v>
      </c>
    </row>
    <row r="11" spans="1:18" x14ac:dyDescent="0.25">
      <c r="A11" t="s">
        <v>262</v>
      </c>
      <c r="B11" t="s">
        <v>30</v>
      </c>
      <c r="C11" t="s">
        <v>31</v>
      </c>
      <c r="D11" t="s">
        <v>32</v>
      </c>
      <c r="E11" t="s">
        <v>243</v>
      </c>
      <c r="F11" t="s">
        <v>84</v>
      </c>
      <c r="G11" t="s">
        <v>35</v>
      </c>
      <c r="H11" t="s">
        <v>263</v>
      </c>
      <c r="I11" s="12">
        <v>126.12</v>
      </c>
      <c r="J11">
        <v>0.303249097472924</v>
      </c>
      <c r="K11">
        <v>4.5139358902375903</v>
      </c>
      <c r="L11">
        <f t="shared" si="0"/>
        <v>0.75423024504094993</v>
      </c>
      <c r="M11" t="s">
        <v>37</v>
      </c>
      <c r="P11">
        <v>5.2681661352785403</v>
      </c>
    </row>
    <row r="12" spans="1:18" x14ac:dyDescent="0.25">
      <c r="A12" t="s">
        <v>262</v>
      </c>
      <c r="B12" t="s">
        <v>30</v>
      </c>
      <c r="C12" t="s">
        <v>31</v>
      </c>
      <c r="D12" t="s">
        <v>32</v>
      </c>
      <c r="E12" t="s">
        <v>243</v>
      </c>
      <c r="F12" t="s">
        <v>84</v>
      </c>
      <c r="G12" t="s">
        <v>35</v>
      </c>
      <c r="H12" t="s">
        <v>263</v>
      </c>
      <c r="I12" s="12">
        <v>126.12</v>
      </c>
      <c r="J12">
        <v>0.70036101083032498</v>
      </c>
      <c r="K12">
        <v>3.32853578266739</v>
      </c>
      <c r="L12">
        <f t="shared" si="0"/>
        <v>0.33330461036244996</v>
      </c>
      <c r="M12" t="s">
        <v>37</v>
      </c>
      <c r="P12">
        <v>3.66184039302984</v>
      </c>
    </row>
    <row r="13" spans="1:18" x14ac:dyDescent="0.25">
      <c r="A13" t="s">
        <v>262</v>
      </c>
      <c r="B13" t="s">
        <v>30</v>
      </c>
      <c r="C13" t="s">
        <v>31</v>
      </c>
      <c r="D13" t="s">
        <v>32</v>
      </c>
      <c r="E13" t="s">
        <v>243</v>
      </c>
      <c r="F13" t="s">
        <v>84</v>
      </c>
      <c r="G13" t="s">
        <v>35</v>
      </c>
      <c r="H13" t="s">
        <v>263</v>
      </c>
      <c r="I13" s="12">
        <v>126.12</v>
      </c>
      <c r="J13">
        <v>1.00361010830324</v>
      </c>
      <c r="K13">
        <v>3.0528351509143801</v>
      </c>
      <c r="L13">
        <f t="shared" si="0"/>
        <v>0.92069980384130989</v>
      </c>
      <c r="M13" t="s">
        <v>37</v>
      </c>
      <c r="P13">
        <v>3.97353495475569</v>
      </c>
    </row>
    <row r="14" spans="1:18" x14ac:dyDescent="0.25">
      <c r="A14" t="s">
        <v>262</v>
      </c>
      <c r="B14" t="s">
        <v>30</v>
      </c>
      <c r="C14" t="s">
        <v>31</v>
      </c>
      <c r="D14" t="s">
        <v>32</v>
      </c>
      <c r="E14" t="s">
        <v>243</v>
      </c>
      <c r="F14" t="s">
        <v>84</v>
      </c>
      <c r="G14" t="s">
        <v>35</v>
      </c>
      <c r="H14" t="s">
        <v>263</v>
      </c>
      <c r="I14" s="12">
        <v>126.12</v>
      </c>
      <c r="J14">
        <v>2</v>
      </c>
      <c r="K14">
        <v>2.1900827590777898</v>
      </c>
      <c r="L14">
        <f t="shared" si="0"/>
        <v>0.26350413987116017</v>
      </c>
      <c r="M14" t="s">
        <v>37</v>
      </c>
      <c r="P14">
        <v>2.45358689894895</v>
      </c>
    </row>
    <row r="15" spans="1:18" x14ac:dyDescent="0.25">
      <c r="A15" t="s">
        <v>262</v>
      </c>
      <c r="B15" t="s">
        <v>30</v>
      </c>
      <c r="C15" t="s">
        <v>31</v>
      </c>
      <c r="D15" t="s">
        <v>32</v>
      </c>
      <c r="E15" t="s">
        <v>243</v>
      </c>
      <c r="F15" t="s">
        <v>84</v>
      </c>
      <c r="G15" t="s">
        <v>35</v>
      </c>
      <c r="H15" t="s">
        <v>263</v>
      </c>
      <c r="I15" s="12">
        <v>126.12</v>
      </c>
      <c r="J15">
        <v>3.9927797833934999</v>
      </c>
      <c r="K15">
        <v>1.0770553681669699</v>
      </c>
      <c r="L15">
        <f t="shared" si="0"/>
        <v>0.23840857131737003</v>
      </c>
      <c r="M15" t="s">
        <v>37</v>
      </c>
      <c r="P15">
        <v>1.3154639394843399</v>
      </c>
    </row>
    <row r="16" spans="1:18" x14ac:dyDescent="0.25">
      <c r="A16" t="s">
        <v>262</v>
      </c>
      <c r="B16" t="s">
        <v>30</v>
      </c>
      <c r="C16" t="s">
        <v>31</v>
      </c>
      <c r="D16" t="s">
        <v>32</v>
      </c>
      <c r="E16" t="s">
        <v>243</v>
      </c>
      <c r="F16" t="s">
        <v>84</v>
      </c>
      <c r="G16" t="s">
        <v>35</v>
      </c>
      <c r="H16" t="s">
        <v>263</v>
      </c>
      <c r="I16" s="12">
        <v>126.12</v>
      </c>
      <c r="J16">
        <v>8</v>
      </c>
      <c r="K16">
        <v>0.335981828628378</v>
      </c>
      <c r="L16">
        <f t="shared" si="0"/>
        <v>0.160669319795546</v>
      </c>
      <c r="M16" t="s">
        <v>37</v>
      </c>
      <c r="P16">
        <v>0.49665114842392399</v>
      </c>
    </row>
    <row r="17" spans="1:16" x14ac:dyDescent="0.25">
      <c r="A17" t="s">
        <v>262</v>
      </c>
      <c r="B17" t="s">
        <v>30</v>
      </c>
      <c r="C17" t="s">
        <v>31</v>
      </c>
      <c r="D17" t="s">
        <v>32</v>
      </c>
      <c r="E17" t="s">
        <v>243</v>
      </c>
      <c r="F17" t="s">
        <v>84</v>
      </c>
      <c r="G17" t="s">
        <v>35</v>
      </c>
      <c r="H17" t="s">
        <v>263</v>
      </c>
      <c r="I17" s="12">
        <v>126.12</v>
      </c>
      <c r="J17">
        <v>12.007220216606401</v>
      </c>
      <c r="K17">
        <v>9.9245160583766298E-2</v>
      </c>
      <c r="L17">
        <f t="shared" si="0"/>
        <v>2.993154680441569E-2</v>
      </c>
      <c r="M17" t="s">
        <v>37</v>
      </c>
      <c r="P17">
        <v>0.12917670738818199</v>
      </c>
    </row>
    <row r="18" spans="1:16" x14ac:dyDescent="0.25">
      <c r="A18" t="s">
        <v>262</v>
      </c>
      <c r="B18" t="s">
        <v>30</v>
      </c>
      <c r="C18" t="s">
        <v>75</v>
      </c>
      <c r="D18" t="s">
        <v>76</v>
      </c>
      <c r="E18" t="s">
        <v>243</v>
      </c>
      <c r="F18" t="s">
        <v>84</v>
      </c>
      <c r="G18" t="s">
        <v>35</v>
      </c>
      <c r="H18" t="s">
        <v>263</v>
      </c>
      <c r="I18" s="12">
        <v>126.12</v>
      </c>
      <c r="J18">
        <v>3</v>
      </c>
      <c r="K18">
        <v>11.55</v>
      </c>
      <c r="L18">
        <v>1.2</v>
      </c>
      <c r="M18" t="s">
        <v>72</v>
      </c>
      <c r="P18">
        <v>0</v>
      </c>
    </row>
    <row r="19" spans="1:16" x14ac:dyDescent="0.25">
      <c r="A19" t="s">
        <v>262</v>
      </c>
      <c r="B19" t="s">
        <v>30</v>
      </c>
      <c r="C19" t="s">
        <v>75</v>
      </c>
      <c r="D19" t="s">
        <v>76</v>
      </c>
      <c r="E19" t="s">
        <v>243</v>
      </c>
      <c r="F19" t="s">
        <v>84</v>
      </c>
      <c r="G19" t="s">
        <v>35</v>
      </c>
      <c r="H19" t="s">
        <v>263</v>
      </c>
      <c r="I19" s="12">
        <v>126.12</v>
      </c>
      <c r="J19">
        <v>6</v>
      </c>
      <c r="K19">
        <v>15.8</v>
      </c>
      <c r="L19">
        <v>1.81</v>
      </c>
      <c r="M19" t="s">
        <v>72</v>
      </c>
      <c r="P19">
        <v>0</v>
      </c>
    </row>
    <row r="20" spans="1:16" x14ac:dyDescent="0.25">
      <c r="A20" t="s">
        <v>262</v>
      </c>
      <c r="B20" t="s">
        <v>30</v>
      </c>
      <c r="C20" t="s">
        <v>100</v>
      </c>
      <c r="D20" t="s">
        <v>76</v>
      </c>
      <c r="E20" t="s">
        <v>243</v>
      </c>
      <c r="F20" t="s">
        <v>84</v>
      </c>
      <c r="G20" t="s">
        <v>35</v>
      </c>
      <c r="H20" t="s">
        <v>263</v>
      </c>
      <c r="I20" s="12">
        <v>126.12</v>
      </c>
      <c r="J20">
        <v>3</v>
      </c>
      <c r="K20">
        <v>6.05</v>
      </c>
      <c r="L20">
        <v>1.28</v>
      </c>
      <c r="M20" t="s">
        <v>72</v>
      </c>
      <c r="P20">
        <v>0</v>
      </c>
    </row>
    <row r="21" spans="1:16" x14ac:dyDescent="0.25">
      <c r="A21" t="s">
        <v>262</v>
      </c>
      <c r="B21" t="s">
        <v>30</v>
      </c>
      <c r="C21" t="s">
        <v>100</v>
      </c>
      <c r="D21" t="s">
        <v>76</v>
      </c>
      <c r="E21" t="s">
        <v>243</v>
      </c>
      <c r="F21" t="s">
        <v>84</v>
      </c>
      <c r="G21" t="s">
        <v>35</v>
      </c>
      <c r="H21" t="s">
        <v>263</v>
      </c>
      <c r="I21" s="12">
        <v>126.12</v>
      </c>
      <c r="J21">
        <v>6</v>
      </c>
      <c r="K21">
        <v>15.49</v>
      </c>
      <c r="L21">
        <v>2.12</v>
      </c>
      <c r="M21" t="s">
        <v>72</v>
      </c>
      <c r="P21">
        <v>0</v>
      </c>
    </row>
    <row r="22" spans="1:16" x14ac:dyDescent="0.25">
      <c r="A22" t="s">
        <v>262</v>
      </c>
      <c r="B22" t="s">
        <v>30</v>
      </c>
      <c r="C22" t="s">
        <v>100</v>
      </c>
      <c r="D22" t="s">
        <v>76</v>
      </c>
      <c r="E22" t="s">
        <v>243</v>
      </c>
      <c r="F22" t="s">
        <v>84</v>
      </c>
      <c r="G22" t="s">
        <v>35</v>
      </c>
      <c r="H22" t="s">
        <v>263</v>
      </c>
      <c r="I22" s="12">
        <v>126.12</v>
      </c>
      <c r="J22">
        <v>12</v>
      </c>
      <c r="K22">
        <v>0.71</v>
      </c>
      <c r="L22">
        <v>0.28999999999999998</v>
      </c>
      <c r="M22" t="s">
        <v>72</v>
      </c>
      <c r="P22">
        <v>0</v>
      </c>
    </row>
    <row r="23" spans="1:16" x14ac:dyDescent="0.25">
      <c r="A23" t="s">
        <v>262</v>
      </c>
      <c r="B23" t="s">
        <v>30</v>
      </c>
      <c r="C23" t="s">
        <v>101</v>
      </c>
      <c r="D23" t="s">
        <v>76</v>
      </c>
      <c r="E23" t="s">
        <v>243</v>
      </c>
      <c r="F23" t="s">
        <v>84</v>
      </c>
      <c r="G23" t="s">
        <v>35</v>
      </c>
      <c r="H23" t="s">
        <v>263</v>
      </c>
      <c r="I23" s="12">
        <v>126.12</v>
      </c>
      <c r="J23">
        <v>6</v>
      </c>
      <c r="K23">
        <v>5.83</v>
      </c>
      <c r="L23">
        <v>1.2</v>
      </c>
      <c r="M23" t="s">
        <v>72</v>
      </c>
      <c r="P23">
        <v>0</v>
      </c>
    </row>
    <row r="24" spans="1:16" x14ac:dyDescent="0.25">
      <c r="A24" t="s">
        <v>262</v>
      </c>
      <c r="B24" t="s">
        <v>30</v>
      </c>
      <c r="C24" t="s">
        <v>96</v>
      </c>
      <c r="D24" t="s">
        <v>76</v>
      </c>
      <c r="E24" t="s">
        <v>243</v>
      </c>
      <c r="F24" t="s">
        <v>84</v>
      </c>
      <c r="G24" t="s">
        <v>35</v>
      </c>
      <c r="H24" t="s">
        <v>263</v>
      </c>
      <c r="I24" s="12">
        <v>126.12</v>
      </c>
      <c r="J24">
        <v>6</v>
      </c>
      <c r="K24">
        <v>7.81</v>
      </c>
      <c r="L24">
        <v>1.6</v>
      </c>
      <c r="M24" t="s">
        <v>72</v>
      </c>
      <c r="P24">
        <v>0</v>
      </c>
    </row>
    <row r="25" spans="1:16" x14ac:dyDescent="0.25">
      <c r="A25" t="s">
        <v>262</v>
      </c>
      <c r="B25" t="s">
        <v>30</v>
      </c>
      <c r="C25" t="s">
        <v>96</v>
      </c>
      <c r="D25" t="s">
        <v>76</v>
      </c>
      <c r="E25" t="s">
        <v>243</v>
      </c>
      <c r="F25" t="s">
        <v>84</v>
      </c>
      <c r="G25" t="s">
        <v>35</v>
      </c>
      <c r="H25" t="s">
        <v>263</v>
      </c>
      <c r="I25" s="12">
        <v>126.12</v>
      </c>
      <c r="J25">
        <v>12</v>
      </c>
      <c r="K25">
        <v>1.52</v>
      </c>
      <c r="L25">
        <v>0.54</v>
      </c>
      <c r="M25" t="s">
        <v>72</v>
      </c>
      <c r="P25">
        <v>0</v>
      </c>
    </row>
  </sheetData>
  <phoneticPr fontId="6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AA61-6BB7-4611-B0A4-7210CA5FD19E}">
  <dimension ref="A1:R35"/>
  <sheetViews>
    <sheetView workbookViewId="0">
      <selection activeCell="G14" sqref="G2:J14"/>
    </sheetView>
  </sheetViews>
  <sheetFormatPr defaultRowHeight="15" x14ac:dyDescent="0.25"/>
  <cols>
    <col min="1" max="1" width="14.5703125" customWidth="1"/>
    <col min="10" max="10" width="1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s="1" t="s">
        <v>275</v>
      </c>
      <c r="J1" s="1" t="s">
        <v>273</v>
      </c>
      <c r="K1" s="2" t="s">
        <v>137</v>
      </c>
      <c r="L1" s="1" t="s">
        <v>125</v>
      </c>
      <c r="M1" s="1" t="s">
        <v>9</v>
      </c>
      <c r="N1" s="1" t="s">
        <v>7</v>
      </c>
      <c r="Q1" s="1" t="s">
        <v>205</v>
      </c>
      <c r="R1" s="1" t="s">
        <v>222</v>
      </c>
    </row>
    <row r="2" spans="1:18" x14ac:dyDescent="0.25">
      <c r="A2" t="s">
        <v>279</v>
      </c>
      <c r="B2" t="s">
        <v>30</v>
      </c>
      <c r="C2" t="s">
        <v>216</v>
      </c>
      <c r="D2" t="s">
        <v>154</v>
      </c>
      <c r="E2" t="s">
        <v>280</v>
      </c>
      <c r="F2" t="s">
        <v>140</v>
      </c>
      <c r="G2" t="s">
        <v>276</v>
      </c>
      <c r="H2" t="s">
        <v>263</v>
      </c>
      <c r="I2" s="12">
        <v>126.12</v>
      </c>
      <c r="J2">
        <f t="shared" ref="J2:J35" si="0">Q2+R2</f>
        <v>19</v>
      </c>
      <c r="K2">
        <v>1.1419999999999999</v>
      </c>
      <c r="M2" t="s">
        <v>247</v>
      </c>
      <c r="Q2">
        <v>8</v>
      </c>
      <c r="R2">
        <v>11</v>
      </c>
    </row>
    <row r="3" spans="1:18" x14ac:dyDescent="0.25">
      <c r="A3" t="s">
        <v>279</v>
      </c>
      <c r="B3" t="s">
        <v>30</v>
      </c>
      <c r="C3" t="s">
        <v>218</v>
      </c>
      <c r="D3" t="s">
        <v>154</v>
      </c>
      <c r="E3" t="s">
        <v>280</v>
      </c>
      <c r="F3" t="s">
        <v>140</v>
      </c>
      <c r="G3" t="s">
        <v>276</v>
      </c>
      <c r="H3" t="s">
        <v>263</v>
      </c>
      <c r="I3" s="12">
        <v>126.12</v>
      </c>
      <c r="J3">
        <f t="shared" si="0"/>
        <v>21</v>
      </c>
      <c r="K3">
        <v>1.044</v>
      </c>
      <c r="M3" t="s">
        <v>247</v>
      </c>
      <c r="Q3">
        <v>8</v>
      </c>
      <c r="R3">
        <v>13</v>
      </c>
    </row>
    <row r="4" spans="1:18" x14ac:dyDescent="0.25">
      <c r="A4" t="s">
        <v>279</v>
      </c>
      <c r="B4" t="s">
        <v>30</v>
      </c>
      <c r="C4" t="s">
        <v>220</v>
      </c>
      <c r="D4" t="s">
        <v>154</v>
      </c>
      <c r="E4" t="s">
        <v>280</v>
      </c>
      <c r="F4" t="s">
        <v>140</v>
      </c>
      <c r="G4" t="s">
        <v>276</v>
      </c>
      <c r="H4" t="s">
        <v>263</v>
      </c>
      <c r="I4" s="12">
        <v>126.12</v>
      </c>
      <c r="J4">
        <f t="shared" si="0"/>
        <v>23</v>
      </c>
      <c r="K4">
        <v>1.171</v>
      </c>
      <c r="M4" t="s">
        <v>247</v>
      </c>
      <c r="Q4">
        <v>8</v>
      </c>
      <c r="R4">
        <v>15</v>
      </c>
    </row>
    <row r="5" spans="1:18" x14ac:dyDescent="0.25">
      <c r="A5" t="s">
        <v>279</v>
      </c>
      <c r="B5" t="s">
        <v>30</v>
      </c>
      <c r="C5" t="s">
        <v>223</v>
      </c>
      <c r="D5" t="s">
        <v>154</v>
      </c>
      <c r="E5" t="s">
        <v>280</v>
      </c>
      <c r="F5" t="s">
        <v>140</v>
      </c>
      <c r="G5" t="s">
        <v>276</v>
      </c>
      <c r="H5" t="s">
        <v>263</v>
      </c>
      <c r="I5" s="12">
        <v>126.12</v>
      </c>
      <c r="J5">
        <f t="shared" si="0"/>
        <v>25</v>
      </c>
      <c r="K5">
        <v>1.246</v>
      </c>
      <c r="M5" t="s">
        <v>247</v>
      </c>
      <c r="Q5">
        <v>8</v>
      </c>
      <c r="R5">
        <v>17</v>
      </c>
    </row>
    <row r="6" spans="1:18" x14ac:dyDescent="0.25">
      <c r="A6" t="s">
        <v>279</v>
      </c>
      <c r="B6" t="s">
        <v>30</v>
      </c>
      <c r="C6" t="s">
        <v>215</v>
      </c>
      <c r="D6" t="s">
        <v>154</v>
      </c>
      <c r="E6" t="s">
        <v>280</v>
      </c>
      <c r="F6" t="s">
        <v>140</v>
      </c>
      <c r="G6" t="s">
        <v>276</v>
      </c>
      <c r="H6" t="s">
        <v>263</v>
      </c>
      <c r="I6" s="12">
        <v>126.12</v>
      </c>
      <c r="J6">
        <f t="shared" si="0"/>
        <v>27</v>
      </c>
      <c r="K6">
        <v>1.6459999999999999</v>
      </c>
      <c r="M6" t="s">
        <v>247</v>
      </c>
      <c r="Q6">
        <v>8</v>
      </c>
      <c r="R6">
        <v>19</v>
      </c>
    </row>
    <row r="7" spans="1:18" x14ac:dyDescent="0.25">
      <c r="A7" t="s">
        <v>279</v>
      </c>
      <c r="B7" t="s">
        <v>30</v>
      </c>
      <c r="C7" t="s">
        <v>217</v>
      </c>
      <c r="D7" t="s">
        <v>154</v>
      </c>
      <c r="E7" t="s">
        <v>280</v>
      </c>
      <c r="F7" t="s">
        <v>140</v>
      </c>
      <c r="G7" t="s">
        <v>276</v>
      </c>
      <c r="H7" t="s">
        <v>263</v>
      </c>
      <c r="I7" s="12">
        <v>126.12</v>
      </c>
      <c r="J7">
        <f t="shared" si="0"/>
        <v>29</v>
      </c>
      <c r="K7">
        <v>1.784</v>
      </c>
      <c r="M7" t="s">
        <v>247</v>
      </c>
      <c r="Q7">
        <v>8</v>
      </c>
      <c r="R7">
        <v>21</v>
      </c>
    </row>
    <row r="8" spans="1:18" x14ac:dyDescent="0.25">
      <c r="A8" t="s">
        <v>279</v>
      </c>
      <c r="B8" t="s">
        <v>30</v>
      </c>
      <c r="C8" t="s">
        <v>219</v>
      </c>
      <c r="D8" t="s">
        <v>154</v>
      </c>
      <c r="E8" t="s">
        <v>280</v>
      </c>
      <c r="F8" t="s">
        <v>140</v>
      </c>
      <c r="G8" t="s">
        <v>276</v>
      </c>
      <c r="H8" t="s">
        <v>263</v>
      </c>
      <c r="I8" s="12">
        <v>126.12</v>
      </c>
      <c r="J8">
        <f t="shared" si="0"/>
        <v>31</v>
      </c>
      <c r="K8">
        <v>1.264</v>
      </c>
      <c r="M8" t="s">
        <v>247</v>
      </c>
      <c r="Q8">
        <v>8</v>
      </c>
      <c r="R8">
        <v>23</v>
      </c>
    </row>
    <row r="9" spans="1:18" x14ac:dyDescent="0.25">
      <c r="A9" t="s">
        <v>279</v>
      </c>
      <c r="B9" t="s">
        <v>30</v>
      </c>
      <c r="C9" t="s">
        <v>221</v>
      </c>
      <c r="D9" t="s">
        <v>154</v>
      </c>
      <c r="E9" t="s">
        <v>280</v>
      </c>
      <c r="F9" t="s">
        <v>140</v>
      </c>
      <c r="G9" t="s">
        <v>276</v>
      </c>
      <c r="H9" t="s">
        <v>263</v>
      </c>
      <c r="I9" s="12">
        <v>126.12</v>
      </c>
      <c r="J9">
        <f t="shared" si="0"/>
        <v>33</v>
      </c>
      <c r="K9">
        <v>1.153</v>
      </c>
      <c r="M9" t="s">
        <v>247</v>
      </c>
      <c r="Q9">
        <v>8</v>
      </c>
      <c r="R9">
        <v>25</v>
      </c>
    </row>
    <row r="10" spans="1:18" x14ac:dyDescent="0.25">
      <c r="A10" t="s">
        <v>279</v>
      </c>
      <c r="B10" t="s">
        <v>30</v>
      </c>
      <c r="C10" t="s">
        <v>224</v>
      </c>
      <c r="D10" t="s">
        <v>154</v>
      </c>
      <c r="E10" t="s">
        <v>280</v>
      </c>
      <c r="F10" t="s">
        <v>140</v>
      </c>
      <c r="G10" t="s">
        <v>276</v>
      </c>
      <c r="H10" t="s">
        <v>263</v>
      </c>
      <c r="I10" s="12">
        <v>126.12</v>
      </c>
      <c r="J10">
        <f t="shared" si="0"/>
        <v>35</v>
      </c>
      <c r="K10">
        <v>1.2</v>
      </c>
      <c r="M10" t="s">
        <v>247</v>
      </c>
      <c r="Q10">
        <v>8</v>
      </c>
      <c r="R10">
        <v>27</v>
      </c>
    </row>
    <row r="11" spans="1:18" x14ac:dyDescent="0.25">
      <c r="A11" t="s">
        <v>279</v>
      </c>
      <c r="B11" t="s">
        <v>30</v>
      </c>
      <c r="C11" t="s">
        <v>216</v>
      </c>
      <c r="D11" t="s">
        <v>154</v>
      </c>
      <c r="E11" t="s">
        <v>280</v>
      </c>
      <c r="F11" t="s">
        <v>140</v>
      </c>
      <c r="G11" t="s">
        <v>276</v>
      </c>
      <c r="H11" t="s">
        <v>263</v>
      </c>
      <c r="I11" s="12">
        <v>126.12</v>
      </c>
      <c r="J11">
        <f t="shared" si="0"/>
        <v>37</v>
      </c>
      <c r="K11">
        <v>1.2170000000000001</v>
      </c>
      <c r="M11" t="s">
        <v>247</v>
      </c>
      <c r="Q11">
        <v>8</v>
      </c>
      <c r="R11">
        <v>29</v>
      </c>
    </row>
    <row r="12" spans="1:18" x14ac:dyDescent="0.25">
      <c r="A12" t="s">
        <v>279</v>
      </c>
      <c r="B12" t="s">
        <v>30</v>
      </c>
      <c r="C12" t="s">
        <v>218</v>
      </c>
      <c r="D12" t="s">
        <v>154</v>
      </c>
      <c r="E12" t="s">
        <v>280</v>
      </c>
      <c r="F12" t="s">
        <v>140</v>
      </c>
      <c r="G12" t="s">
        <v>276</v>
      </c>
      <c r="H12" t="s">
        <v>263</v>
      </c>
      <c r="I12" s="12">
        <v>126.12</v>
      </c>
      <c r="J12">
        <f t="shared" si="0"/>
        <v>39</v>
      </c>
      <c r="K12">
        <v>0.1186</v>
      </c>
      <c r="M12" t="s">
        <v>247</v>
      </c>
      <c r="Q12">
        <v>8</v>
      </c>
      <c r="R12">
        <v>31</v>
      </c>
    </row>
    <row r="13" spans="1:18" x14ac:dyDescent="0.25">
      <c r="A13" t="s">
        <v>279</v>
      </c>
      <c r="B13" t="s">
        <v>30</v>
      </c>
      <c r="C13" t="s">
        <v>220</v>
      </c>
      <c r="D13" t="s">
        <v>154</v>
      </c>
      <c r="E13" t="s">
        <v>280</v>
      </c>
      <c r="F13" t="s">
        <v>140</v>
      </c>
      <c r="G13" t="s">
        <v>276</v>
      </c>
      <c r="H13" t="s">
        <v>263</v>
      </c>
      <c r="I13" s="12">
        <v>126.12</v>
      </c>
      <c r="J13">
        <f t="shared" si="0"/>
        <v>41</v>
      </c>
      <c r="K13">
        <v>8.5999999999999993E-2</v>
      </c>
      <c r="M13" t="s">
        <v>247</v>
      </c>
      <c r="Q13">
        <v>8</v>
      </c>
      <c r="R13">
        <v>33</v>
      </c>
    </row>
    <row r="14" spans="1:18" x14ac:dyDescent="0.25">
      <c r="A14" t="s">
        <v>279</v>
      </c>
      <c r="B14" t="s">
        <v>30</v>
      </c>
      <c r="C14" t="s">
        <v>216</v>
      </c>
      <c r="D14" t="s">
        <v>154</v>
      </c>
      <c r="E14" t="s">
        <v>280</v>
      </c>
      <c r="F14" t="s">
        <v>140</v>
      </c>
      <c r="G14" t="s">
        <v>203</v>
      </c>
      <c r="H14" t="s">
        <v>263</v>
      </c>
      <c r="I14" s="12">
        <v>126.12</v>
      </c>
      <c r="J14">
        <f t="shared" si="0"/>
        <v>19</v>
      </c>
      <c r="K14">
        <v>0.104</v>
      </c>
      <c r="M14" t="s">
        <v>247</v>
      </c>
      <c r="Q14">
        <v>8</v>
      </c>
      <c r="R14">
        <v>11</v>
      </c>
    </row>
    <row r="15" spans="1:18" x14ac:dyDescent="0.25">
      <c r="A15" t="s">
        <v>279</v>
      </c>
      <c r="B15" t="s">
        <v>30</v>
      </c>
      <c r="C15" t="s">
        <v>218</v>
      </c>
      <c r="D15" t="s">
        <v>154</v>
      </c>
      <c r="E15" t="s">
        <v>280</v>
      </c>
      <c r="F15" t="s">
        <v>140</v>
      </c>
      <c r="G15" t="s">
        <v>203</v>
      </c>
      <c r="H15" t="s">
        <v>263</v>
      </c>
      <c r="I15" s="12">
        <v>126.12</v>
      </c>
      <c r="J15">
        <f t="shared" si="0"/>
        <v>21</v>
      </c>
      <c r="K15">
        <v>0.12</v>
      </c>
      <c r="M15" t="s">
        <v>247</v>
      </c>
      <c r="Q15">
        <v>8</v>
      </c>
      <c r="R15">
        <v>13</v>
      </c>
    </row>
    <row r="16" spans="1:18" x14ac:dyDescent="0.25">
      <c r="A16" t="s">
        <v>279</v>
      </c>
      <c r="B16" t="s">
        <v>30</v>
      </c>
      <c r="C16" t="s">
        <v>220</v>
      </c>
      <c r="D16" t="s">
        <v>154</v>
      </c>
      <c r="E16" t="s">
        <v>280</v>
      </c>
      <c r="F16" t="s">
        <v>140</v>
      </c>
      <c r="G16" t="s">
        <v>203</v>
      </c>
      <c r="H16" t="s">
        <v>263</v>
      </c>
      <c r="I16" s="12">
        <v>126.12</v>
      </c>
      <c r="J16">
        <f t="shared" si="0"/>
        <v>23</v>
      </c>
      <c r="K16">
        <v>0.11600000000000001</v>
      </c>
      <c r="M16" t="s">
        <v>247</v>
      </c>
      <c r="Q16">
        <v>8</v>
      </c>
      <c r="R16">
        <v>15</v>
      </c>
    </row>
    <row r="17" spans="1:18" x14ac:dyDescent="0.25">
      <c r="A17" t="s">
        <v>279</v>
      </c>
      <c r="B17" t="s">
        <v>30</v>
      </c>
      <c r="C17" t="s">
        <v>223</v>
      </c>
      <c r="D17" t="s">
        <v>154</v>
      </c>
      <c r="E17" t="s">
        <v>280</v>
      </c>
      <c r="F17" t="s">
        <v>140</v>
      </c>
      <c r="G17" t="s">
        <v>203</v>
      </c>
      <c r="H17" t="s">
        <v>263</v>
      </c>
      <c r="I17" s="12">
        <v>126.12</v>
      </c>
      <c r="J17">
        <f t="shared" si="0"/>
        <v>25</v>
      </c>
      <c r="K17">
        <v>0.129</v>
      </c>
      <c r="M17" t="s">
        <v>247</v>
      </c>
      <c r="Q17">
        <v>8</v>
      </c>
      <c r="R17">
        <v>17</v>
      </c>
    </row>
    <row r="18" spans="1:18" x14ac:dyDescent="0.25">
      <c r="A18" t="s">
        <v>279</v>
      </c>
      <c r="B18" t="s">
        <v>30</v>
      </c>
      <c r="C18" t="s">
        <v>215</v>
      </c>
      <c r="D18" t="s">
        <v>154</v>
      </c>
      <c r="E18" t="s">
        <v>280</v>
      </c>
      <c r="F18" t="s">
        <v>140</v>
      </c>
      <c r="G18" t="s">
        <v>203</v>
      </c>
      <c r="H18" t="s">
        <v>263</v>
      </c>
      <c r="I18" s="12">
        <v>126.12</v>
      </c>
      <c r="J18">
        <f t="shared" si="0"/>
        <v>27</v>
      </c>
      <c r="K18">
        <v>0.13500000000000001</v>
      </c>
      <c r="M18" t="s">
        <v>247</v>
      </c>
      <c r="Q18">
        <v>8</v>
      </c>
      <c r="R18">
        <v>19</v>
      </c>
    </row>
    <row r="19" spans="1:18" x14ac:dyDescent="0.25">
      <c r="A19" t="s">
        <v>279</v>
      </c>
      <c r="B19" t="s">
        <v>30</v>
      </c>
      <c r="C19" t="s">
        <v>217</v>
      </c>
      <c r="D19" t="s">
        <v>154</v>
      </c>
      <c r="E19" t="s">
        <v>280</v>
      </c>
      <c r="F19" t="s">
        <v>140</v>
      </c>
      <c r="G19" t="s">
        <v>203</v>
      </c>
      <c r="H19" t="s">
        <v>263</v>
      </c>
      <c r="I19" s="12">
        <v>126.12</v>
      </c>
      <c r="J19">
        <f t="shared" si="0"/>
        <v>29</v>
      </c>
      <c r="K19">
        <v>0.16200000000000001</v>
      </c>
      <c r="M19" t="s">
        <v>247</v>
      </c>
      <c r="Q19">
        <v>8</v>
      </c>
      <c r="R19">
        <v>21</v>
      </c>
    </row>
    <row r="20" spans="1:18" x14ac:dyDescent="0.25">
      <c r="A20" t="s">
        <v>279</v>
      </c>
      <c r="B20" t="s">
        <v>30</v>
      </c>
      <c r="C20" t="s">
        <v>219</v>
      </c>
      <c r="D20" t="s">
        <v>154</v>
      </c>
      <c r="E20" t="s">
        <v>280</v>
      </c>
      <c r="F20" t="s">
        <v>140</v>
      </c>
      <c r="G20" t="s">
        <v>203</v>
      </c>
      <c r="H20" t="s">
        <v>263</v>
      </c>
      <c r="I20" s="12">
        <v>126.12</v>
      </c>
      <c r="J20">
        <f t="shared" si="0"/>
        <v>31</v>
      </c>
      <c r="K20">
        <v>0.125</v>
      </c>
      <c r="M20" t="s">
        <v>247</v>
      </c>
      <c r="Q20">
        <v>8</v>
      </c>
      <c r="R20">
        <v>23</v>
      </c>
    </row>
    <row r="21" spans="1:18" x14ac:dyDescent="0.25">
      <c r="A21" t="s">
        <v>279</v>
      </c>
      <c r="B21" t="s">
        <v>30</v>
      </c>
      <c r="C21" t="s">
        <v>221</v>
      </c>
      <c r="D21" t="s">
        <v>154</v>
      </c>
      <c r="E21" t="s">
        <v>280</v>
      </c>
      <c r="F21" t="s">
        <v>140</v>
      </c>
      <c r="G21" t="s">
        <v>203</v>
      </c>
      <c r="H21" t="s">
        <v>263</v>
      </c>
      <c r="I21" s="12">
        <v>126.12</v>
      </c>
      <c r="J21">
        <f t="shared" si="0"/>
        <v>33</v>
      </c>
      <c r="K21">
        <v>0.11</v>
      </c>
      <c r="M21" t="s">
        <v>247</v>
      </c>
      <c r="Q21">
        <v>8</v>
      </c>
      <c r="R21">
        <v>25</v>
      </c>
    </row>
    <row r="22" spans="1:18" x14ac:dyDescent="0.25">
      <c r="A22" t="s">
        <v>279</v>
      </c>
      <c r="B22" t="s">
        <v>30</v>
      </c>
      <c r="C22" t="s">
        <v>224</v>
      </c>
      <c r="D22" t="s">
        <v>154</v>
      </c>
      <c r="E22" t="s">
        <v>280</v>
      </c>
      <c r="F22" t="s">
        <v>140</v>
      </c>
      <c r="G22" t="s">
        <v>203</v>
      </c>
      <c r="H22" t="s">
        <v>263</v>
      </c>
      <c r="I22" s="12">
        <v>126.12</v>
      </c>
      <c r="J22">
        <f t="shared" si="0"/>
        <v>35</v>
      </c>
      <c r="K22">
        <v>0.112</v>
      </c>
      <c r="M22" t="s">
        <v>247</v>
      </c>
      <c r="Q22">
        <v>8</v>
      </c>
      <c r="R22">
        <v>27</v>
      </c>
    </row>
    <row r="23" spans="1:18" x14ac:dyDescent="0.25">
      <c r="A23" t="s">
        <v>279</v>
      </c>
      <c r="B23" t="s">
        <v>30</v>
      </c>
      <c r="C23" t="s">
        <v>216</v>
      </c>
      <c r="D23" t="s">
        <v>154</v>
      </c>
      <c r="E23" t="s">
        <v>280</v>
      </c>
      <c r="F23" t="s">
        <v>140</v>
      </c>
      <c r="G23" t="s">
        <v>203</v>
      </c>
      <c r="H23" t="s">
        <v>263</v>
      </c>
      <c r="I23" s="12">
        <v>126.12</v>
      </c>
      <c r="J23">
        <f t="shared" si="0"/>
        <v>37</v>
      </c>
      <c r="K23">
        <v>8.4000000000000005E-2</v>
      </c>
      <c r="M23" t="s">
        <v>247</v>
      </c>
      <c r="Q23">
        <v>8</v>
      </c>
      <c r="R23">
        <v>29</v>
      </c>
    </row>
    <row r="24" spans="1:18" x14ac:dyDescent="0.25">
      <c r="A24" t="s">
        <v>279</v>
      </c>
      <c r="B24" t="s">
        <v>30</v>
      </c>
      <c r="C24" t="s">
        <v>216</v>
      </c>
      <c r="D24" t="s">
        <v>154</v>
      </c>
      <c r="E24" t="s">
        <v>280</v>
      </c>
      <c r="F24" t="s">
        <v>140</v>
      </c>
      <c r="G24" t="s">
        <v>232</v>
      </c>
      <c r="H24" t="s">
        <v>263</v>
      </c>
      <c r="I24" s="12">
        <v>126.12</v>
      </c>
      <c r="J24">
        <f t="shared" si="0"/>
        <v>19</v>
      </c>
      <c r="K24">
        <v>0.50600000000000001</v>
      </c>
      <c r="M24" t="s">
        <v>247</v>
      </c>
      <c r="Q24">
        <v>8</v>
      </c>
      <c r="R24">
        <v>11</v>
      </c>
    </row>
    <row r="25" spans="1:18" x14ac:dyDescent="0.25">
      <c r="A25" t="s">
        <v>279</v>
      </c>
      <c r="B25" t="s">
        <v>30</v>
      </c>
      <c r="C25" t="s">
        <v>218</v>
      </c>
      <c r="D25" t="s">
        <v>154</v>
      </c>
      <c r="E25" t="s">
        <v>280</v>
      </c>
      <c r="F25" t="s">
        <v>140</v>
      </c>
      <c r="G25" t="s">
        <v>232</v>
      </c>
      <c r="H25" t="s">
        <v>263</v>
      </c>
      <c r="I25" s="12">
        <v>126.12</v>
      </c>
      <c r="J25">
        <f t="shared" si="0"/>
        <v>21</v>
      </c>
      <c r="K25">
        <v>0.52600000000000002</v>
      </c>
      <c r="M25" t="s">
        <v>247</v>
      </c>
      <c r="Q25">
        <v>8</v>
      </c>
      <c r="R25">
        <v>13</v>
      </c>
    </row>
    <row r="26" spans="1:18" x14ac:dyDescent="0.25">
      <c r="A26" t="s">
        <v>279</v>
      </c>
      <c r="B26" t="s">
        <v>30</v>
      </c>
      <c r="C26" t="s">
        <v>220</v>
      </c>
      <c r="D26" t="s">
        <v>154</v>
      </c>
      <c r="E26" t="s">
        <v>280</v>
      </c>
      <c r="F26" t="s">
        <v>140</v>
      </c>
      <c r="G26" t="s">
        <v>232</v>
      </c>
      <c r="H26" t="s">
        <v>263</v>
      </c>
      <c r="I26" s="12">
        <v>126.12</v>
      </c>
      <c r="J26">
        <f t="shared" si="0"/>
        <v>23</v>
      </c>
      <c r="K26">
        <v>0.54600000000000004</v>
      </c>
      <c r="M26" t="s">
        <v>247</v>
      </c>
      <c r="Q26">
        <v>8</v>
      </c>
      <c r="R26">
        <v>15</v>
      </c>
    </row>
    <row r="27" spans="1:18" x14ac:dyDescent="0.25">
      <c r="A27" t="s">
        <v>279</v>
      </c>
      <c r="B27" t="s">
        <v>30</v>
      </c>
      <c r="C27" t="s">
        <v>223</v>
      </c>
      <c r="D27" t="s">
        <v>154</v>
      </c>
      <c r="E27" t="s">
        <v>280</v>
      </c>
      <c r="F27" t="s">
        <v>140</v>
      </c>
      <c r="G27" t="s">
        <v>232</v>
      </c>
      <c r="H27" t="s">
        <v>263</v>
      </c>
      <c r="I27" s="12">
        <v>126.12</v>
      </c>
      <c r="J27">
        <f t="shared" si="0"/>
        <v>25</v>
      </c>
      <c r="K27">
        <v>0.52300000000000002</v>
      </c>
      <c r="M27" t="s">
        <v>247</v>
      </c>
      <c r="Q27">
        <v>8</v>
      </c>
      <c r="R27">
        <v>17</v>
      </c>
    </row>
    <row r="28" spans="1:18" x14ac:dyDescent="0.25">
      <c r="A28" t="s">
        <v>279</v>
      </c>
      <c r="B28" t="s">
        <v>30</v>
      </c>
      <c r="C28" t="s">
        <v>215</v>
      </c>
      <c r="D28" t="s">
        <v>154</v>
      </c>
      <c r="E28" t="s">
        <v>280</v>
      </c>
      <c r="F28" t="s">
        <v>140</v>
      </c>
      <c r="G28" t="s">
        <v>232</v>
      </c>
      <c r="H28" t="s">
        <v>263</v>
      </c>
      <c r="I28" s="12">
        <v>126.12</v>
      </c>
      <c r="J28">
        <f t="shared" si="0"/>
        <v>27</v>
      </c>
      <c r="K28">
        <v>0.747</v>
      </c>
      <c r="M28" t="s">
        <v>247</v>
      </c>
      <c r="Q28">
        <v>8</v>
      </c>
      <c r="R28">
        <v>19</v>
      </c>
    </row>
    <row r="29" spans="1:18" x14ac:dyDescent="0.25">
      <c r="A29" t="s">
        <v>279</v>
      </c>
      <c r="B29" t="s">
        <v>30</v>
      </c>
      <c r="C29" t="s">
        <v>217</v>
      </c>
      <c r="D29" t="s">
        <v>154</v>
      </c>
      <c r="E29" t="s">
        <v>280</v>
      </c>
      <c r="F29" t="s">
        <v>140</v>
      </c>
      <c r="G29" t="s">
        <v>232</v>
      </c>
      <c r="H29" t="s">
        <v>263</v>
      </c>
      <c r="I29" s="12">
        <v>126.12</v>
      </c>
      <c r="J29">
        <f t="shared" si="0"/>
        <v>29</v>
      </c>
      <c r="K29">
        <v>0.998</v>
      </c>
      <c r="M29" t="s">
        <v>247</v>
      </c>
      <c r="Q29">
        <v>8</v>
      </c>
      <c r="R29">
        <v>21</v>
      </c>
    </row>
    <row r="30" spans="1:18" x14ac:dyDescent="0.25">
      <c r="A30" t="s">
        <v>279</v>
      </c>
      <c r="B30" t="s">
        <v>30</v>
      </c>
      <c r="C30" t="s">
        <v>219</v>
      </c>
      <c r="D30" t="s">
        <v>154</v>
      </c>
      <c r="E30" t="s">
        <v>280</v>
      </c>
      <c r="F30" t="s">
        <v>140</v>
      </c>
      <c r="G30" t="s">
        <v>232</v>
      </c>
      <c r="H30" t="s">
        <v>263</v>
      </c>
      <c r="I30" s="12">
        <v>126.12</v>
      </c>
      <c r="J30">
        <f t="shared" si="0"/>
        <v>31</v>
      </c>
      <c r="K30">
        <v>0.57199999999999995</v>
      </c>
      <c r="M30" t="s">
        <v>247</v>
      </c>
      <c r="Q30">
        <v>8</v>
      </c>
      <c r="R30">
        <v>23</v>
      </c>
    </row>
    <row r="31" spans="1:18" x14ac:dyDescent="0.25">
      <c r="A31" t="s">
        <v>279</v>
      </c>
      <c r="B31" t="s">
        <v>30</v>
      </c>
      <c r="C31" t="s">
        <v>221</v>
      </c>
      <c r="D31" t="s">
        <v>154</v>
      </c>
      <c r="E31" t="s">
        <v>280</v>
      </c>
      <c r="F31" t="s">
        <v>140</v>
      </c>
      <c r="G31" t="s">
        <v>232</v>
      </c>
      <c r="H31" t="s">
        <v>263</v>
      </c>
      <c r="I31" s="12">
        <v>126.12</v>
      </c>
      <c r="J31">
        <f t="shared" si="0"/>
        <v>33</v>
      </c>
      <c r="K31">
        <v>0.56100000000000005</v>
      </c>
      <c r="M31" t="s">
        <v>247</v>
      </c>
      <c r="Q31">
        <v>8</v>
      </c>
      <c r="R31">
        <v>25</v>
      </c>
    </row>
    <row r="32" spans="1:18" x14ac:dyDescent="0.25">
      <c r="A32" t="s">
        <v>279</v>
      </c>
      <c r="B32" t="s">
        <v>30</v>
      </c>
      <c r="C32" t="s">
        <v>224</v>
      </c>
      <c r="D32" t="s">
        <v>154</v>
      </c>
      <c r="E32" t="s">
        <v>280</v>
      </c>
      <c r="F32" t="s">
        <v>140</v>
      </c>
      <c r="G32" t="s">
        <v>232</v>
      </c>
      <c r="H32" t="s">
        <v>263</v>
      </c>
      <c r="I32" s="12">
        <v>126.12</v>
      </c>
      <c r="J32">
        <f t="shared" si="0"/>
        <v>35</v>
      </c>
      <c r="K32">
        <v>0.51200000000000001</v>
      </c>
      <c r="M32" t="s">
        <v>247</v>
      </c>
      <c r="Q32">
        <v>8</v>
      </c>
      <c r="R32">
        <v>27</v>
      </c>
    </row>
    <row r="33" spans="1:18" x14ac:dyDescent="0.25">
      <c r="A33" t="s">
        <v>279</v>
      </c>
      <c r="B33" t="s">
        <v>30</v>
      </c>
      <c r="C33" t="s">
        <v>216</v>
      </c>
      <c r="D33" t="s">
        <v>154</v>
      </c>
      <c r="E33" t="s">
        <v>280</v>
      </c>
      <c r="F33" t="s">
        <v>140</v>
      </c>
      <c r="G33" t="s">
        <v>232</v>
      </c>
      <c r="H33" t="s">
        <v>263</v>
      </c>
      <c r="I33" s="12">
        <v>126.12</v>
      </c>
      <c r="J33">
        <f t="shared" si="0"/>
        <v>37</v>
      </c>
      <c r="K33">
        <v>0.55400000000000005</v>
      </c>
      <c r="M33" t="s">
        <v>247</v>
      </c>
      <c r="Q33">
        <v>8</v>
      </c>
      <c r="R33">
        <v>29</v>
      </c>
    </row>
    <row r="34" spans="1:18" x14ac:dyDescent="0.25">
      <c r="A34" t="s">
        <v>279</v>
      </c>
      <c r="B34" t="s">
        <v>30</v>
      </c>
      <c r="C34" t="s">
        <v>218</v>
      </c>
      <c r="D34" t="s">
        <v>154</v>
      </c>
      <c r="E34" t="s">
        <v>280</v>
      </c>
      <c r="F34" t="s">
        <v>140</v>
      </c>
      <c r="G34" t="s">
        <v>232</v>
      </c>
      <c r="H34" t="s">
        <v>263</v>
      </c>
      <c r="I34" s="12">
        <v>126.12</v>
      </c>
      <c r="J34">
        <f t="shared" si="0"/>
        <v>39</v>
      </c>
      <c r="K34">
        <v>0.126</v>
      </c>
      <c r="M34" t="s">
        <v>247</v>
      </c>
      <c r="Q34">
        <v>8</v>
      </c>
      <c r="R34">
        <v>31</v>
      </c>
    </row>
    <row r="35" spans="1:18" x14ac:dyDescent="0.25">
      <c r="A35" t="s">
        <v>279</v>
      </c>
      <c r="B35" t="s">
        <v>30</v>
      </c>
      <c r="C35" t="s">
        <v>220</v>
      </c>
      <c r="D35" t="s">
        <v>154</v>
      </c>
      <c r="E35" t="s">
        <v>280</v>
      </c>
      <c r="F35" t="s">
        <v>140</v>
      </c>
      <c r="G35" t="s">
        <v>232</v>
      </c>
      <c r="H35" t="s">
        <v>263</v>
      </c>
      <c r="I35" s="12">
        <v>126.12</v>
      </c>
      <c r="J35">
        <f t="shared" si="0"/>
        <v>41</v>
      </c>
      <c r="K35">
        <v>4.4999999999999998E-2</v>
      </c>
      <c r="M35" t="s">
        <v>247</v>
      </c>
      <c r="Q35">
        <v>8</v>
      </c>
      <c r="R35">
        <v>33</v>
      </c>
    </row>
  </sheetData>
  <autoFilter ref="A1:R36" xr:uid="{CE075AF7-CCAD-4139-894D-0FBA276D52C5}">
    <sortState xmlns:xlrd2="http://schemas.microsoft.com/office/spreadsheetml/2017/richdata2" ref="A2:R35">
      <sortCondition ref="G2:G35"/>
      <sortCondition ref="J2:J35"/>
    </sortState>
  </autoFilter>
  <sortState xmlns:xlrd2="http://schemas.microsoft.com/office/spreadsheetml/2017/richdata2" ref="A1:R35">
    <sortCondition ref="A1:A35"/>
  </sortState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8314-2BD1-4A06-BDE4-E21FD8E6CB96}">
  <dimension ref="A1:N17"/>
  <sheetViews>
    <sheetView workbookViewId="0">
      <selection activeCell="J2" sqref="J1:J1048576"/>
    </sheetView>
  </sheetViews>
  <sheetFormatPr defaultRowHeight="15" x14ac:dyDescent="0.25"/>
  <cols>
    <col min="3" max="3" width="11.85546875" bestFit="1" customWidth="1"/>
    <col min="8" max="8" width="9.140625" bestFit="1" customWidth="1"/>
    <col min="9" max="9" width="15.28515625" bestFit="1" customWidth="1"/>
    <col min="11" max="11" width="25.5703125" bestFit="1" customWidth="1"/>
    <col min="12" max="12" width="11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s="1" t="s">
        <v>275</v>
      </c>
      <c r="J1" s="1" t="s">
        <v>8</v>
      </c>
      <c r="K1" s="2" t="s">
        <v>137</v>
      </c>
      <c r="L1" s="2" t="s">
        <v>125</v>
      </c>
      <c r="M1" s="1" t="s">
        <v>9</v>
      </c>
      <c r="N1" s="1" t="s">
        <v>7</v>
      </c>
    </row>
    <row r="2" spans="1:14" x14ac:dyDescent="0.25">
      <c r="A2" t="s">
        <v>139</v>
      </c>
      <c r="B2" t="s">
        <v>30</v>
      </c>
      <c r="C2" t="s">
        <v>31</v>
      </c>
      <c r="D2" t="s">
        <v>32</v>
      </c>
      <c r="E2" t="s">
        <v>33</v>
      </c>
      <c r="F2" t="s">
        <v>140</v>
      </c>
      <c r="G2" t="s">
        <v>146</v>
      </c>
      <c r="H2" t="s">
        <v>53</v>
      </c>
      <c r="I2" s="8">
        <v>670.88099999999997</v>
      </c>
      <c r="J2" s="11">
        <v>0.21807898074315901</v>
      </c>
      <c r="K2" s="11">
        <v>7.9779281913347599</v>
      </c>
      <c r="L2" s="11">
        <v>0</v>
      </c>
      <c r="M2" t="s">
        <v>37</v>
      </c>
    </row>
    <row r="3" spans="1:14" x14ac:dyDescent="0.25">
      <c r="A3" t="s">
        <v>139</v>
      </c>
      <c r="B3" t="s">
        <v>30</v>
      </c>
      <c r="C3" t="s">
        <v>31</v>
      </c>
      <c r="D3" t="s">
        <v>32</v>
      </c>
      <c r="E3" t="s">
        <v>33</v>
      </c>
      <c r="F3" t="s">
        <v>140</v>
      </c>
      <c r="G3" t="s">
        <v>146</v>
      </c>
      <c r="H3" t="s">
        <v>53</v>
      </c>
      <c r="I3" s="8">
        <v>670.88099999999997</v>
      </c>
      <c r="J3" s="11">
        <v>0.45970057872563702</v>
      </c>
      <c r="K3" s="11">
        <v>5.68202481361386</v>
      </c>
      <c r="L3" s="11">
        <v>0</v>
      </c>
      <c r="M3" t="s">
        <v>37</v>
      </c>
    </row>
    <row r="4" spans="1:14" x14ac:dyDescent="0.25">
      <c r="A4" t="s">
        <v>139</v>
      </c>
      <c r="B4" t="s">
        <v>30</v>
      </c>
      <c r="C4" t="s">
        <v>31</v>
      </c>
      <c r="D4" t="s">
        <v>32</v>
      </c>
      <c r="E4" t="s">
        <v>33</v>
      </c>
      <c r="F4" t="s">
        <v>140</v>
      </c>
      <c r="G4" t="s">
        <v>146</v>
      </c>
      <c r="H4" t="s">
        <v>53</v>
      </c>
      <c r="I4" s="8">
        <v>670.88099999999997</v>
      </c>
      <c r="J4" s="11">
        <v>0.95620927418767099</v>
      </c>
      <c r="K4" s="11">
        <v>4.4299368077990202</v>
      </c>
      <c r="L4" s="11">
        <v>0</v>
      </c>
      <c r="M4" t="s">
        <v>37</v>
      </c>
    </row>
    <row r="5" spans="1:14" x14ac:dyDescent="0.25">
      <c r="A5" t="s">
        <v>139</v>
      </c>
      <c r="B5" t="s">
        <v>30</v>
      </c>
      <c r="C5" t="s">
        <v>31</v>
      </c>
      <c r="D5" t="s">
        <v>32</v>
      </c>
      <c r="E5" t="s">
        <v>33</v>
      </c>
      <c r="F5" t="s">
        <v>140</v>
      </c>
      <c r="G5" t="s">
        <v>146</v>
      </c>
      <c r="H5" t="s">
        <v>53</v>
      </c>
      <c r="I5" s="8">
        <v>670.88099999999997</v>
      </c>
      <c r="J5" s="11">
        <v>1.9783087217014801</v>
      </c>
      <c r="K5" s="11">
        <v>3.3988535250287701</v>
      </c>
      <c r="L5" s="11">
        <v>0</v>
      </c>
      <c r="M5" t="s">
        <v>37</v>
      </c>
    </row>
    <row r="6" spans="1:14" x14ac:dyDescent="0.25">
      <c r="A6" t="s">
        <v>139</v>
      </c>
      <c r="B6" t="s">
        <v>30</v>
      </c>
      <c r="C6" t="s">
        <v>31</v>
      </c>
      <c r="D6" t="s">
        <v>32</v>
      </c>
      <c r="E6" t="s">
        <v>33</v>
      </c>
      <c r="F6" t="s">
        <v>140</v>
      </c>
      <c r="G6" t="s">
        <v>146</v>
      </c>
      <c r="H6" t="s">
        <v>53</v>
      </c>
      <c r="I6" s="8">
        <v>670.88099999999997</v>
      </c>
      <c r="J6" s="11">
        <v>3.9628493126721902</v>
      </c>
      <c r="K6" s="11">
        <v>1.8127422021700701</v>
      </c>
      <c r="L6" s="11">
        <v>0</v>
      </c>
      <c r="M6" t="s">
        <v>37</v>
      </c>
    </row>
    <row r="7" spans="1:14" x14ac:dyDescent="0.25">
      <c r="A7" t="s">
        <v>139</v>
      </c>
      <c r="B7" t="s">
        <v>30</v>
      </c>
      <c r="C7" t="s">
        <v>31</v>
      </c>
      <c r="D7" t="s">
        <v>32</v>
      </c>
      <c r="E7" t="s">
        <v>33</v>
      </c>
      <c r="F7" t="s">
        <v>140</v>
      </c>
      <c r="G7" t="s">
        <v>146</v>
      </c>
      <c r="H7" t="s">
        <v>53</v>
      </c>
      <c r="I7" s="8">
        <v>670.88099999999997</v>
      </c>
      <c r="J7" s="11">
        <v>5.9026735083601798</v>
      </c>
      <c r="K7" s="11">
        <v>0.891812662455433</v>
      </c>
      <c r="L7" s="11">
        <v>0</v>
      </c>
      <c r="M7" t="s">
        <v>37</v>
      </c>
    </row>
    <row r="8" spans="1:14" x14ac:dyDescent="0.25">
      <c r="A8" t="s">
        <v>139</v>
      </c>
      <c r="B8" t="s">
        <v>30</v>
      </c>
      <c r="C8" t="s">
        <v>31</v>
      </c>
      <c r="D8" t="s">
        <v>32</v>
      </c>
      <c r="E8" t="s">
        <v>33</v>
      </c>
      <c r="F8" t="s">
        <v>140</v>
      </c>
      <c r="G8" t="s">
        <v>146</v>
      </c>
      <c r="H8" t="s">
        <v>53</v>
      </c>
      <c r="I8" s="8">
        <v>670.88099999999997</v>
      </c>
      <c r="J8" s="11">
        <v>7.9023382265047601</v>
      </c>
      <c r="K8" s="11">
        <v>0.463057870054632</v>
      </c>
      <c r="L8" s="11">
        <v>0</v>
      </c>
      <c r="M8" t="s">
        <v>37</v>
      </c>
    </row>
    <row r="9" spans="1:14" x14ac:dyDescent="0.25">
      <c r="A9" t="s">
        <v>139</v>
      </c>
      <c r="B9" t="s">
        <v>30</v>
      </c>
      <c r="C9" t="s">
        <v>31</v>
      </c>
      <c r="D9" t="s">
        <v>32</v>
      </c>
      <c r="E9" t="s">
        <v>33</v>
      </c>
      <c r="F9" t="s">
        <v>140</v>
      </c>
      <c r="G9" t="s">
        <v>146</v>
      </c>
      <c r="H9" t="s">
        <v>53</v>
      </c>
      <c r="I9" s="8">
        <v>670.88099999999997</v>
      </c>
      <c r="J9" s="11">
        <v>9.8416157669936801</v>
      </c>
      <c r="K9" s="11">
        <v>0.260555014155406</v>
      </c>
      <c r="L9" s="11">
        <v>0</v>
      </c>
      <c r="M9" t="s">
        <v>37</v>
      </c>
    </row>
    <row r="10" spans="1:14" x14ac:dyDescent="0.25">
      <c r="A10" t="s">
        <v>139</v>
      </c>
      <c r="B10" t="s">
        <v>30</v>
      </c>
      <c r="C10" t="s">
        <v>31</v>
      </c>
      <c r="D10" t="s">
        <v>32</v>
      </c>
      <c r="E10" t="s">
        <v>33</v>
      </c>
      <c r="F10" t="s">
        <v>140</v>
      </c>
      <c r="G10" t="s">
        <v>146</v>
      </c>
      <c r="H10" t="s">
        <v>53</v>
      </c>
      <c r="I10" s="8">
        <v>670.88099999999997</v>
      </c>
      <c r="J10" s="11">
        <v>0.27027027027027001</v>
      </c>
      <c r="K10" s="11">
        <v>2.0442807702153001</v>
      </c>
      <c r="L10" s="11">
        <v>0</v>
      </c>
      <c r="M10" t="s">
        <v>40</v>
      </c>
    </row>
    <row r="11" spans="1:14" x14ac:dyDescent="0.25">
      <c r="A11" t="s">
        <v>139</v>
      </c>
      <c r="B11" t="s">
        <v>30</v>
      </c>
      <c r="C11" t="s">
        <v>31</v>
      </c>
      <c r="D11" t="s">
        <v>32</v>
      </c>
      <c r="E11" t="s">
        <v>33</v>
      </c>
      <c r="F11" t="s">
        <v>140</v>
      </c>
      <c r="G11" t="s">
        <v>146</v>
      </c>
      <c r="H11" t="s">
        <v>53</v>
      </c>
      <c r="I11" s="8">
        <v>670.88099999999997</v>
      </c>
      <c r="J11" s="11">
        <v>0.57057057057057003</v>
      </c>
      <c r="K11" s="11">
        <v>4.0361006994969904</v>
      </c>
      <c r="L11" s="11">
        <v>0</v>
      </c>
      <c r="M11" t="s">
        <v>40</v>
      </c>
    </row>
    <row r="12" spans="1:14" x14ac:dyDescent="0.25">
      <c r="A12" t="s">
        <v>139</v>
      </c>
      <c r="B12" t="s">
        <v>30</v>
      </c>
      <c r="C12" t="s">
        <v>31</v>
      </c>
      <c r="D12" t="s">
        <v>32</v>
      </c>
      <c r="E12" t="s">
        <v>33</v>
      </c>
      <c r="F12" t="s">
        <v>140</v>
      </c>
      <c r="G12" t="s">
        <v>146</v>
      </c>
      <c r="H12" t="s">
        <v>53</v>
      </c>
      <c r="I12" s="8">
        <v>670.88099999999997</v>
      </c>
      <c r="J12" s="11">
        <v>1.0060060060060001</v>
      </c>
      <c r="K12" s="11">
        <v>3.46479739865618</v>
      </c>
      <c r="L12" s="11">
        <v>0</v>
      </c>
      <c r="M12" t="s">
        <v>40</v>
      </c>
    </row>
    <row r="13" spans="1:14" x14ac:dyDescent="0.25">
      <c r="A13" t="s">
        <v>139</v>
      </c>
      <c r="B13" t="s">
        <v>30</v>
      </c>
      <c r="C13" t="s">
        <v>31</v>
      </c>
      <c r="D13" t="s">
        <v>32</v>
      </c>
      <c r="E13" t="s">
        <v>33</v>
      </c>
      <c r="F13" t="s">
        <v>140</v>
      </c>
      <c r="G13" t="s">
        <v>146</v>
      </c>
      <c r="H13" t="s">
        <v>53</v>
      </c>
      <c r="I13" s="8">
        <v>670.88099999999997</v>
      </c>
      <c r="J13" s="11">
        <v>2.1171171171171101</v>
      </c>
      <c r="K13" s="11">
        <v>2.5538667237444801</v>
      </c>
      <c r="L13" s="11">
        <v>0</v>
      </c>
      <c r="M13" t="s">
        <v>40</v>
      </c>
    </row>
    <row r="14" spans="1:14" x14ac:dyDescent="0.25">
      <c r="A14" t="s">
        <v>139</v>
      </c>
      <c r="B14" t="s">
        <v>30</v>
      </c>
      <c r="C14" t="s">
        <v>31</v>
      </c>
      <c r="D14" t="s">
        <v>32</v>
      </c>
      <c r="E14" t="s">
        <v>33</v>
      </c>
      <c r="F14" t="s">
        <v>140</v>
      </c>
      <c r="G14" t="s">
        <v>146</v>
      </c>
      <c r="H14" t="s">
        <v>53</v>
      </c>
      <c r="I14" s="8">
        <v>670.88099999999997</v>
      </c>
      <c r="J14" s="11">
        <v>4.08408408408408</v>
      </c>
      <c r="K14" s="11">
        <v>1.3294985317907</v>
      </c>
      <c r="L14" s="11">
        <v>0</v>
      </c>
      <c r="M14" t="s">
        <v>40</v>
      </c>
    </row>
    <row r="15" spans="1:14" x14ac:dyDescent="0.25">
      <c r="A15" t="s">
        <v>139</v>
      </c>
      <c r="B15" t="s">
        <v>30</v>
      </c>
      <c r="C15" t="s">
        <v>31</v>
      </c>
      <c r="D15" t="s">
        <v>32</v>
      </c>
      <c r="E15" t="s">
        <v>33</v>
      </c>
      <c r="F15" t="s">
        <v>140</v>
      </c>
      <c r="G15" t="s">
        <v>146</v>
      </c>
      <c r="H15" t="s">
        <v>53</v>
      </c>
      <c r="I15" s="8">
        <v>670.88099999999997</v>
      </c>
      <c r="J15" s="11">
        <v>6.0660660660660604</v>
      </c>
      <c r="K15" s="11">
        <v>0.72217084215148997</v>
      </c>
      <c r="L15" s="11">
        <v>0</v>
      </c>
      <c r="M15" t="s">
        <v>40</v>
      </c>
    </row>
    <row r="16" spans="1:14" x14ac:dyDescent="0.25">
      <c r="A16" t="s">
        <v>139</v>
      </c>
      <c r="B16" t="s">
        <v>30</v>
      </c>
      <c r="C16" t="s">
        <v>31</v>
      </c>
      <c r="D16" t="s">
        <v>32</v>
      </c>
      <c r="E16" t="s">
        <v>33</v>
      </c>
      <c r="F16" t="s">
        <v>140</v>
      </c>
      <c r="G16" t="s">
        <v>146</v>
      </c>
      <c r="H16" t="s">
        <v>53</v>
      </c>
      <c r="I16" s="8">
        <v>670.88099999999997</v>
      </c>
      <c r="J16" s="11">
        <v>8.0630630630630602</v>
      </c>
      <c r="K16" s="11">
        <v>0.33662990574701401</v>
      </c>
      <c r="L16" s="11">
        <v>0</v>
      </c>
      <c r="M16" t="s">
        <v>40</v>
      </c>
    </row>
    <row r="17" spans="1:13" x14ac:dyDescent="0.25">
      <c r="A17" t="s">
        <v>139</v>
      </c>
      <c r="B17" t="s">
        <v>30</v>
      </c>
      <c r="C17" t="s">
        <v>31</v>
      </c>
      <c r="D17" t="s">
        <v>32</v>
      </c>
      <c r="E17" t="s">
        <v>33</v>
      </c>
      <c r="F17" t="s">
        <v>140</v>
      </c>
      <c r="G17" t="s">
        <v>146</v>
      </c>
      <c r="H17" t="s">
        <v>53</v>
      </c>
      <c r="I17" s="8">
        <v>670.88099999999997</v>
      </c>
      <c r="J17" s="11">
        <v>10.015015015015001</v>
      </c>
      <c r="K17" s="11">
        <v>0.17375823764481299</v>
      </c>
      <c r="L17" s="11">
        <v>0</v>
      </c>
      <c r="M17" t="s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C0650-7C57-498C-860E-5ABB35C7F7F4}">
  <dimension ref="A1:O20"/>
  <sheetViews>
    <sheetView workbookViewId="0">
      <selection activeCell="E1" sqref="A1:XFD1048576"/>
    </sheetView>
  </sheetViews>
  <sheetFormatPr defaultRowHeight="15" x14ac:dyDescent="0.25"/>
  <cols>
    <col min="1" max="1" width="8.28515625" bestFit="1" customWidth="1"/>
    <col min="3" max="3" width="11.85546875" bestFit="1" customWidth="1"/>
    <col min="4" max="4" width="12.42578125" bestFit="1" customWidth="1"/>
    <col min="5" max="5" width="7.28515625" bestFit="1" customWidth="1"/>
    <col min="6" max="6" width="7" bestFit="1" customWidth="1"/>
    <col min="7" max="7" width="7.140625" bestFit="1" customWidth="1"/>
    <col min="8" max="8" width="9.140625" bestFit="1" customWidth="1"/>
    <col min="9" max="9" width="15.28515625" bestFit="1" customWidth="1"/>
    <col min="10" max="10" width="7.7109375" style="11" bestFit="1" customWidth="1"/>
    <col min="11" max="11" width="25.5703125" bestFit="1" customWidth="1"/>
    <col min="12" max="12" width="11.85546875" bestFit="1" customWidth="1"/>
    <col min="13" max="13" width="5.7109375" bestFit="1" customWidth="1"/>
    <col min="14" max="14" width="8.140625" bestFit="1" customWidth="1"/>
    <col min="15" max="15" width="5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s="1" t="s">
        <v>275</v>
      </c>
      <c r="J1" s="10" t="s">
        <v>8</v>
      </c>
      <c r="K1" s="2" t="s">
        <v>137</v>
      </c>
      <c r="L1" s="2" t="s">
        <v>125</v>
      </c>
      <c r="M1" s="1" t="s">
        <v>9</v>
      </c>
      <c r="N1" s="1" t="s">
        <v>7</v>
      </c>
      <c r="O1" t="s">
        <v>144</v>
      </c>
    </row>
    <row r="2" spans="1:15" x14ac:dyDescent="0.25">
      <c r="A2" t="s">
        <v>139</v>
      </c>
      <c r="B2" t="s">
        <v>30</v>
      </c>
      <c r="C2" t="s">
        <v>31</v>
      </c>
      <c r="D2" t="s">
        <v>32</v>
      </c>
      <c r="E2" t="s">
        <v>33</v>
      </c>
      <c r="F2" t="s">
        <v>140</v>
      </c>
      <c r="G2" t="s">
        <v>146</v>
      </c>
      <c r="H2" t="s">
        <v>53</v>
      </c>
      <c r="I2" s="8">
        <v>670.88099999999997</v>
      </c>
      <c r="J2" s="11">
        <v>8.3333333333333329E-2</v>
      </c>
      <c r="K2">
        <v>10.44</v>
      </c>
      <c r="L2">
        <f>O2*SQRT(5)</f>
        <v>9.6150923032490954E-2</v>
      </c>
      <c r="M2" t="s">
        <v>37</v>
      </c>
      <c r="O2">
        <v>4.2999999999999997E-2</v>
      </c>
    </row>
    <row r="3" spans="1:15" x14ac:dyDescent="0.25">
      <c r="A3" t="s">
        <v>139</v>
      </c>
      <c r="B3" t="s">
        <v>30</v>
      </c>
      <c r="C3" t="s">
        <v>31</v>
      </c>
      <c r="D3" t="s">
        <v>32</v>
      </c>
      <c r="E3" t="s">
        <v>33</v>
      </c>
      <c r="F3" t="s">
        <v>140</v>
      </c>
      <c r="G3" t="s">
        <v>146</v>
      </c>
      <c r="H3" t="s">
        <v>53</v>
      </c>
      <c r="I3" s="8">
        <v>670.88099999999997</v>
      </c>
      <c r="J3" s="11">
        <v>0.25</v>
      </c>
      <c r="K3">
        <v>7.82</v>
      </c>
      <c r="L3">
        <f t="shared" ref="L3:L20" si="0">O3*SQRT(5)</f>
        <v>5.5901699437494748E-2</v>
      </c>
      <c r="M3" t="s">
        <v>37</v>
      </c>
      <c r="O3">
        <v>2.5000000000000001E-2</v>
      </c>
    </row>
    <row r="4" spans="1:15" x14ac:dyDescent="0.25">
      <c r="A4" t="s">
        <v>139</v>
      </c>
      <c r="B4" t="s">
        <v>30</v>
      </c>
      <c r="C4" t="s">
        <v>31</v>
      </c>
      <c r="D4" t="s">
        <v>32</v>
      </c>
      <c r="E4" t="s">
        <v>33</v>
      </c>
      <c r="F4" t="s">
        <v>140</v>
      </c>
      <c r="G4" t="s">
        <v>146</v>
      </c>
      <c r="H4" t="s">
        <v>53</v>
      </c>
      <c r="I4" s="8">
        <v>670.88099999999997</v>
      </c>
      <c r="J4" s="11">
        <v>0.5</v>
      </c>
      <c r="K4">
        <v>5.58</v>
      </c>
      <c r="L4">
        <f t="shared" si="0"/>
        <v>5.8137767414994532E-2</v>
      </c>
      <c r="M4" t="s">
        <v>37</v>
      </c>
      <c r="O4">
        <v>2.5999999999999999E-2</v>
      </c>
    </row>
    <row r="5" spans="1:15" x14ac:dyDescent="0.25">
      <c r="A5" t="s">
        <v>139</v>
      </c>
      <c r="B5" t="s">
        <v>30</v>
      </c>
      <c r="C5" t="s">
        <v>31</v>
      </c>
      <c r="D5" t="s">
        <v>32</v>
      </c>
      <c r="E5" t="s">
        <v>33</v>
      </c>
      <c r="F5" t="s">
        <v>140</v>
      </c>
      <c r="G5" t="s">
        <v>146</v>
      </c>
      <c r="H5" t="s">
        <v>53</v>
      </c>
      <c r="I5" s="8">
        <v>670.88099999999997</v>
      </c>
      <c r="J5" s="11">
        <v>1</v>
      </c>
      <c r="K5">
        <v>4.41</v>
      </c>
      <c r="L5">
        <f t="shared" si="0"/>
        <v>6.4845971347493911E-2</v>
      </c>
      <c r="M5" t="s">
        <v>37</v>
      </c>
      <c r="O5">
        <v>2.9000000000000001E-2</v>
      </c>
    </row>
    <row r="6" spans="1:15" x14ac:dyDescent="0.25">
      <c r="A6" t="s">
        <v>139</v>
      </c>
      <c r="B6" t="s">
        <v>30</v>
      </c>
      <c r="C6" t="s">
        <v>31</v>
      </c>
      <c r="D6" t="s">
        <v>32</v>
      </c>
      <c r="E6" t="s">
        <v>33</v>
      </c>
      <c r="F6" t="s">
        <v>140</v>
      </c>
      <c r="G6" t="s">
        <v>146</v>
      </c>
      <c r="H6" t="s">
        <v>53</v>
      </c>
      <c r="I6" s="8">
        <v>670.88099999999997</v>
      </c>
      <c r="J6" s="11">
        <v>2</v>
      </c>
      <c r="K6">
        <v>3.25</v>
      </c>
      <c r="L6">
        <f t="shared" si="0"/>
        <v>0.15876082640248507</v>
      </c>
      <c r="M6" t="s">
        <v>37</v>
      </c>
      <c r="O6">
        <v>7.0999999999999994E-2</v>
      </c>
    </row>
    <row r="7" spans="1:15" x14ac:dyDescent="0.25">
      <c r="A7" t="s">
        <v>139</v>
      </c>
      <c r="B7" t="s">
        <v>30</v>
      </c>
      <c r="C7" t="s">
        <v>31</v>
      </c>
      <c r="D7" t="s">
        <v>32</v>
      </c>
      <c r="E7" t="s">
        <v>33</v>
      </c>
      <c r="F7" t="s">
        <v>140</v>
      </c>
      <c r="G7" t="s">
        <v>146</v>
      </c>
      <c r="H7" t="s">
        <v>53</v>
      </c>
      <c r="I7" s="8">
        <v>670.88099999999997</v>
      </c>
      <c r="J7" s="11">
        <v>4</v>
      </c>
      <c r="K7">
        <v>1.71</v>
      </c>
      <c r="L7">
        <f t="shared" si="0"/>
        <v>5.5901699437494748E-2</v>
      </c>
      <c r="M7" t="s">
        <v>37</v>
      </c>
      <c r="O7">
        <v>2.5000000000000001E-2</v>
      </c>
    </row>
    <row r="8" spans="1:15" x14ac:dyDescent="0.25">
      <c r="A8" t="s">
        <v>139</v>
      </c>
      <c r="B8" t="s">
        <v>30</v>
      </c>
      <c r="C8" t="s">
        <v>31</v>
      </c>
      <c r="D8" t="s">
        <v>32</v>
      </c>
      <c r="E8" t="s">
        <v>33</v>
      </c>
      <c r="F8" t="s">
        <v>140</v>
      </c>
      <c r="G8" t="s">
        <v>146</v>
      </c>
      <c r="H8" t="s">
        <v>53</v>
      </c>
      <c r="I8" s="8">
        <v>670.88099999999997</v>
      </c>
      <c r="J8" s="11">
        <v>6</v>
      </c>
      <c r="K8">
        <v>0.85</v>
      </c>
      <c r="L8">
        <f t="shared" si="0"/>
        <v>3.5777087639996638E-2</v>
      </c>
      <c r="M8" t="s">
        <v>37</v>
      </c>
      <c r="O8">
        <v>1.6E-2</v>
      </c>
    </row>
    <row r="9" spans="1:15" x14ac:dyDescent="0.25">
      <c r="A9" t="s">
        <v>139</v>
      </c>
      <c r="B9" t="s">
        <v>30</v>
      </c>
      <c r="C9" t="s">
        <v>31</v>
      </c>
      <c r="D9" t="s">
        <v>32</v>
      </c>
      <c r="E9" t="s">
        <v>33</v>
      </c>
      <c r="F9" t="s">
        <v>140</v>
      </c>
      <c r="G9" t="s">
        <v>146</v>
      </c>
      <c r="H9" t="s">
        <v>53</v>
      </c>
      <c r="I9" s="8">
        <v>670.88099999999997</v>
      </c>
      <c r="J9" s="11">
        <v>8</v>
      </c>
      <c r="K9">
        <v>0.46</v>
      </c>
      <c r="L9">
        <f t="shared" si="0"/>
        <v>8.9442719099991595E-3</v>
      </c>
      <c r="M9" t="s">
        <v>37</v>
      </c>
      <c r="O9">
        <v>4.0000000000000001E-3</v>
      </c>
    </row>
    <row r="10" spans="1:15" x14ac:dyDescent="0.25">
      <c r="A10" t="s">
        <v>139</v>
      </c>
      <c r="B10" t="s">
        <v>30</v>
      </c>
      <c r="C10" t="s">
        <v>31</v>
      </c>
      <c r="D10" t="s">
        <v>32</v>
      </c>
      <c r="E10" t="s">
        <v>33</v>
      </c>
      <c r="F10" t="s">
        <v>140</v>
      </c>
      <c r="G10" t="s">
        <v>146</v>
      </c>
      <c r="H10" t="s">
        <v>53</v>
      </c>
      <c r="I10" s="8">
        <v>670.88099999999997</v>
      </c>
      <c r="J10" s="11">
        <v>10</v>
      </c>
      <c r="K10">
        <v>0.25</v>
      </c>
      <c r="L10">
        <f t="shared" si="0"/>
        <v>8.9442719099991595E-3</v>
      </c>
      <c r="M10" t="s">
        <v>37</v>
      </c>
      <c r="O10">
        <v>4.0000000000000001E-3</v>
      </c>
    </row>
    <row r="11" spans="1:15" x14ac:dyDescent="0.25">
      <c r="A11" t="s">
        <v>139</v>
      </c>
      <c r="B11" t="s">
        <v>30</v>
      </c>
      <c r="C11" t="s">
        <v>31</v>
      </c>
      <c r="D11" t="s">
        <v>32</v>
      </c>
      <c r="E11" t="s">
        <v>33</v>
      </c>
      <c r="F11" t="s">
        <v>140</v>
      </c>
      <c r="G11" t="s">
        <v>146</v>
      </c>
      <c r="H11" t="s">
        <v>53</v>
      </c>
      <c r="I11" s="8">
        <v>670.88099999999997</v>
      </c>
      <c r="J11" s="11">
        <v>12</v>
      </c>
      <c r="K11">
        <v>0</v>
      </c>
      <c r="L11">
        <f t="shared" si="0"/>
        <v>0</v>
      </c>
      <c r="M11" t="s">
        <v>37</v>
      </c>
      <c r="O11">
        <v>0</v>
      </c>
    </row>
    <row r="12" spans="1:15" x14ac:dyDescent="0.25">
      <c r="A12" t="s">
        <v>139</v>
      </c>
      <c r="B12" t="s">
        <v>30</v>
      </c>
      <c r="C12" t="s">
        <v>31</v>
      </c>
      <c r="D12" t="s">
        <v>32</v>
      </c>
      <c r="E12" t="s">
        <v>33</v>
      </c>
      <c r="F12" t="s">
        <v>140</v>
      </c>
      <c r="G12" t="s">
        <v>146</v>
      </c>
      <c r="H12" t="s">
        <v>53</v>
      </c>
      <c r="I12" s="8">
        <v>670.88099999999997</v>
      </c>
      <c r="J12" s="11">
        <v>0.25</v>
      </c>
      <c r="K12">
        <v>2</v>
      </c>
      <c r="L12">
        <f t="shared" si="0"/>
        <v>9.3914855054991184E-2</v>
      </c>
      <c r="M12" t="s">
        <v>40</v>
      </c>
      <c r="O12">
        <v>4.2000000000000003E-2</v>
      </c>
    </row>
    <row r="13" spans="1:15" x14ac:dyDescent="0.25">
      <c r="A13" t="s">
        <v>139</v>
      </c>
      <c r="B13" t="s">
        <v>30</v>
      </c>
      <c r="C13" t="s">
        <v>31</v>
      </c>
      <c r="D13" t="s">
        <v>32</v>
      </c>
      <c r="E13" t="s">
        <v>33</v>
      </c>
      <c r="F13" t="s">
        <v>140</v>
      </c>
      <c r="G13" t="s">
        <v>146</v>
      </c>
      <c r="H13" t="s">
        <v>53</v>
      </c>
      <c r="I13" s="8">
        <v>670.88099999999997</v>
      </c>
      <c r="J13" s="11">
        <v>0.5</v>
      </c>
      <c r="K13">
        <v>4</v>
      </c>
      <c r="L13">
        <f t="shared" si="0"/>
        <v>0.10062305898749054</v>
      </c>
      <c r="M13" t="s">
        <v>40</v>
      </c>
      <c r="O13">
        <v>4.4999999999999998E-2</v>
      </c>
    </row>
    <row r="14" spans="1:15" x14ac:dyDescent="0.25">
      <c r="A14" t="s">
        <v>139</v>
      </c>
      <c r="B14" t="s">
        <v>30</v>
      </c>
      <c r="C14" t="s">
        <v>31</v>
      </c>
      <c r="D14" t="s">
        <v>32</v>
      </c>
      <c r="E14" t="s">
        <v>33</v>
      </c>
      <c r="F14" t="s">
        <v>140</v>
      </c>
      <c r="G14" t="s">
        <v>146</v>
      </c>
      <c r="H14" t="s">
        <v>53</v>
      </c>
      <c r="I14" s="8">
        <v>670.88099999999997</v>
      </c>
      <c r="J14" s="11">
        <v>1</v>
      </c>
      <c r="K14">
        <v>3.5</v>
      </c>
      <c r="L14">
        <f t="shared" si="0"/>
        <v>0.18112150617748299</v>
      </c>
      <c r="M14" t="s">
        <v>40</v>
      </c>
      <c r="O14">
        <v>8.1000000000000003E-2</v>
      </c>
    </row>
    <row r="15" spans="1:15" x14ac:dyDescent="0.25">
      <c r="A15" t="s">
        <v>139</v>
      </c>
      <c r="B15" t="s">
        <v>30</v>
      </c>
      <c r="C15" t="s">
        <v>31</v>
      </c>
      <c r="D15" t="s">
        <v>32</v>
      </c>
      <c r="E15" t="s">
        <v>33</v>
      </c>
      <c r="F15" t="s">
        <v>140</v>
      </c>
      <c r="G15" t="s">
        <v>146</v>
      </c>
      <c r="H15" t="s">
        <v>53</v>
      </c>
      <c r="I15" s="8">
        <v>670.88099999999997</v>
      </c>
      <c r="J15" s="11">
        <v>2</v>
      </c>
      <c r="K15">
        <v>2.5</v>
      </c>
      <c r="L15">
        <f t="shared" si="0"/>
        <v>8.2734515167492223E-2</v>
      </c>
      <c r="M15" t="s">
        <v>40</v>
      </c>
      <c r="O15">
        <v>3.6999999999999998E-2</v>
      </c>
    </row>
    <row r="16" spans="1:15" x14ac:dyDescent="0.25">
      <c r="A16" t="s">
        <v>139</v>
      </c>
      <c r="B16" t="s">
        <v>30</v>
      </c>
      <c r="C16" t="s">
        <v>31</v>
      </c>
      <c r="D16" t="s">
        <v>32</v>
      </c>
      <c r="E16" t="s">
        <v>33</v>
      </c>
      <c r="F16" t="s">
        <v>140</v>
      </c>
      <c r="G16" t="s">
        <v>146</v>
      </c>
      <c r="H16" t="s">
        <v>53</v>
      </c>
      <c r="I16" s="8">
        <v>670.88099999999997</v>
      </c>
      <c r="J16" s="11">
        <v>4</v>
      </c>
      <c r="K16">
        <v>1.32</v>
      </c>
      <c r="L16">
        <f t="shared" si="0"/>
        <v>6.7082039324993695E-2</v>
      </c>
      <c r="M16" t="s">
        <v>40</v>
      </c>
      <c r="O16">
        <v>0.03</v>
      </c>
    </row>
    <row r="17" spans="1:15" x14ac:dyDescent="0.25">
      <c r="A17" t="s">
        <v>139</v>
      </c>
      <c r="B17" t="s">
        <v>30</v>
      </c>
      <c r="C17" t="s">
        <v>31</v>
      </c>
      <c r="D17" t="s">
        <v>32</v>
      </c>
      <c r="E17" t="s">
        <v>33</v>
      </c>
      <c r="F17" t="s">
        <v>140</v>
      </c>
      <c r="G17" t="s">
        <v>146</v>
      </c>
      <c r="H17" t="s">
        <v>53</v>
      </c>
      <c r="I17" s="8">
        <v>670.88099999999997</v>
      </c>
      <c r="J17" s="11">
        <v>6</v>
      </c>
      <c r="K17">
        <v>0.7</v>
      </c>
      <c r="L17">
        <f t="shared" si="0"/>
        <v>3.5777087639996638E-2</v>
      </c>
      <c r="M17" t="s">
        <v>40</v>
      </c>
      <c r="O17">
        <v>1.6E-2</v>
      </c>
    </row>
    <row r="18" spans="1:15" x14ac:dyDescent="0.25">
      <c r="A18" t="s">
        <v>139</v>
      </c>
      <c r="B18" t="s">
        <v>30</v>
      </c>
      <c r="C18" t="s">
        <v>31</v>
      </c>
      <c r="D18" t="s">
        <v>32</v>
      </c>
      <c r="E18" t="s">
        <v>33</v>
      </c>
      <c r="F18" t="s">
        <v>140</v>
      </c>
      <c r="G18" t="s">
        <v>146</v>
      </c>
      <c r="H18" t="s">
        <v>53</v>
      </c>
      <c r="I18" s="8">
        <v>670.88099999999997</v>
      </c>
      <c r="J18" s="11">
        <v>8</v>
      </c>
      <c r="K18">
        <v>0.35</v>
      </c>
      <c r="L18">
        <f t="shared" si="0"/>
        <v>4.9193495504995376E-2</v>
      </c>
      <c r="M18" t="s">
        <v>40</v>
      </c>
      <c r="O18">
        <v>2.1999999999999999E-2</v>
      </c>
    </row>
    <row r="19" spans="1:15" x14ac:dyDescent="0.25">
      <c r="A19" t="s">
        <v>139</v>
      </c>
      <c r="B19" t="s">
        <v>30</v>
      </c>
      <c r="C19" t="s">
        <v>31</v>
      </c>
      <c r="D19" t="s">
        <v>32</v>
      </c>
      <c r="E19" t="s">
        <v>33</v>
      </c>
      <c r="F19" t="s">
        <v>140</v>
      </c>
      <c r="G19" t="s">
        <v>146</v>
      </c>
      <c r="H19" t="s">
        <v>53</v>
      </c>
      <c r="I19" s="8">
        <v>670.88099999999997</v>
      </c>
      <c r="J19" s="11">
        <v>10</v>
      </c>
      <c r="K19">
        <v>0.18</v>
      </c>
      <c r="L19">
        <f t="shared" si="0"/>
        <v>4.4721359549995794E-2</v>
      </c>
      <c r="M19" t="s">
        <v>40</v>
      </c>
      <c r="O19">
        <v>0.02</v>
      </c>
    </row>
    <row r="20" spans="1:15" x14ac:dyDescent="0.25">
      <c r="A20" t="s">
        <v>139</v>
      </c>
      <c r="B20" t="s">
        <v>30</v>
      </c>
      <c r="C20" t="s">
        <v>31</v>
      </c>
      <c r="D20" t="s">
        <v>32</v>
      </c>
      <c r="E20" t="s">
        <v>33</v>
      </c>
      <c r="F20" t="s">
        <v>140</v>
      </c>
      <c r="G20" t="s">
        <v>146</v>
      </c>
      <c r="H20" t="s">
        <v>53</v>
      </c>
      <c r="I20" s="8">
        <v>670.88099999999997</v>
      </c>
      <c r="J20" s="11">
        <v>12</v>
      </c>
      <c r="K20">
        <v>0</v>
      </c>
      <c r="L20">
        <f t="shared" si="0"/>
        <v>0</v>
      </c>
      <c r="M20" t="s">
        <v>40</v>
      </c>
      <c r="O20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0722-61CF-4C42-9703-2F1AD05EE9D3}">
  <dimension ref="A1:R64"/>
  <sheetViews>
    <sheetView workbookViewId="0">
      <selection sqref="A1:XFD1"/>
    </sheetView>
  </sheetViews>
  <sheetFormatPr defaultRowHeight="15" x14ac:dyDescent="0.25"/>
  <cols>
    <col min="1" max="1" width="8.28515625" bestFit="1" customWidth="1"/>
    <col min="3" max="3" width="11.85546875" bestFit="1" customWidth="1"/>
    <col min="4" max="4" width="12.42578125" bestFit="1" customWidth="1"/>
    <col min="5" max="5" width="7.28515625" bestFit="1" customWidth="1"/>
    <col min="6" max="6" width="7" bestFit="1" customWidth="1"/>
    <col min="7" max="7" width="8.140625" bestFit="1" customWidth="1"/>
    <col min="8" max="8" width="9.140625" bestFit="1" customWidth="1"/>
    <col min="9" max="9" width="6.5703125" bestFit="1" customWidth="1"/>
    <col min="10" max="10" width="7.7109375" bestFit="1" customWidth="1"/>
    <col min="11" max="11" width="25.5703125" bestFit="1" customWidth="1"/>
    <col min="12" max="12" width="11.85546875" bestFit="1" customWidth="1"/>
    <col min="13" max="13" width="5.7109375" bestFit="1" customWidth="1"/>
    <col min="14" max="14" width="8.140625" bestFit="1" customWidth="1"/>
    <col min="15" max="15" width="4.85546875" bestFit="1" customWidth="1"/>
    <col min="17" max="17" width="8.5703125" bestFit="1" customWidth="1"/>
    <col min="18" max="18" width="10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s="1" t="s">
        <v>275</v>
      </c>
      <c r="J1" s="10" t="s">
        <v>8</v>
      </c>
      <c r="K1" s="2" t="s">
        <v>137</v>
      </c>
      <c r="L1" s="2" t="s">
        <v>125</v>
      </c>
      <c r="M1" s="1" t="s">
        <v>9</v>
      </c>
      <c r="N1" s="1" t="s">
        <v>7</v>
      </c>
      <c r="O1" t="s">
        <v>144</v>
      </c>
      <c r="Q1" t="s">
        <v>131</v>
      </c>
      <c r="R1" t="s">
        <v>199</v>
      </c>
    </row>
    <row r="2" spans="1:18" x14ac:dyDescent="0.25">
      <c r="A2" t="s">
        <v>139</v>
      </c>
      <c r="B2" t="s">
        <v>30</v>
      </c>
      <c r="C2" t="s">
        <v>31</v>
      </c>
      <c r="D2" t="s">
        <v>32</v>
      </c>
      <c r="E2" t="s">
        <v>33</v>
      </c>
      <c r="F2" t="s">
        <v>140</v>
      </c>
      <c r="G2" t="s">
        <v>145</v>
      </c>
      <c r="H2" t="s">
        <v>53</v>
      </c>
      <c r="I2" s="8">
        <v>670.88099999999997</v>
      </c>
      <c r="J2" s="11">
        <f>Q2+R2</f>
        <v>338</v>
      </c>
      <c r="K2">
        <v>1.32</v>
      </c>
      <c r="L2">
        <f>O2*SQRT(5)</f>
        <v>2.2360679774997897E-2</v>
      </c>
      <c r="M2" t="s">
        <v>143</v>
      </c>
      <c r="O2">
        <v>0.01</v>
      </c>
      <c r="Q2">
        <v>336</v>
      </c>
      <c r="R2" s="11">
        <v>2</v>
      </c>
    </row>
    <row r="3" spans="1:18" x14ac:dyDescent="0.25">
      <c r="A3" t="s">
        <v>139</v>
      </c>
      <c r="B3" t="s">
        <v>30</v>
      </c>
      <c r="C3" t="s">
        <v>31</v>
      </c>
      <c r="D3" t="s">
        <v>32</v>
      </c>
      <c r="E3" t="s">
        <v>33</v>
      </c>
      <c r="F3" t="s">
        <v>140</v>
      </c>
      <c r="G3" t="s">
        <v>145</v>
      </c>
      <c r="H3" t="s">
        <v>53</v>
      </c>
      <c r="I3" s="8">
        <v>670.88099999999997</v>
      </c>
      <c r="J3" s="11">
        <f t="shared" ref="J3:J64" si="0">Q3+R3</f>
        <v>340</v>
      </c>
      <c r="K3">
        <v>0.83</v>
      </c>
      <c r="L3">
        <f t="shared" ref="L3:L64" si="1">O3*SQRT(5)</f>
        <v>2.2360679774997897E-2</v>
      </c>
      <c r="M3" t="s">
        <v>143</v>
      </c>
      <c r="O3">
        <v>0.01</v>
      </c>
      <c r="Q3">
        <v>336</v>
      </c>
      <c r="R3" s="11">
        <v>4</v>
      </c>
    </row>
    <row r="4" spans="1:18" x14ac:dyDescent="0.25">
      <c r="A4" t="s">
        <v>139</v>
      </c>
      <c r="B4" t="s">
        <v>30</v>
      </c>
      <c r="C4" t="s">
        <v>31</v>
      </c>
      <c r="D4" t="s">
        <v>32</v>
      </c>
      <c r="E4" t="s">
        <v>33</v>
      </c>
      <c r="F4" t="s">
        <v>140</v>
      </c>
      <c r="G4" t="s">
        <v>145</v>
      </c>
      <c r="H4" t="s">
        <v>53</v>
      </c>
      <c r="I4" s="8">
        <v>670.88099999999997</v>
      </c>
      <c r="J4" s="11">
        <f t="shared" si="0"/>
        <v>342</v>
      </c>
      <c r="K4">
        <v>0.52</v>
      </c>
      <c r="L4">
        <f t="shared" si="1"/>
        <v>2.2360679774997897E-2</v>
      </c>
      <c r="M4" t="s">
        <v>143</v>
      </c>
      <c r="O4">
        <v>0.01</v>
      </c>
      <c r="Q4">
        <v>336</v>
      </c>
      <c r="R4">
        <v>6</v>
      </c>
    </row>
    <row r="5" spans="1:18" x14ac:dyDescent="0.25">
      <c r="A5" t="s">
        <v>139</v>
      </c>
      <c r="B5" t="s">
        <v>30</v>
      </c>
      <c r="C5" t="s">
        <v>31</v>
      </c>
      <c r="D5" t="s">
        <v>32</v>
      </c>
      <c r="E5" t="s">
        <v>33</v>
      </c>
      <c r="F5" t="s">
        <v>140</v>
      </c>
      <c r="G5" t="s">
        <v>145</v>
      </c>
      <c r="H5" t="s">
        <v>53</v>
      </c>
      <c r="I5" s="8">
        <v>670.88099999999997</v>
      </c>
      <c r="J5" s="11">
        <f t="shared" si="0"/>
        <v>344</v>
      </c>
      <c r="K5">
        <v>0.1</v>
      </c>
      <c r="L5">
        <f t="shared" si="1"/>
        <v>0</v>
      </c>
      <c r="M5" t="s">
        <v>143</v>
      </c>
      <c r="O5">
        <v>0</v>
      </c>
      <c r="Q5">
        <v>336</v>
      </c>
      <c r="R5">
        <v>8</v>
      </c>
    </row>
    <row r="6" spans="1:18" x14ac:dyDescent="0.25">
      <c r="A6" t="s">
        <v>139</v>
      </c>
      <c r="B6" t="s">
        <v>30</v>
      </c>
      <c r="C6" t="s">
        <v>31</v>
      </c>
      <c r="D6" t="s">
        <v>32</v>
      </c>
      <c r="E6" t="s">
        <v>33</v>
      </c>
      <c r="F6" t="s">
        <v>140</v>
      </c>
      <c r="G6" t="s">
        <v>145</v>
      </c>
      <c r="H6" t="s">
        <v>53</v>
      </c>
      <c r="I6" s="8">
        <v>670.88099999999997</v>
      </c>
      <c r="J6" s="11">
        <f t="shared" si="0"/>
        <v>360</v>
      </c>
      <c r="K6" t="s">
        <v>142</v>
      </c>
      <c r="L6">
        <f t="shared" si="1"/>
        <v>0</v>
      </c>
      <c r="M6" t="s">
        <v>143</v>
      </c>
      <c r="O6">
        <v>0</v>
      </c>
      <c r="Q6">
        <v>336</v>
      </c>
      <c r="R6">
        <v>24</v>
      </c>
    </row>
    <row r="7" spans="1:18" x14ac:dyDescent="0.25">
      <c r="A7" t="s">
        <v>139</v>
      </c>
      <c r="B7" t="s">
        <v>30</v>
      </c>
      <c r="C7" t="s">
        <v>31</v>
      </c>
      <c r="D7" t="s">
        <v>32</v>
      </c>
      <c r="E7" t="s">
        <v>33</v>
      </c>
      <c r="F7" t="s">
        <v>140</v>
      </c>
      <c r="G7" t="s">
        <v>145</v>
      </c>
      <c r="H7" t="s">
        <v>53</v>
      </c>
      <c r="I7" s="8">
        <v>670.88099999999997</v>
      </c>
      <c r="J7" s="11">
        <f t="shared" si="0"/>
        <v>384</v>
      </c>
      <c r="K7" t="s">
        <v>142</v>
      </c>
      <c r="L7">
        <f t="shared" si="1"/>
        <v>0</v>
      </c>
      <c r="M7" t="s">
        <v>143</v>
      </c>
      <c r="O7">
        <v>0</v>
      </c>
      <c r="Q7">
        <v>336</v>
      </c>
      <c r="R7">
        <v>48</v>
      </c>
    </row>
    <row r="8" spans="1:18" x14ac:dyDescent="0.25">
      <c r="A8" t="s">
        <v>139</v>
      </c>
      <c r="B8" t="s">
        <v>30</v>
      </c>
      <c r="C8" t="s">
        <v>31</v>
      </c>
      <c r="D8" t="s">
        <v>32</v>
      </c>
      <c r="E8" t="s">
        <v>33</v>
      </c>
      <c r="F8" t="s">
        <v>140</v>
      </c>
      <c r="G8" t="s">
        <v>145</v>
      </c>
      <c r="H8" t="s">
        <v>53</v>
      </c>
      <c r="I8" s="8">
        <v>670.88099999999997</v>
      </c>
      <c r="J8" s="11">
        <f t="shared" si="0"/>
        <v>408</v>
      </c>
      <c r="K8" t="s">
        <v>142</v>
      </c>
      <c r="L8">
        <f t="shared" si="1"/>
        <v>0</v>
      </c>
      <c r="M8" t="s">
        <v>143</v>
      </c>
      <c r="O8">
        <v>0</v>
      </c>
      <c r="Q8">
        <v>336</v>
      </c>
      <c r="R8">
        <v>72</v>
      </c>
    </row>
    <row r="9" spans="1:18" x14ac:dyDescent="0.25">
      <c r="A9" t="s">
        <v>139</v>
      </c>
      <c r="B9" t="s">
        <v>30</v>
      </c>
      <c r="C9" t="s">
        <v>75</v>
      </c>
      <c r="D9" t="s">
        <v>76</v>
      </c>
      <c r="E9" t="s">
        <v>33</v>
      </c>
      <c r="F9" t="s">
        <v>140</v>
      </c>
      <c r="G9" t="s">
        <v>145</v>
      </c>
      <c r="H9" t="s">
        <v>53</v>
      </c>
      <c r="I9" s="8">
        <v>670.88099999999997</v>
      </c>
      <c r="J9" s="11">
        <f t="shared" si="0"/>
        <v>338</v>
      </c>
      <c r="K9">
        <v>1.3</v>
      </c>
      <c r="L9">
        <f t="shared" si="1"/>
        <v>0.15652475842498531</v>
      </c>
      <c r="M9" t="s">
        <v>143</v>
      </c>
      <c r="O9">
        <v>7.0000000000000007E-2</v>
      </c>
      <c r="Q9">
        <v>336</v>
      </c>
      <c r="R9" s="11">
        <v>2</v>
      </c>
    </row>
    <row r="10" spans="1:18" x14ac:dyDescent="0.25">
      <c r="A10" t="s">
        <v>139</v>
      </c>
      <c r="B10" t="s">
        <v>30</v>
      </c>
      <c r="C10" t="s">
        <v>75</v>
      </c>
      <c r="D10" t="s">
        <v>76</v>
      </c>
      <c r="E10" t="s">
        <v>33</v>
      </c>
      <c r="F10" t="s">
        <v>140</v>
      </c>
      <c r="G10" t="s">
        <v>145</v>
      </c>
      <c r="H10" t="s">
        <v>53</v>
      </c>
      <c r="I10" s="8">
        <v>670.88099999999997</v>
      </c>
      <c r="J10" s="11">
        <f t="shared" si="0"/>
        <v>340</v>
      </c>
      <c r="K10">
        <v>0.86</v>
      </c>
      <c r="L10">
        <f t="shared" si="1"/>
        <v>4.4721359549995794E-2</v>
      </c>
      <c r="M10" t="s">
        <v>143</v>
      </c>
      <c r="O10">
        <v>0.02</v>
      </c>
      <c r="Q10">
        <v>336</v>
      </c>
      <c r="R10" s="11">
        <v>4</v>
      </c>
    </row>
    <row r="11" spans="1:18" x14ac:dyDescent="0.25">
      <c r="A11" t="s">
        <v>139</v>
      </c>
      <c r="B11" t="s">
        <v>30</v>
      </c>
      <c r="C11" t="s">
        <v>75</v>
      </c>
      <c r="D11" t="s">
        <v>76</v>
      </c>
      <c r="E11" t="s">
        <v>33</v>
      </c>
      <c r="F11" t="s">
        <v>140</v>
      </c>
      <c r="G11" t="s">
        <v>145</v>
      </c>
      <c r="H11" t="s">
        <v>53</v>
      </c>
      <c r="I11" s="8">
        <v>670.88099999999997</v>
      </c>
      <c r="J11" s="11">
        <f t="shared" si="0"/>
        <v>342</v>
      </c>
      <c r="K11">
        <v>0.6</v>
      </c>
      <c r="L11">
        <f t="shared" si="1"/>
        <v>6.7082039324993695E-2</v>
      </c>
      <c r="M11" t="s">
        <v>143</v>
      </c>
      <c r="O11">
        <v>0.03</v>
      </c>
      <c r="Q11">
        <v>336</v>
      </c>
      <c r="R11">
        <v>6</v>
      </c>
    </row>
    <row r="12" spans="1:18" x14ac:dyDescent="0.25">
      <c r="A12" t="s">
        <v>139</v>
      </c>
      <c r="B12" t="s">
        <v>30</v>
      </c>
      <c r="C12" t="s">
        <v>75</v>
      </c>
      <c r="D12" t="s">
        <v>76</v>
      </c>
      <c r="E12" t="s">
        <v>33</v>
      </c>
      <c r="F12" t="s">
        <v>140</v>
      </c>
      <c r="G12" t="s">
        <v>145</v>
      </c>
      <c r="H12" t="s">
        <v>53</v>
      </c>
      <c r="I12" s="8">
        <v>670.88099999999997</v>
      </c>
      <c r="J12" s="11">
        <f t="shared" si="0"/>
        <v>344</v>
      </c>
      <c r="K12">
        <v>0.02</v>
      </c>
      <c r="L12">
        <f t="shared" si="1"/>
        <v>4.4721359549995794E-2</v>
      </c>
      <c r="M12" t="s">
        <v>143</v>
      </c>
      <c r="O12">
        <v>0.02</v>
      </c>
      <c r="Q12">
        <v>336</v>
      </c>
      <c r="R12">
        <v>8</v>
      </c>
    </row>
    <row r="13" spans="1:18" x14ac:dyDescent="0.25">
      <c r="A13" t="s">
        <v>139</v>
      </c>
      <c r="B13" t="s">
        <v>30</v>
      </c>
      <c r="C13" t="s">
        <v>75</v>
      </c>
      <c r="D13" t="s">
        <v>76</v>
      </c>
      <c r="E13" t="s">
        <v>33</v>
      </c>
      <c r="F13" t="s">
        <v>140</v>
      </c>
      <c r="G13" t="s">
        <v>145</v>
      </c>
      <c r="H13" t="s">
        <v>53</v>
      </c>
      <c r="I13" s="8">
        <v>670.88099999999997</v>
      </c>
      <c r="J13" s="11">
        <f t="shared" si="0"/>
        <v>360</v>
      </c>
      <c r="K13">
        <v>0.18</v>
      </c>
      <c r="L13">
        <f t="shared" si="1"/>
        <v>2.2360679774997897E-2</v>
      </c>
      <c r="M13" t="s">
        <v>143</v>
      </c>
      <c r="O13">
        <v>0.01</v>
      </c>
      <c r="Q13">
        <v>336</v>
      </c>
      <c r="R13">
        <v>24</v>
      </c>
    </row>
    <row r="14" spans="1:18" x14ac:dyDescent="0.25">
      <c r="A14" t="s">
        <v>139</v>
      </c>
      <c r="B14" t="s">
        <v>30</v>
      </c>
      <c r="C14" t="s">
        <v>75</v>
      </c>
      <c r="D14" t="s">
        <v>76</v>
      </c>
      <c r="E14" t="s">
        <v>33</v>
      </c>
      <c r="F14" t="s">
        <v>140</v>
      </c>
      <c r="G14" t="s">
        <v>145</v>
      </c>
      <c r="H14" t="s">
        <v>53</v>
      </c>
      <c r="I14" s="8">
        <v>670.88099999999997</v>
      </c>
      <c r="J14" s="11">
        <f t="shared" si="0"/>
        <v>384</v>
      </c>
      <c r="K14" t="s">
        <v>142</v>
      </c>
      <c r="L14">
        <f t="shared" si="1"/>
        <v>0</v>
      </c>
      <c r="M14" t="s">
        <v>143</v>
      </c>
      <c r="O14">
        <v>0</v>
      </c>
      <c r="Q14">
        <v>336</v>
      </c>
      <c r="R14">
        <v>48</v>
      </c>
    </row>
    <row r="15" spans="1:18" x14ac:dyDescent="0.25">
      <c r="A15" t="s">
        <v>139</v>
      </c>
      <c r="B15" t="s">
        <v>30</v>
      </c>
      <c r="C15" t="s">
        <v>75</v>
      </c>
      <c r="D15" t="s">
        <v>76</v>
      </c>
      <c r="E15" t="s">
        <v>33</v>
      </c>
      <c r="F15" t="s">
        <v>140</v>
      </c>
      <c r="G15" t="s">
        <v>145</v>
      </c>
      <c r="H15" t="s">
        <v>53</v>
      </c>
      <c r="I15" s="8">
        <v>670.88099999999997</v>
      </c>
      <c r="J15" s="11">
        <f t="shared" si="0"/>
        <v>408</v>
      </c>
      <c r="K15" t="s">
        <v>142</v>
      </c>
      <c r="L15">
        <f t="shared" si="1"/>
        <v>0</v>
      </c>
      <c r="M15" t="s">
        <v>143</v>
      </c>
      <c r="O15">
        <v>0</v>
      </c>
      <c r="Q15">
        <v>336</v>
      </c>
      <c r="R15">
        <v>72</v>
      </c>
    </row>
    <row r="16" spans="1:18" x14ac:dyDescent="0.25">
      <c r="A16" t="s">
        <v>139</v>
      </c>
      <c r="B16" t="s">
        <v>30</v>
      </c>
      <c r="C16" t="s">
        <v>100</v>
      </c>
      <c r="D16" t="s">
        <v>76</v>
      </c>
      <c r="E16" t="s">
        <v>33</v>
      </c>
      <c r="F16" t="s">
        <v>140</v>
      </c>
      <c r="G16" t="s">
        <v>145</v>
      </c>
      <c r="H16" t="s">
        <v>53</v>
      </c>
      <c r="I16" s="8">
        <v>670.88099999999997</v>
      </c>
      <c r="J16" s="11">
        <f t="shared" si="0"/>
        <v>338</v>
      </c>
      <c r="K16">
        <v>0.9</v>
      </c>
      <c r="L16">
        <f t="shared" si="1"/>
        <v>8.9442719099991588E-2</v>
      </c>
      <c r="M16" t="s">
        <v>143</v>
      </c>
      <c r="O16">
        <v>0.04</v>
      </c>
      <c r="Q16">
        <v>336</v>
      </c>
      <c r="R16" s="11">
        <v>2</v>
      </c>
    </row>
    <row r="17" spans="1:18" x14ac:dyDescent="0.25">
      <c r="A17" t="s">
        <v>139</v>
      </c>
      <c r="B17" t="s">
        <v>30</v>
      </c>
      <c r="C17" t="s">
        <v>100</v>
      </c>
      <c r="D17" t="s">
        <v>76</v>
      </c>
      <c r="E17" t="s">
        <v>33</v>
      </c>
      <c r="F17" t="s">
        <v>140</v>
      </c>
      <c r="G17" t="s">
        <v>145</v>
      </c>
      <c r="H17" t="s">
        <v>53</v>
      </c>
      <c r="I17" s="8">
        <v>670.88099999999997</v>
      </c>
      <c r="J17" s="11">
        <f t="shared" si="0"/>
        <v>340</v>
      </c>
      <c r="K17">
        <v>0.66</v>
      </c>
      <c r="L17">
        <f t="shared" si="1"/>
        <v>4.4721359549995794E-2</v>
      </c>
      <c r="M17" t="s">
        <v>143</v>
      </c>
      <c r="O17">
        <v>0.02</v>
      </c>
      <c r="Q17">
        <v>336</v>
      </c>
      <c r="R17" s="11">
        <v>4</v>
      </c>
    </row>
    <row r="18" spans="1:18" x14ac:dyDescent="0.25">
      <c r="A18" t="s">
        <v>139</v>
      </c>
      <c r="B18" t="s">
        <v>30</v>
      </c>
      <c r="C18" t="s">
        <v>100</v>
      </c>
      <c r="D18" t="s">
        <v>76</v>
      </c>
      <c r="E18" t="s">
        <v>33</v>
      </c>
      <c r="F18" t="s">
        <v>140</v>
      </c>
      <c r="G18" t="s">
        <v>145</v>
      </c>
      <c r="H18" t="s">
        <v>53</v>
      </c>
      <c r="I18" s="8">
        <v>670.88099999999997</v>
      </c>
      <c r="J18" s="11">
        <f t="shared" si="0"/>
        <v>342</v>
      </c>
      <c r="K18">
        <v>0.27</v>
      </c>
      <c r="L18">
        <f t="shared" si="1"/>
        <v>4.4721359549995794E-2</v>
      </c>
      <c r="M18" t="s">
        <v>143</v>
      </c>
      <c r="O18">
        <v>0.02</v>
      </c>
      <c r="Q18">
        <v>336</v>
      </c>
      <c r="R18">
        <v>6</v>
      </c>
    </row>
    <row r="19" spans="1:18" x14ac:dyDescent="0.25">
      <c r="A19" t="s">
        <v>139</v>
      </c>
      <c r="B19" t="s">
        <v>30</v>
      </c>
      <c r="C19" t="s">
        <v>100</v>
      </c>
      <c r="D19" t="s">
        <v>76</v>
      </c>
      <c r="E19" t="s">
        <v>33</v>
      </c>
      <c r="F19" t="s">
        <v>140</v>
      </c>
      <c r="G19" t="s">
        <v>145</v>
      </c>
      <c r="H19" t="s">
        <v>53</v>
      </c>
      <c r="I19" s="8">
        <v>670.88099999999997</v>
      </c>
      <c r="J19" s="11">
        <f t="shared" si="0"/>
        <v>344</v>
      </c>
      <c r="K19">
        <v>0.14000000000000001</v>
      </c>
      <c r="L19">
        <f t="shared" si="1"/>
        <v>4.4721359549995794E-2</v>
      </c>
      <c r="M19" t="s">
        <v>143</v>
      </c>
      <c r="O19">
        <v>0.02</v>
      </c>
      <c r="Q19">
        <v>336</v>
      </c>
      <c r="R19">
        <v>8</v>
      </c>
    </row>
    <row r="20" spans="1:18" x14ac:dyDescent="0.25">
      <c r="A20" t="s">
        <v>139</v>
      </c>
      <c r="B20" t="s">
        <v>30</v>
      </c>
      <c r="C20" t="s">
        <v>100</v>
      </c>
      <c r="D20" t="s">
        <v>76</v>
      </c>
      <c r="E20" t="s">
        <v>33</v>
      </c>
      <c r="F20" t="s">
        <v>140</v>
      </c>
      <c r="G20" t="s">
        <v>145</v>
      </c>
      <c r="H20" t="s">
        <v>53</v>
      </c>
      <c r="I20" s="8">
        <v>670.88099999999997</v>
      </c>
      <c r="J20" s="11">
        <f t="shared" si="0"/>
        <v>360</v>
      </c>
      <c r="K20">
        <v>0.1</v>
      </c>
      <c r="L20">
        <f t="shared" si="1"/>
        <v>0</v>
      </c>
      <c r="M20" t="s">
        <v>143</v>
      </c>
      <c r="O20">
        <v>0</v>
      </c>
      <c r="Q20">
        <v>336</v>
      </c>
      <c r="R20">
        <v>24</v>
      </c>
    </row>
    <row r="21" spans="1:18" x14ac:dyDescent="0.25">
      <c r="A21" t="s">
        <v>139</v>
      </c>
      <c r="B21" t="s">
        <v>30</v>
      </c>
      <c r="C21" t="s">
        <v>100</v>
      </c>
      <c r="D21" t="s">
        <v>76</v>
      </c>
      <c r="E21" t="s">
        <v>33</v>
      </c>
      <c r="F21" t="s">
        <v>140</v>
      </c>
      <c r="G21" t="s">
        <v>145</v>
      </c>
      <c r="H21" t="s">
        <v>53</v>
      </c>
      <c r="I21" s="8">
        <v>670.88099999999997</v>
      </c>
      <c r="J21" s="11">
        <f t="shared" si="0"/>
        <v>384</v>
      </c>
      <c r="K21" t="s">
        <v>142</v>
      </c>
      <c r="L21">
        <f t="shared" si="1"/>
        <v>0</v>
      </c>
      <c r="M21" t="s">
        <v>143</v>
      </c>
      <c r="O21">
        <v>0</v>
      </c>
      <c r="Q21">
        <v>336</v>
      </c>
      <c r="R21">
        <v>48</v>
      </c>
    </row>
    <row r="22" spans="1:18" x14ac:dyDescent="0.25">
      <c r="A22" t="s">
        <v>139</v>
      </c>
      <c r="B22" t="s">
        <v>30</v>
      </c>
      <c r="C22" t="s">
        <v>100</v>
      </c>
      <c r="D22" t="s">
        <v>76</v>
      </c>
      <c r="E22" t="s">
        <v>33</v>
      </c>
      <c r="F22" t="s">
        <v>140</v>
      </c>
      <c r="G22" t="s">
        <v>145</v>
      </c>
      <c r="H22" t="s">
        <v>53</v>
      </c>
      <c r="I22" s="8">
        <v>670.88099999999997</v>
      </c>
      <c r="J22" s="11">
        <f t="shared" si="0"/>
        <v>408</v>
      </c>
      <c r="K22" t="s">
        <v>142</v>
      </c>
      <c r="L22">
        <f t="shared" si="1"/>
        <v>0</v>
      </c>
      <c r="M22" t="s">
        <v>143</v>
      </c>
      <c r="O22">
        <v>0</v>
      </c>
      <c r="Q22">
        <v>336</v>
      </c>
      <c r="R22">
        <v>72</v>
      </c>
    </row>
    <row r="23" spans="1:18" x14ac:dyDescent="0.25">
      <c r="A23" t="s">
        <v>139</v>
      </c>
      <c r="B23" t="s">
        <v>30</v>
      </c>
      <c r="C23" t="s">
        <v>101</v>
      </c>
      <c r="D23" t="s">
        <v>76</v>
      </c>
      <c r="E23" t="s">
        <v>33</v>
      </c>
      <c r="F23" t="s">
        <v>140</v>
      </c>
      <c r="G23" t="s">
        <v>145</v>
      </c>
      <c r="H23" t="s">
        <v>53</v>
      </c>
      <c r="I23" s="8">
        <v>670.88099999999997</v>
      </c>
      <c r="J23" s="11">
        <f t="shared" si="0"/>
        <v>338</v>
      </c>
      <c r="K23">
        <v>0.85</v>
      </c>
      <c r="L23">
        <f t="shared" si="1"/>
        <v>8.9442719099991588E-2</v>
      </c>
      <c r="M23" t="s">
        <v>143</v>
      </c>
      <c r="O23">
        <v>0.04</v>
      </c>
      <c r="Q23">
        <v>336</v>
      </c>
      <c r="R23" s="11">
        <v>2</v>
      </c>
    </row>
    <row r="24" spans="1:18" x14ac:dyDescent="0.25">
      <c r="A24" t="s">
        <v>139</v>
      </c>
      <c r="B24" t="s">
        <v>30</v>
      </c>
      <c r="C24" t="s">
        <v>101</v>
      </c>
      <c r="D24" t="s">
        <v>76</v>
      </c>
      <c r="E24" t="s">
        <v>33</v>
      </c>
      <c r="F24" t="s">
        <v>140</v>
      </c>
      <c r="G24" t="s">
        <v>145</v>
      </c>
      <c r="H24" t="s">
        <v>53</v>
      </c>
      <c r="I24" s="8">
        <v>670.88099999999997</v>
      </c>
      <c r="J24" s="11">
        <f t="shared" si="0"/>
        <v>340</v>
      </c>
      <c r="K24">
        <v>0.6</v>
      </c>
      <c r="L24">
        <f t="shared" si="1"/>
        <v>6.7082039324993695E-2</v>
      </c>
      <c r="M24" t="s">
        <v>143</v>
      </c>
      <c r="O24">
        <v>0.03</v>
      </c>
      <c r="Q24">
        <v>336</v>
      </c>
      <c r="R24" s="11">
        <v>4</v>
      </c>
    </row>
    <row r="25" spans="1:18" x14ac:dyDescent="0.25">
      <c r="A25" t="s">
        <v>139</v>
      </c>
      <c r="B25" t="s">
        <v>30</v>
      </c>
      <c r="C25" t="s">
        <v>101</v>
      </c>
      <c r="D25" t="s">
        <v>76</v>
      </c>
      <c r="E25" t="s">
        <v>33</v>
      </c>
      <c r="F25" t="s">
        <v>140</v>
      </c>
      <c r="G25" t="s">
        <v>145</v>
      </c>
      <c r="H25" t="s">
        <v>53</v>
      </c>
      <c r="I25" s="8">
        <v>670.88099999999997</v>
      </c>
      <c r="J25" s="11">
        <f t="shared" si="0"/>
        <v>342</v>
      </c>
      <c r="K25">
        <v>0.2</v>
      </c>
      <c r="L25">
        <f t="shared" si="1"/>
        <v>4.4721359549995794E-2</v>
      </c>
      <c r="M25" t="s">
        <v>143</v>
      </c>
      <c r="O25">
        <v>0.02</v>
      </c>
      <c r="Q25">
        <v>336</v>
      </c>
      <c r="R25">
        <v>6</v>
      </c>
    </row>
    <row r="26" spans="1:18" x14ac:dyDescent="0.25">
      <c r="A26" t="s">
        <v>139</v>
      </c>
      <c r="B26" t="s">
        <v>30</v>
      </c>
      <c r="C26" t="s">
        <v>101</v>
      </c>
      <c r="D26" t="s">
        <v>76</v>
      </c>
      <c r="E26" t="s">
        <v>33</v>
      </c>
      <c r="F26" t="s">
        <v>140</v>
      </c>
      <c r="G26" t="s">
        <v>145</v>
      </c>
      <c r="H26" t="s">
        <v>53</v>
      </c>
      <c r="I26" s="8">
        <v>670.88099999999997</v>
      </c>
      <c r="J26" s="11">
        <f t="shared" si="0"/>
        <v>344</v>
      </c>
      <c r="K26">
        <v>0.1</v>
      </c>
      <c r="L26">
        <f t="shared" si="1"/>
        <v>2.2360679774997897E-2</v>
      </c>
      <c r="M26" t="s">
        <v>143</v>
      </c>
      <c r="O26">
        <v>0.01</v>
      </c>
      <c r="Q26">
        <v>336</v>
      </c>
      <c r="R26">
        <v>8</v>
      </c>
    </row>
    <row r="27" spans="1:18" x14ac:dyDescent="0.25">
      <c r="A27" t="s">
        <v>139</v>
      </c>
      <c r="B27" t="s">
        <v>30</v>
      </c>
      <c r="C27" t="s">
        <v>101</v>
      </c>
      <c r="D27" t="s">
        <v>76</v>
      </c>
      <c r="E27" t="s">
        <v>33</v>
      </c>
      <c r="F27" t="s">
        <v>140</v>
      </c>
      <c r="G27" t="s">
        <v>145</v>
      </c>
      <c r="H27" t="s">
        <v>53</v>
      </c>
      <c r="I27" s="8">
        <v>670.88099999999997</v>
      </c>
      <c r="J27" s="11">
        <f t="shared" si="0"/>
        <v>360</v>
      </c>
      <c r="K27" t="s">
        <v>142</v>
      </c>
      <c r="L27">
        <f t="shared" si="1"/>
        <v>0</v>
      </c>
      <c r="M27" t="s">
        <v>143</v>
      </c>
      <c r="O27">
        <v>0</v>
      </c>
      <c r="Q27">
        <v>336</v>
      </c>
      <c r="R27">
        <v>24</v>
      </c>
    </row>
    <row r="28" spans="1:18" x14ac:dyDescent="0.25">
      <c r="A28" t="s">
        <v>139</v>
      </c>
      <c r="B28" t="s">
        <v>30</v>
      </c>
      <c r="C28" t="s">
        <v>101</v>
      </c>
      <c r="D28" t="s">
        <v>76</v>
      </c>
      <c r="E28" t="s">
        <v>33</v>
      </c>
      <c r="F28" t="s">
        <v>140</v>
      </c>
      <c r="G28" t="s">
        <v>145</v>
      </c>
      <c r="H28" t="s">
        <v>53</v>
      </c>
      <c r="I28" s="8">
        <v>670.88099999999997</v>
      </c>
      <c r="J28" s="11">
        <f t="shared" si="0"/>
        <v>384</v>
      </c>
      <c r="K28" t="s">
        <v>142</v>
      </c>
      <c r="L28">
        <f t="shared" si="1"/>
        <v>0</v>
      </c>
      <c r="M28" t="s">
        <v>143</v>
      </c>
      <c r="O28">
        <v>0</v>
      </c>
      <c r="Q28">
        <v>336</v>
      </c>
      <c r="R28">
        <v>48</v>
      </c>
    </row>
    <row r="29" spans="1:18" x14ac:dyDescent="0.25">
      <c r="A29" t="s">
        <v>139</v>
      </c>
      <c r="B29" t="s">
        <v>30</v>
      </c>
      <c r="C29" t="s">
        <v>101</v>
      </c>
      <c r="D29" t="s">
        <v>76</v>
      </c>
      <c r="E29" t="s">
        <v>33</v>
      </c>
      <c r="F29" t="s">
        <v>140</v>
      </c>
      <c r="G29" t="s">
        <v>145</v>
      </c>
      <c r="H29" t="s">
        <v>53</v>
      </c>
      <c r="I29" s="8">
        <v>670.88099999999997</v>
      </c>
      <c r="J29" s="11">
        <f t="shared" si="0"/>
        <v>408</v>
      </c>
      <c r="K29" t="s">
        <v>142</v>
      </c>
      <c r="L29">
        <f t="shared" si="1"/>
        <v>0</v>
      </c>
      <c r="M29" t="s">
        <v>143</v>
      </c>
      <c r="O29">
        <v>0</v>
      </c>
      <c r="Q29">
        <v>336</v>
      </c>
      <c r="R29">
        <v>72</v>
      </c>
    </row>
    <row r="30" spans="1:18" x14ac:dyDescent="0.25">
      <c r="A30" t="s">
        <v>139</v>
      </c>
      <c r="B30" t="s">
        <v>30</v>
      </c>
      <c r="C30" t="s">
        <v>110</v>
      </c>
      <c r="D30" t="s">
        <v>76</v>
      </c>
      <c r="E30" t="s">
        <v>33</v>
      </c>
      <c r="F30" t="s">
        <v>140</v>
      </c>
      <c r="G30" t="s">
        <v>145</v>
      </c>
      <c r="H30" t="s">
        <v>53</v>
      </c>
      <c r="I30" s="8">
        <v>670.88099999999997</v>
      </c>
      <c r="J30" s="11">
        <f t="shared" si="0"/>
        <v>338</v>
      </c>
      <c r="K30">
        <v>0.9</v>
      </c>
      <c r="L30">
        <f t="shared" si="1"/>
        <v>4.4721359549995794E-2</v>
      </c>
      <c r="M30" t="s">
        <v>143</v>
      </c>
      <c r="O30">
        <v>0.02</v>
      </c>
      <c r="Q30">
        <v>336</v>
      </c>
      <c r="R30" s="11">
        <v>2</v>
      </c>
    </row>
    <row r="31" spans="1:18" x14ac:dyDescent="0.25">
      <c r="A31" t="s">
        <v>139</v>
      </c>
      <c r="B31" t="s">
        <v>30</v>
      </c>
      <c r="C31" t="s">
        <v>110</v>
      </c>
      <c r="D31" t="s">
        <v>76</v>
      </c>
      <c r="E31" t="s">
        <v>33</v>
      </c>
      <c r="F31" t="s">
        <v>140</v>
      </c>
      <c r="G31" t="s">
        <v>145</v>
      </c>
      <c r="H31" t="s">
        <v>53</v>
      </c>
      <c r="I31" s="8">
        <v>670.88099999999997</v>
      </c>
      <c r="J31" s="11">
        <f t="shared" si="0"/>
        <v>340</v>
      </c>
      <c r="K31">
        <v>0.5</v>
      </c>
      <c r="L31">
        <f t="shared" si="1"/>
        <v>4.4721359549995794E-2</v>
      </c>
      <c r="M31" t="s">
        <v>143</v>
      </c>
      <c r="O31">
        <v>0.02</v>
      </c>
      <c r="Q31">
        <v>336</v>
      </c>
      <c r="R31" s="11">
        <v>4</v>
      </c>
    </row>
    <row r="32" spans="1:18" x14ac:dyDescent="0.25">
      <c r="A32" t="s">
        <v>139</v>
      </c>
      <c r="B32" t="s">
        <v>30</v>
      </c>
      <c r="C32" t="s">
        <v>110</v>
      </c>
      <c r="D32" t="s">
        <v>76</v>
      </c>
      <c r="E32" t="s">
        <v>33</v>
      </c>
      <c r="F32" t="s">
        <v>140</v>
      </c>
      <c r="G32" t="s">
        <v>145</v>
      </c>
      <c r="H32" t="s">
        <v>53</v>
      </c>
      <c r="I32" s="8">
        <v>670.88099999999997</v>
      </c>
      <c r="J32" s="11">
        <f t="shared" si="0"/>
        <v>342</v>
      </c>
      <c r="K32">
        <v>0.35</v>
      </c>
      <c r="L32">
        <f t="shared" si="1"/>
        <v>4.4721359549995794E-2</v>
      </c>
      <c r="M32" t="s">
        <v>143</v>
      </c>
      <c r="O32">
        <v>0.02</v>
      </c>
      <c r="Q32">
        <v>336</v>
      </c>
      <c r="R32">
        <v>6</v>
      </c>
    </row>
    <row r="33" spans="1:18" x14ac:dyDescent="0.25">
      <c r="A33" t="s">
        <v>139</v>
      </c>
      <c r="B33" t="s">
        <v>30</v>
      </c>
      <c r="C33" t="s">
        <v>110</v>
      </c>
      <c r="D33" t="s">
        <v>76</v>
      </c>
      <c r="E33" t="s">
        <v>33</v>
      </c>
      <c r="F33" t="s">
        <v>140</v>
      </c>
      <c r="G33" t="s">
        <v>145</v>
      </c>
      <c r="H33" t="s">
        <v>53</v>
      </c>
      <c r="I33" s="8">
        <v>670.88099999999997</v>
      </c>
      <c r="J33" s="11">
        <f t="shared" si="0"/>
        <v>344</v>
      </c>
      <c r="K33">
        <v>0.14000000000000001</v>
      </c>
      <c r="L33">
        <f t="shared" si="1"/>
        <v>4.4721359549995794E-2</v>
      </c>
      <c r="M33" t="s">
        <v>143</v>
      </c>
      <c r="O33">
        <v>0.02</v>
      </c>
      <c r="Q33">
        <v>336</v>
      </c>
      <c r="R33">
        <v>8</v>
      </c>
    </row>
    <row r="34" spans="1:18" x14ac:dyDescent="0.25">
      <c r="A34" t="s">
        <v>139</v>
      </c>
      <c r="B34" t="s">
        <v>30</v>
      </c>
      <c r="C34" t="s">
        <v>110</v>
      </c>
      <c r="D34" t="s">
        <v>76</v>
      </c>
      <c r="E34" t="s">
        <v>33</v>
      </c>
      <c r="F34" t="s">
        <v>140</v>
      </c>
      <c r="G34" t="s">
        <v>145</v>
      </c>
      <c r="H34" t="s">
        <v>53</v>
      </c>
      <c r="I34" s="8">
        <v>670.88099999999997</v>
      </c>
      <c r="J34" s="11">
        <f t="shared" si="0"/>
        <v>360</v>
      </c>
      <c r="K34">
        <v>0.1</v>
      </c>
      <c r="L34">
        <f t="shared" si="1"/>
        <v>0</v>
      </c>
      <c r="M34" t="s">
        <v>143</v>
      </c>
      <c r="O34">
        <v>0</v>
      </c>
      <c r="Q34">
        <v>336</v>
      </c>
      <c r="R34">
        <v>24</v>
      </c>
    </row>
    <row r="35" spans="1:18" x14ac:dyDescent="0.25">
      <c r="A35" t="s">
        <v>139</v>
      </c>
      <c r="B35" t="s">
        <v>30</v>
      </c>
      <c r="C35" t="s">
        <v>110</v>
      </c>
      <c r="D35" t="s">
        <v>76</v>
      </c>
      <c r="E35" t="s">
        <v>33</v>
      </c>
      <c r="F35" t="s">
        <v>140</v>
      </c>
      <c r="G35" t="s">
        <v>145</v>
      </c>
      <c r="H35" t="s">
        <v>53</v>
      </c>
      <c r="I35" s="8">
        <v>670.88099999999997</v>
      </c>
      <c r="J35" s="11">
        <f t="shared" si="0"/>
        <v>384</v>
      </c>
      <c r="K35" t="s">
        <v>142</v>
      </c>
      <c r="L35">
        <f t="shared" si="1"/>
        <v>0</v>
      </c>
      <c r="M35" t="s">
        <v>143</v>
      </c>
      <c r="O35">
        <v>0</v>
      </c>
      <c r="Q35">
        <v>336</v>
      </c>
      <c r="R35">
        <v>48</v>
      </c>
    </row>
    <row r="36" spans="1:18" x14ac:dyDescent="0.25">
      <c r="A36" t="s">
        <v>139</v>
      </c>
      <c r="B36" t="s">
        <v>30</v>
      </c>
      <c r="C36" t="s">
        <v>110</v>
      </c>
      <c r="D36" t="s">
        <v>76</v>
      </c>
      <c r="E36" t="s">
        <v>33</v>
      </c>
      <c r="F36" t="s">
        <v>140</v>
      </c>
      <c r="G36" t="s">
        <v>145</v>
      </c>
      <c r="H36" t="s">
        <v>53</v>
      </c>
      <c r="I36" s="8">
        <v>670.88099999999997</v>
      </c>
      <c r="J36" s="11">
        <f t="shared" si="0"/>
        <v>408</v>
      </c>
      <c r="K36" t="s">
        <v>142</v>
      </c>
      <c r="L36">
        <f t="shared" si="1"/>
        <v>0</v>
      </c>
      <c r="M36" t="s">
        <v>143</v>
      </c>
      <c r="O36">
        <v>0</v>
      </c>
      <c r="Q36">
        <v>336</v>
      </c>
      <c r="R36">
        <v>72</v>
      </c>
    </row>
    <row r="37" spans="1:18" x14ac:dyDescent="0.25">
      <c r="A37" t="s">
        <v>139</v>
      </c>
      <c r="B37" t="s">
        <v>30</v>
      </c>
      <c r="C37" t="s">
        <v>141</v>
      </c>
      <c r="D37" t="s">
        <v>76</v>
      </c>
      <c r="E37" t="s">
        <v>33</v>
      </c>
      <c r="F37" t="s">
        <v>140</v>
      </c>
      <c r="G37" t="s">
        <v>145</v>
      </c>
      <c r="H37" t="s">
        <v>53</v>
      </c>
      <c r="I37" s="8">
        <v>670.88099999999997</v>
      </c>
      <c r="J37" s="11">
        <f t="shared" si="0"/>
        <v>338</v>
      </c>
      <c r="K37">
        <v>0.4</v>
      </c>
      <c r="L37">
        <f t="shared" si="1"/>
        <v>8.9442719099991588E-2</v>
      </c>
      <c r="M37" t="s">
        <v>143</v>
      </c>
      <c r="O37">
        <v>0.04</v>
      </c>
      <c r="Q37">
        <v>336</v>
      </c>
      <c r="R37" s="11">
        <v>2</v>
      </c>
    </row>
    <row r="38" spans="1:18" x14ac:dyDescent="0.25">
      <c r="A38" t="s">
        <v>139</v>
      </c>
      <c r="B38" t="s">
        <v>30</v>
      </c>
      <c r="C38" t="s">
        <v>141</v>
      </c>
      <c r="D38" t="s">
        <v>76</v>
      </c>
      <c r="E38" t="s">
        <v>33</v>
      </c>
      <c r="F38" t="s">
        <v>140</v>
      </c>
      <c r="G38" t="s">
        <v>145</v>
      </c>
      <c r="H38" t="s">
        <v>53</v>
      </c>
      <c r="I38" s="8">
        <v>670.88099999999997</v>
      </c>
      <c r="J38" s="11">
        <f t="shared" si="0"/>
        <v>340</v>
      </c>
      <c r="K38">
        <v>0.2</v>
      </c>
      <c r="L38">
        <f t="shared" si="1"/>
        <v>4.4721359549995794E-2</v>
      </c>
      <c r="M38" t="s">
        <v>143</v>
      </c>
      <c r="O38">
        <v>0.02</v>
      </c>
      <c r="Q38">
        <v>336</v>
      </c>
      <c r="R38" s="11">
        <v>4</v>
      </c>
    </row>
    <row r="39" spans="1:18" x14ac:dyDescent="0.25">
      <c r="A39" t="s">
        <v>139</v>
      </c>
      <c r="B39" t="s">
        <v>30</v>
      </c>
      <c r="C39" t="s">
        <v>141</v>
      </c>
      <c r="D39" t="s">
        <v>76</v>
      </c>
      <c r="E39" t="s">
        <v>33</v>
      </c>
      <c r="F39" t="s">
        <v>140</v>
      </c>
      <c r="G39" t="s">
        <v>145</v>
      </c>
      <c r="H39" t="s">
        <v>53</v>
      </c>
      <c r="I39" s="8">
        <v>670.88099999999997</v>
      </c>
      <c r="J39" s="11">
        <f t="shared" si="0"/>
        <v>342</v>
      </c>
      <c r="K39">
        <v>0.1</v>
      </c>
      <c r="L39">
        <f t="shared" si="1"/>
        <v>0</v>
      </c>
      <c r="M39" t="s">
        <v>143</v>
      </c>
      <c r="O39">
        <v>0</v>
      </c>
      <c r="Q39">
        <v>336</v>
      </c>
      <c r="R39">
        <v>6</v>
      </c>
    </row>
    <row r="40" spans="1:18" x14ac:dyDescent="0.25">
      <c r="A40" t="s">
        <v>139</v>
      </c>
      <c r="B40" t="s">
        <v>30</v>
      </c>
      <c r="C40" t="s">
        <v>141</v>
      </c>
      <c r="D40" t="s">
        <v>76</v>
      </c>
      <c r="E40" t="s">
        <v>33</v>
      </c>
      <c r="F40" t="s">
        <v>140</v>
      </c>
      <c r="G40" t="s">
        <v>145</v>
      </c>
      <c r="H40" t="s">
        <v>53</v>
      </c>
      <c r="I40" s="8">
        <v>670.88099999999997</v>
      </c>
      <c r="J40" s="11">
        <f t="shared" si="0"/>
        <v>344</v>
      </c>
      <c r="K40" t="s">
        <v>142</v>
      </c>
      <c r="L40">
        <f t="shared" si="1"/>
        <v>0</v>
      </c>
      <c r="M40" t="s">
        <v>143</v>
      </c>
      <c r="O40">
        <v>0</v>
      </c>
      <c r="Q40">
        <v>336</v>
      </c>
      <c r="R40">
        <v>8</v>
      </c>
    </row>
    <row r="41" spans="1:18" x14ac:dyDescent="0.25">
      <c r="A41" t="s">
        <v>139</v>
      </c>
      <c r="B41" t="s">
        <v>30</v>
      </c>
      <c r="C41" t="s">
        <v>141</v>
      </c>
      <c r="D41" t="s">
        <v>76</v>
      </c>
      <c r="E41" t="s">
        <v>33</v>
      </c>
      <c r="F41" t="s">
        <v>140</v>
      </c>
      <c r="G41" t="s">
        <v>145</v>
      </c>
      <c r="H41" t="s">
        <v>53</v>
      </c>
      <c r="I41" s="8">
        <v>670.88099999999997</v>
      </c>
      <c r="J41" s="11">
        <f t="shared" si="0"/>
        <v>360</v>
      </c>
      <c r="K41" t="s">
        <v>142</v>
      </c>
      <c r="L41">
        <f t="shared" si="1"/>
        <v>0</v>
      </c>
      <c r="M41" t="s">
        <v>143</v>
      </c>
      <c r="O41">
        <v>0</v>
      </c>
      <c r="Q41">
        <v>336</v>
      </c>
      <c r="R41">
        <v>24</v>
      </c>
    </row>
    <row r="42" spans="1:18" x14ac:dyDescent="0.25">
      <c r="A42" t="s">
        <v>139</v>
      </c>
      <c r="B42" t="s">
        <v>30</v>
      </c>
      <c r="C42" t="s">
        <v>141</v>
      </c>
      <c r="D42" t="s">
        <v>76</v>
      </c>
      <c r="E42" t="s">
        <v>33</v>
      </c>
      <c r="F42" t="s">
        <v>140</v>
      </c>
      <c r="G42" t="s">
        <v>145</v>
      </c>
      <c r="H42" t="s">
        <v>53</v>
      </c>
      <c r="I42" s="8">
        <v>670.88099999999997</v>
      </c>
      <c r="J42" s="11">
        <f t="shared" si="0"/>
        <v>384</v>
      </c>
      <c r="K42" t="s">
        <v>142</v>
      </c>
      <c r="L42">
        <f t="shared" si="1"/>
        <v>0</v>
      </c>
      <c r="M42" t="s">
        <v>143</v>
      </c>
      <c r="O42">
        <v>0</v>
      </c>
      <c r="Q42">
        <v>336</v>
      </c>
      <c r="R42">
        <v>48</v>
      </c>
    </row>
    <row r="43" spans="1:18" x14ac:dyDescent="0.25">
      <c r="A43" t="s">
        <v>139</v>
      </c>
      <c r="B43" t="s">
        <v>30</v>
      </c>
      <c r="C43" t="s">
        <v>141</v>
      </c>
      <c r="D43" t="s">
        <v>76</v>
      </c>
      <c r="E43" t="s">
        <v>33</v>
      </c>
      <c r="F43" t="s">
        <v>140</v>
      </c>
      <c r="G43" t="s">
        <v>145</v>
      </c>
      <c r="H43" t="s">
        <v>53</v>
      </c>
      <c r="I43" s="8">
        <v>670.88099999999997</v>
      </c>
      <c r="J43" s="11">
        <f t="shared" si="0"/>
        <v>408</v>
      </c>
      <c r="K43" t="s">
        <v>142</v>
      </c>
      <c r="L43">
        <f t="shared" si="1"/>
        <v>0</v>
      </c>
      <c r="M43" t="s">
        <v>143</v>
      </c>
      <c r="O43">
        <v>0</v>
      </c>
      <c r="Q43">
        <v>336</v>
      </c>
      <c r="R43">
        <v>72</v>
      </c>
    </row>
    <row r="44" spans="1:18" x14ac:dyDescent="0.25">
      <c r="A44" t="s">
        <v>139</v>
      </c>
      <c r="B44" t="s">
        <v>30</v>
      </c>
      <c r="C44" t="s">
        <v>127</v>
      </c>
      <c r="D44" t="s">
        <v>76</v>
      </c>
      <c r="E44" t="s">
        <v>33</v>
      </c>
      <c r="F44" t="s">
        <v>140</v>
      </c>
      <c r="G44" t="s">
        <v>145</v>
      </c>
      <c r="H44" t="s">
        <v>53</v>
      </c>
      <c r="I44" s="8">
        <v>670.88099999999997</v>
      </c>
      <c r="J44" s="11">
        <f t="shared" si="0"/>
        <v>338</v>
      </c>
      <c r="K44">
        <v>0.84</v>
      </c>
      <c r="L44">
        <f t="shared" si="1"/>
        <v>4.4721359549995794E-2</v>
      </c>
      <c r="M44" t="s">
        <v>143</v>
      </c>
      <c r="O44">
        <v>0.02</v>
      </c>
      <c r="Q44">
        <v>336</v>
      </c>
      <c r="R44" s="11">
        <v>2</v>
      </c>
    </row>
    <row r="45" spans="1:18" x14ac:dyDescent="0.25">
      <c r="A45" t="s">
        <v>139</v>
      </c>
      <c r="B45" t="s">
        <v>30</v>
      </c>
      <c r="C45" t="s">
        <v>127</v>
      </c>
      <c r="D45" t="s">
        <v>76</v>
      </c>
      <c r="E45" t="s">
        <v>33</v>
      </c>
      <c r="F45" t="s">
        <v>140</v>
      </c>
      <c r="G45" t="s">
        <v>145</v>
      </c>
      <c r="H45" t="s">
        <v>53</v>
      </c>
      <c r="I45" s="8">
        <v>670.88099999999997</v>
      </c>
      <c r="J45" s="11">
        <f t="shared" si="0"/>
        <v>340</v>
      </c>
      <c r="K45">
        <v>0.46</v>
      </c>
      <c r="L45">
        <f t="shared" si="1"/>
        <v>4.4721359549995794E-2</v>
      </c>
      <c r="M45" t="s">
        <v>143</v>
      </c>
      <c r="O45">
        <v>0.02</v>
      </c>
      <c r="Q45">
        <v>336</v>
      </c>
      <c r="R45" s="11">
        <v>4</v>
      </c>
    </row>
    <row r="46" spans="1:18" x14ac:dyDescent="0.25">
      <c r="A46" t="s">
        <v>139</v>
      </c>
      <c r="B46" t="s">
        <v>30</v>
      </c>
      <c r="C46" t="s">
        <v>127</v>
      </c>
      <c r="D46" t="s">
        <v>76</v>
      </c>
      <c r="E46" t="s">
        <v>33</v>
      </c>
      <c r="F46" t="s">
        <v>140</v>
      </c>
      <c r="G46" t="s">
        <v>145</v>
      </c>
      <c r="H46" t="s">
        <v>53</v>
      </c>
      <c r="I46" s="8">
        <v>670.88099999999997</v>
      </c>
      <c r="J46" s="11">
        <f t="shared" si="0"/>
        <v>342</v>
      </c>
      <c r="K46">
        <v>0.24</v>
      </c>
      <c r="L46">
        <f t="shared" si="1"/>
        <v>2.2360679774997897E-2</v>
      </c>
      <c r="M46" t="s">
        <v>143</v>
      </c>
      <c r="O46">
        <v>0.01</v>
      </c>
      <c r="Q46">
        <v>336</v>
      </c>
      <c r="R46">
        <v>6</v>
      </c>
    </row>
    <row r="47" spans="1:18" x14ac:dyDescent="0.25">
      <c r="A47" t="s">
        <v>139</v>
      </c>
      <c r="B47" t="s">
        <v>30</v>
      </c>
      <c r="C47" t="s">
        <v>127</v>
      </c>
      <c r="D47" t="s">
        <v>76</v>
      </c>
      <c r="E47" t="s">
        <v>33</v>
      </c>
      <c r="F47" t="s">
        <v>140</v>
      </c>
      <c r="G47" t="s">
        <v>145</v>
      </c>
      <c r="H47" t="s">
        <v>53</v>
      </c>
      <c r="I47" s="8">
        <v>670.88099999999997</v>
      </c>
      <c r="J47" s="11">
        <f t="shared" si="0"/>
        <v>344</v>
      </c>
      <c r="K47" t="s">
        <v>142</v>
      </c>
      <c r="L47">
        <f t="shared" si="1"/>
        <v>0</v>
      </c>
      <c r="M47" t="s">
        <v>143</v>
      </c>
      <c r="O47">
        <v>0</v>
      </c>
      <c r="Q47">
        <v>336</v>
      </c>
      <c r="R47">
        <v>8</v>
      </c>
    </row>
    <row r="48" spans="1:18" x14ac:dyDescent="0.25">
      <c r="A48" t="s">
        <v>139</v>
      </c>
      <c r="B48" t="s">
        <v>30</v>
      </c>
      <c r="C48" t="s">
        <v>127</v>
      </c>
      <c r="D48" t="s">
        <v>76</v>
      </c>
      <c r="E48" t="s">
        <v>33</v>
      </c>
      <c r="F48" t="s">
        <v>140</v>
      </c>
      <c r="G48" t="s">
        <v>145</v>
      </c>
      <c r="H48" t="s">
        <v>53</v>
      </c>
      <c r="I48" s="8">
        <v>670.88099999999997</v>
      </c>
      <c r="J48" s="11">
        <f t="shared" si="0"/>
        <v>360</v>
      </c>
      <c r="K48" t="s">
        <v>142</v>
      </c>
      <c r="L48">
        <f t="shared" si="1"/>
        <v>0</v>
      </c>
      <c r="M48" t="s">
        <v>143</v>
      </c>
      <c r="O48">
        <v>0</v>
      </c>
      <c r="Q48">
        <v>336</v>
      </c>
      <c r="R48">
        <v>24</v>
      </c>
    </row>
    <row r="49" spans="1:18" x14ac:dyDescent="0.25">
      <c r="A49" t="s">
        <v>139</v>
      </c>
      <c r="B49" t="s">
        <v>30</v>
      </c>
      <c r="C49" t="s">
        <v>127</v>
      </c>
      <c r="D49" t="s">
        <v>76</v>
      </c>
      <c r="E49" t="s">
        <v>33</v>
      </c>
      <c r="F49" t="s">
        <v>140</v>
      </c>
      <c r="G49" t="s">
        <v>145</v>
      </c>
      <c r="H49" t="s">
        <v>53</v>
      </c>
      <c r="I49" s="8">
        <v>670.88099999999997</v>
      </c>
      <c r="J49" s="11">
        <f t="shared" si="0"/>
        <v>384</v>
      </c>
      <c r="K49" t="s">
        <v>142</v>
      </c>
      <c r="L49">
        <f t="shared" si="1"/>
        <v>0</v>
      </c>
      <c r="M49" t="s">
        <v>143</v>
      </c>
      <c r="O49">
        <v>0</v>
      </c>
      <c r="Q49">
        <v>336</v>
      </c>
      <c r="R49">
        <v>48</v>
      </c>
    </row>
    <row r="50" spans="1:18" x14ac:dyDescent="0.25">
      <c r="A50" t="s">
        <v>139</v>
      </c>
      <c r="B50" t="s">
        <v>30</v>
      </c>
      <c r="C50" t="s">
        <v>127</v>
      </c>
      <c r="D50" t="s">
        <v>76</v>
      </c>
      <c r="E50" t="s">
        <v>33</v>
      </c>
      <c r="F50" t="s">
        <v>140</v>
      </c>
      <c r="G50" t="s">
        <v>145</v>
      </c>
      <c r="H50" t="s">
        <v>53</v>
      </c>
      <c r="I50" s="8">
        <v>670.88099999999997</v>
      </c>
      <c r="J50" s="11">
        <f t="shared" si="0"/>
        <v>408</v>
      </c>
      <c r="K50" t="s">
        <v>142</v>
      </c>
      <c r="L50">
        <f t="shared" si="1"/>
        <v>0</v>
      </c>
      <c r="M50" t="s">
        <v>143</v>
      </c>
      <c r="O50">
        <v>0</v>
      </c>
      <c r="Q50">
        <v>336</v>
      </c>
      <c r="R50">
        <v>72</v>
      </c>
    </row>
    <row r="51" spans="1:18" x14ac:dyDescent="0.25">
      <c r="A51" t="s">
        <v>139</v>
      </c>
      <c r="B51" t="s">
        <v>30</v>
      </c>
      <c r="C51" t="s">
        <v>103</v>
      </c>
      <c r="D51" t="s">
        <v>76</v>
      </c>
      <c r="E51" t="s">
        <v>33</v>
      </c>
      <c r="F51" t="s">
        <v>140</v>
      </c>
      <c r="G51" t="s">
        <v>145</v>
      </c>
      <c r="H51" t="s">
        <v>53</v>
      </c>
      <c r="I51" s="8">
        <v>670.88099999999997</v>
      </c>
      <c r="J51" s="11">
        <f t="shared" si="0"/>
        <v>338</v>
      </c>
      <c r="K51">
        <v>0.7</v>
      </c>
      <c r="L51">
        <f t="shared" si="1"/>
        <v>4.4721359549995794E-2</v>
      </c>
      <c r="M51" t="s">
        <v>143</v>
      </c>
      <c r="O51">
        <v>0.02</v>
      </c>
      <c r="Q51">
        <v>336</v>
      </c>
      <c r="R51" s="11">
        <v>2</v>
      </c>
    </row>
    <row r="52" spans="1:18" x14ac:dyDescent="0.25">
      <c r="A52" t="s">
        <v>139</v>
      </c>
      <c r="B52" t="s">
        <v>30</v>
      </c>
      <c r="C52" t="s">
        <v>103</v>
      </c>
      <c r="D52" t="s">
        <v>76</v>
      </c>
      <c r="E52" t="s">
        <v>33</v>
      </c>
      <c r="F52" t="s">
        <v>140</v>
      </c>
      <c r="G52" t="s">
        <v>145</v>
      </c>
      <c r="H52" t="s">
        <v>53</v>
      </c>
      <c r="I52" s="8">
        <v>670.88099999999997</v>
      </c>
      <c r="J52" s="11">
        <f t="shared" si="0"/>
        <v>340</v>
      </c>
      <c r="K52">
        <v>0.3</v>
      </c>
      <c r="L52">
        <f t="shared" si="1"/>
        <v>4.4721359549995794E-2</v>
      </c>
      <c r="M52" t="s">
        <v>143</v>
      </c>
      <c r="O52">
        <v>0.02</v>
      </c>
      <c r="Q52">
        <v>336</v>
      </c>
      <c r="R52" s="11">
        <v>4</v>
      </c>
    </row>
    <row r="53" spans="1:18" x14ac:dyDescent="0.25">
      <c r="A53" t="s">
        <v>139</v>
      </c>
      <c r="B53" t="s">
        <v>30</v>
      </c>
      <c r="C53" t="s">
        <v>103</v>
      </c>
      <c r="D53" t="s">
        <v>76</v>
      </c>
      <c r="E53" t="s">
        <v>33</v>
      </c>
      <c r="F53" t="s">
        <v>140</v>
      </c>
      <c r="G53" t="s">
        <v>145</v>
      </c>
      <c r="H53" t="s">
        <v>53</v>
      </c>
      <c r="I53" s="8">
        <v>670.88099999999997</v>
      </c>
      <c r="J53" s="11">
        <f t="shared" si="0"/>
        <v>342</v>
      </c>
      <c r="K53">
        <v>0.14000000000000001</v>
      </c>
      <c r="L53">
        <f t="shared" si="1"/>
        <v>2.2360679774997897E-2</v>
      </c>
      <c r="M53" t="s">
        <v>143</v>
      </c>
      <c r="O53">
        <v>0.01</v>
      </c>
      <c r="Q53">
        <v>336</v>
      </c>
      <c r="R53">
        <v>6</v>
      </c>
    </row>
    <row r="54" spans="1:18" x14ac:dyDescent="0.25">
      <c r="A54" t="s">
        <v>139</v>
      </c>
      <c r="B54" t="s">
        <v>30</v>
      </c>
      <c r="C54" t="s">
        <v>103</v>
      </c>
      <c r="D54" t="s">
        <v>76</v>
      </c>
      <c r="E54" t="s">
        <v>33</v>
      </c>
      <c r="F54" t="s">
        <v>140</v>
      </c>
      <c r="G54" t="s">
        <v>145</v>
      </c>
      <c r="H54" t="s">
        <v>53</v>
      </c>
      <c r="I54" s="8">
        <v>670.88099999999997</v>
      </c>
      <c r="J54" s="11">
        <f t="shared" si="0"/>
        <v>344</v>
      </c>
      <c r="K54">
        <v>0.1</v>
      </c>
      <c r="L54">
        <f t="shared" si="1"/>
        <v>0</v>
      </c>
      <c r="M54" t="s">
        <v>143</v>
      </c>
      <c r="O54">
        <v>0</v>
      </c>
      <c r="Q54">
        <v>336</v>
      </c>
      <c r="R54">
        <v>8</v>
      </c>
    </row>
    <row r="55" spans="1:18" x14ac:dyDescent="0.25">
      <c r="A55" t="s">
        <v>139</v>
      </c>
      <c r="B55" t="s">
        <v>30</v>
      </c>
      <c r="C55" t="s">
        <v>103</v>
      </c>
      <c r="D55" t="s">
        <v>76</v>
      </c>
      <c r="E55" t="s">
        <v>33</v>
      </c>
      <c r="F55" t="s">
        <v>140</v>
      </c>
      <c r="G55" t="s">
        <v>145</v>
      </c>
      <c r="H55" t="s">
        <v>53</v>
      </c>
      <c r="I55" s="8">
        <v>670.88099999999997</v>
      </c>
      <c r="J55" s="11">
        <f t="shared" si="0"/>
        <v>360</v>
      </c>
      <c r="K55" t="s">
        <v>142</v>
      </c>
      <c r="L55">
        <f t="shared" si="1"/>
        <v>0</v>
      </c>
      <c r="M55" t="s">
        <v>143</v>
      </c>
      <c r="O55">
        <v>0</v>
      </c>
      <c r="Q55">
        <v>336</v>
      </c>
      <c r="R55">
        <v>24</v>
      </c>
    </row>
    <row r="56" spans="1:18" x14ac:dyDescent="0.25">
      <c r="A56" t="s">
        <v>139</v>
      </c>
      <c r="B56" t="s">
        <v>30</v>
      </c>
      <c r="C56" t="s">
        <v>103</v>
      </c>
      <c r="D56" t="s">
        <v>76</v>
      </c>
      <c r="E56" t="s">
        <v>33</v>
      </c>
      <c r="F56" t="s">
        <v>140</v>
      </c>
      <c r="G56" t="s">
        <v>145</v>
      </c>
      <c r="H56" t="s">
        <v>53</v>
      </c>
      <c r="I56" s="8">
        <v>670.88099999999997</v>
      </c>
      <c r="J56" s="11">
        <f t="shared" si="0"/>
        <v>384</v>
      </c>
      <c r="K56" t="s">
        <v>142</v>
      </c>
      <c r="L56">
        <f t="shared" si="1"/>
        <v>0</v>
      </c>
      <c r="M56" t="s">
        <v>143</v>
      </c>
      <c r="O56">
        <v>0</v>
      </c>
      <c r="Q56">
        <v>336</v>
      </c>
      <c r="R56">
        <v>48</v>
      </c>
    </row>
    <row r="57" spans="1:18" x14ac:dyDescent="0.25">
      <c r="A57" t="s">
        <v>139</v>
      </c>
      <c r="B57" t="s">
        <v>30</v>
      </c>
      <c r="C57" t="s">
        <v>103</v>
      </c>
      <c r="D57" t="s">
        <v>76</v>
      </c>
      <c r="E57" t="s">
        <v>33</v>
      </c>
      <c r="F57" t="s">
        <v>140</v>
      </c>
      <c r="G57" t="s">
        <v>145</v>
      </c>
      <c r="H57" t="s">
        <v>53</v>
      </c>
      <c r="I57" s="8">
        <v>670.88099999999997</v>
      </c>
      <c r="J57" s="11">
        <f t="shared" si="0"/>
        <v>408</v>
      </c>
      <c r="K57" t="s">
        <v>142</v>
      </c>
      <c r="L57">
        <f t="shared" si="1"/>
        <v>0</v>
      </c>
      <c r="M57" t="s">
        <v>143</v>
      </c>
      <c r="O57">
        <v>0</v>
      </c>
      <c r="Q57">
        <v>336</v>
      </c>
      <c r="R57">
        <v>72</v>
      </c>
    </row>
    <row r="58" spans="1:18" x14ac:dyDescent="0.25">
      <c r="A58" t="s">
        <v>139</v>
      </c>
      <c r="B58" t="s">
        <v>30</v>
      </c>
      <c r="C58" t="s">
        <v>96</v>
      </c>
      <c r="D58" t="s">
        <v>76</v>
      </c>
      <c r="E58" t="s">
        <v>33</v>
      </c>
      <c r="F58" t="s">
        <v>140</v>
      </c>
      <c r="G58" t="s">
        <v>145</v>
      </c>
      <c r="H58" t="s">
        <v>53</v>
      </c>
      <c r="I58" s="8">
        <v>670.88099999999997</v>
      </c>
      <c r="J58" s="11">
        <f t="shared" si="0"/>
        <v>338</v>
      </c>
      <c r="K58">
        <f>(K51+K44)/2</f>
        <v>0.77</v>
      </c>
      <c r="L58">
        <f t="shared" si="1"/>
        <v>4.4721359549995794E-2</v>
      </c>
      <c r="M58" t="s">
        <v>143</v>
      </c>
      <c r="O58">
        <v>0.02</v>
      </c>
      <c r="Q58">
        <v>336</v>
      </c>
      <c r="R58" s="11">
        <v>2</v>
      </c>
    </row>
    <row r="59" spans="1:18" x14ac:dyDescent="0.25">
      <c r="A59" t="s">
        <v>139</v>
      </c>
      <c r="B59" t="s">
        <v>30</v>
      </c>
      <c r="C59" t="s">
        <v>96</v>
      </c>
      <c r="D59" t="s">
        <v>76</v>
      </c>
      <c r="E59" t="s">
        <v>33</v>
      </c>
      <c r="F59" t="s">
        <v>140</v>
      </c>
      <c r="G59" t="s">
        <v>145</v>
      </c>
      <c r="H59" t="s">
        <v>53</v>
      </c>
      <c r="I59" s="8">
        <v>670.88099999999997</v>
      </c>
      <c r="J59" s="11">
        <f t="shared" si="0"/>
        <v>340</v>
      </c>
      <c r="K59">
        <f t="shared" ref="K59:K60" si="2">(K52+K45)/2</f>
        <v>0.38</v>
      </c>
      <c r="L59">
        <f t="shared" si="1"/>
        <v>4.4721359549995794E-2</v>
      </c>
      <c r="M59" t="s">
        <v>143</v>
      </c>
      <c r="O59">
        <v>0.02</v>
      </c>
      <c r="Q59">
        <v>336</v>
      </c>
      <c r="R59" s="11">
        <v>4</v>
      </c>
    </row>
    <row r="60" spans="1:18" x14ac:dyDescent="0.25">
      <c r="A60" t="s">
        <v>139</v>
      </c>
      <c r="B60" t="s">
        <v>30</v>
      </c>
      <c r="C60" t="s">
        <v>96</v>
      </c>
      <c r="D60" t="s">
        <v>76</v>
      </c>
      <c r="E60" t="s">
        <v>33</v>
      </c>
      <c r="F60" t="s">
        <v>140</v>
      </c>
      <c r="G60" t="s">
        <v>145</v>
      </c>
      <c r="H60" t="s">
        <v>53</v>
      </c>
      <c r="I60" s="8">
        <v>670.88099999999997</v>
      </c>
      <c r="J60" s="11">
        <f t="shared" si="0"/>
        <v>342</v>
      </c>
      <c r="K60">
        <f t="shared" si="2"/>
        <v>0.19</v>
      </c>
      <c r="L60">
        <f t="shared" si="1"/>
        <v>2.2360679774997897E-2</v>
      </c>
      <c r="M60" t="s">
        <v>143</v>
      </c>
      <c r="O60">
        <v>0.01</v>
      </c>
      <c r="Q60">
        <v>336</v>
      </c>
      <c r="R60">
        <v>6</v>
      </c>
    </row>
    <row r="61" spans="1:18" x14ac:dyDescent="0.25">
      <c r="A61" t="s">
        <v>139</v>
      </c>
      <c r="B61" t="s">
        <v>30</v>
      </c>
      <c r="C61" t="s">
        <v>96</v>
      </c>
      <c r="D61" t="s">
        <v>76</v>
      </c>
      <c r="E61" t="s">
        <v>33</v>
      </c>
      <c r="F61" t="s">
        <v>140</v>
      </c>
      <c r="G61" t="s">
        <v>145</v>
      </c>
      <c r="H61" t="s">
        <v>53</v>
      </c>
      <c r="I61" s="8">
        <v>670.88099999999997</v>
      </c>
      <c r="J61" s="11">
        <f t="shared" si="0"/>
        <v>344</v>
      </c>
      <c r="K61" t="s">
        <v>142</v>
      </c>
      <c r="L61">
        <f t="shared" si="1"/>
        <v>0</v>
      </c>
      <c r="M61" t="s">
        <v>143</v>
      </c>
      <c r="O61">
        <v>0</v>
      </c>
      <c r="Q61">
        <v>336</v>
      </c>
      <c r="R61">
        <v>8</v>
      </c>
    </row>
    <row r="62" spans="1:18" x14ac:dyDescent="0.25">
      <c r="A62" t="s">
        <v>139</v>
      </c>
      <c r="B62" t="s">
        <v>30</v>
      </c>
      <c r="C62" t="s">
        <v>96</v>
      </c>
      <c r="D62" t="s">
        <v>76</v>
      </c>
      <c r="E62" t="s">
        <v>33</v>
      </c>
      <c r="F62" t="s">
        <v>140</v>
      </c>
      <c r="G62" t="s">
        <v>145</v>
      </c>
      <c r="H62" t="s">
        <v>53</v>
      </c>
      <c r="I62" s="8">
        <v>670.88099999999997</v>
      </c>
      <c r="J62" s="11">
        <f t="shared" si="0"/>
        <v>360</v>
      </c>
      <c r="K62" t="s">
        <v>142</v>
      </c>
      <c r="L62">
        <f t="shared" si="1"/>
        <v>0</v>
      </c>
      <c r="M62" t="s">
        <v>143</v>
      </c>
      <c r="O62">
        <v>0</v>
      </c>
      <c r="Q62">
        <v>336</v>
      </c>
      <c r="R62">
        <v>24</v>
      </c>
    </row>
    <row r="63" spans="1:18" x14ac:dyDescent="0.25">
      <c r="A63" t="s">
        <v>139</v>
      </c>
      <c r="B63" t="s">
        <v>30</v>
      </c>
      <c r="C63" t="s">
        <v>96</v>
      </c>
      <c r="D63" t="s">
        <v>76</v>
      </c>
      <c r="E63" t="s">
        <v>33</v>
      </c>
      <c r="F63" t="s">
        <v>140</v>
      </c>
      <c r="G63" t="s">
        <v>145</v>
      </c>
      <c r="H63" t="s">
        <v>53</v>
      </c>
      <c r="I63" s="8">
        <v>670.88099999999997</v>
      </c>
      <c r="J63" s="11">
        <f t="shared" si="0"/>
        <v>384</v>
      </c>
      <c r="K63" t="s">
        <v>142</v>
      </c>
      <c r="L63">
        <f t="shared" si="1"/>
        <v>0</v>
      </c>
      <c r="M63" t="s">
        <v>143</v>
      </c>
      <c r="O63">
        <v>0</v>
      </c>
      <c r="Q63">
        <v>336</v>
      </c>
      <c r="R63">
        <v>48</v>
      </c>
    </row>
    <row r="64" spans="1:18" x14ac:dyDescent="0.25">
      <c r="A64" t="s">
        <v>139</v>
      </c>
      <c r="B64" t="s">
        <v>30</v>
      </c>
      <c r="C64" t="s">
        <v>96</v>
      </c>
      <c r="D64" t="s">
        <v>76</v>
      </c>
      <c r="E64" t="s">
        <v>33</v>
      </c>
      <c r="F64" t="s">
        <v>140</v>
      </c>
      <c r="G64" t="s">
        <v>145</v>
      </c>
      <c r="H64" t="s">
        <v>53</v>
      </c>
      <c r="I64" s="8">
        <v>670.88099999999997</v>
      </c>
      <c r="J64" s="11">
        <f t="shared" si="0"/>
        <v>408</v>
      </c>
      <c r="K64" t="s">
        <v>142</v>
      </c>
      <c r="L64">
        <f t="shared" si="1"/>
        <v>0</v>
      </c>
      <c r="M64" t="s">
        <v>143</v>
      </c>
      <c r="O64">
        <v>0</v>
      </c>
      <c r="Q64">
        <v>336</v>
      </c>
      <c r="R64">
        <v>72</v>
      </c>
    </row>
  </sheetData>
  <autoFilter ref="A1:R1" xr:uid="{AE8C7E0A-90CF-4D72-B0A7-BCA8E9533CAE}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11123-7635-48C6-AFB9-27020E85D1F4}">
  <dimension ref="A1:N19"/>
  <sheetViews>
    <sheetView workbookViewId="0">
      <selection sqref="A1:XFD1048576"/>
    </sheetView>
  </sheetViews>
  <sheetFormatPr defaultRowHeight="15" x14ac:dyDescent="0.25"/>
  <cols>
    <col min="1" max="1" width="9.42578125" bestFit="1" customWidth="1"/>
    <col min="3" max="3" width="11.85546875" bestFit="1" customWidth="1"/>
    <col min="4" max="4" width="12.42578125" bestFit="1" customWidth="1"/>
    <col min="5" max="5" width="7.28515625" bestFit="1" customWidth="1"/>
    <col min="6" max="6" width="7" bestFit="1" customWidth="1"/>
    <col min="7" max="8" width="9.140625" bestFit="1" customWidth="1"/>
    <col min="9" max="9" width="15.28515625" bestFit="1" customWidth="1"/>
    <col min="10" max="10" width="11.85546875" bestFit="1" customWidth="1"/>
    <col min="11" max="11" width="23.85546875" bestFit="1" customWidth="1"/>
    <col min="12" max="12" width="11.85546875" bestFit="1" customWidth="1"/>
    <col min="13" max="13" width="5.7109375" bestFit="1" customWidth="1"/>
    <col min="14" max="14" width="8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s="1" t="s">
        <v>275</v>
      </c>
      <c r="J1" s="1" t="s">
        <v>8</v>
      </c>
      <c r="K1" s="2" t="s">
        <v>55</v>
      </c>
      <c r="L1" s="2" t="s">
        <v>211</v>
      </c>
      <c r="M1" s="1" t="s">
        <v>9</v>
      </c>
      <c r="N1" s="1" t="s">
        <v>7</v>
      </c>
    </row>
    <row r="2" spans="1:14" x14ac:dyDescent="0.25">
      <c r="A2" t="s">
        <v>49</v>
      </c>
      <c r="B2" t="s">
        <v>30</v>
      </c>
      <c r="C2" t="s">
        <v>31</v>
      </c>
      <c r="D2" t="s">
        <v>32</v>
      </c>
      <c r="E2" t="s">
        <v>33</v>
      </c>
      <c r="F2" t="s">
        <v>50</v>
      </c>
      <c r="G2" t="s">
        <v>51</v>
      </c>
      <c r="H2" t="s">
        <v>53</v>
      </c>
      <c r="I2" s="8">
        <v>670.88099999999997</v>
      </c>
      <c r="J2">
        <v>1.4999999999999999E-2</v>
      </c>
      <c r="K2">
        <v>454.2902408977086</v>
      </c>
      <c r="L2">
        <v>98.748430565835378</v>
      </c>
      <c r="M2" t="s">
        <v>37</v>
      </c>
    </row>
    <row r="3" spans="1:14" x14ac:dyDescent="0.25">
      <c r="A3" t="s">
        <v>49</v>
      </c>
      <c r="B3" t="s">
        <v>30</v>
      </c>
      <c r="C3" t="s">
        <v>31</v>
      </c>
      <c r="D3" t="s">
        <v>32</v>
      </c>
      <c r="E3" t="s">
        <v>33</v>
      </c>
      <c r="F3" t="s">
        <v>50</v>
      </c>
      <c r="G3" t="s">
        <v>51</v>
      </c>
      <c r="H3" t="s">
        <v>53</v>
      </c>
      <c r="I3" s="8">
        <v>670.88099999999997</v>
      </c>
      <c r="J3">
        <v>3.7647058823529297E-2</v>
      </c>
      <c r="K3">
        <v>340.3690422087268</v>
      </c>
      <c r="L3">
        <v>65.598119371546105</v>
      </c>
      <c r="M3" t="s">
        <v>37</v>
      </c>
    </row>
    <row r="4" spans="1:14" x14ac:dyDescent="0.25">
      <c r="A4" t="s">
        <v>49</v>
      </c>
      <c r="B4" t="s">
        <v>30</v>
      </c>
      <c r="C4" t="s">
        <v>31</v>
      </c>
      <c r="D4" t="s">
        <v>32</v>
      </c>
      <c r="E4" t="s">
        <v>33</v>
      </c>
      <c r="F4" t="s">
        <v>50</v>
      </c>
      <c r="G4" t="s">
        <v>51</v>
      </c>
      <c r="H4" t="s">
        <v>53</v>
      </c>
      <c r="I4" s="8">
        <v>670.88099999999997</v>
      </c>
      <c r="J4">
        <v>6.7764705882352894E-2</v>
      </c>
      <c r="K4">
        <v>325.04699179700765</v>
      </c>
      <c r="L4">
        <v>103.45436170457812</v>
      </c>
      <c r="M4" t="s">
        <v>37</v>
      </c>
    </row>
    <row r="5" spans="1:14" x14ac:dyDescent="0.25">
      <c r="A5" t="s">
        <v>49</v>
      </c>
      <c r="B5" t="s">
        <v>30</v>
      </c>
      <c r="C5" t="s">
        <v>31</v>
      </c>
      <c r="D5" t="s">
        <v>32</v>
      </c>
      <c r="E5" t="s">
        <v>33</v>
      </c>
      <c r="F5" t="s">
        <v>50</v>
      </c>
      <c r="G5" t="s">
        <v>51</v>
      </c>
      <c r="H5" t="s">
        <v>53</v>
      </c>
      <c r="I5" s="8">
        <v>670.88099999999997</v>
      </c>
      <c r="J5">
        <v>0.128</v>
      </c>
      <c r="K5">
        <v>199.8377127976571</v>
      </c>
      <c r="L5">
        <v>75.148715999282743</v>
      </c>
      <c r="M5" t="s">
        <v>37</v>
      </c>
    </row>
    <row r="6" spans="1:14" x14ac:dyDescent="0.25">
      <c r="A6" t="s">
        <v>49</v>
      </c>
      <c r="B6" t="s">
        <v>30</v>
      </c>
      <c r="C6" t="s">
        <v>31</v>
      </c>
      <c r="D6" t="s">
        <v>32</v>
      </c>
      <c r="E6" t="s">
        <v>33</v>
      </c>
      <c r="F6" t="s">
        <v>50</v>
      </c>
      <c r="G6" t="s">
        <v>51</v>
      </c>
      <c r="H6" t="s">
        <v>53</v>
      </c>
      <c r="I6" s="8">
        <v>670.88099999999997</v>
      </c>
      <c r="J6">
        <v>0.244705882352941</v>
      </c>
      <c r="K6">
        <v>185.22732827211459</v>
      </c>
      <c r="L6">
        <v>94.605784866657245</v>
      </c>
      <c r="M6" t="s">
        <v>37</v>
      </c>
    </row>
    <row r="7" spans="1:14" x14ac:dyDescent="0.25">
      <c r="A7" t="s">
        <v>49</v>
      </c>
      <c r="B7" t="s">
        <v>30</v>
      </c>
      <c r="C7" t="s">
        <v>31</v>
      </c>
      <c r="D7" t="s">
        <v>32</v>
      </c>
      <c r="E7" t="s">
        <v>33</v>
      </c>
      <c r="F7" t="s">
        <v>50</v>
      </c>
      <c r="G7" t="s">
        <v>51</v>
      </c>
      <c r="H7" t="s">
        <v>53</v>
      </c>
      <c r="I7" s="8">
        <v>670.88099999999997</v>
      </c>
      <c r="J7">
        <v>0.496941176470588</v>
      </c>
      <c r="K7">
        <v>73.519718984225278</v>
      </c>
      <c r="L7">
        <v>27.914599636057737</v>
      </c>
      <c r="M7" t="s">
        <v>37</v>
      </c>
    </row>
    <row r="8" spans="1:14" x14ac:dyDescent="0.25">
      <c r="A8" t="s">
        <v>49</v>
      </c>
      <c r="B8" t="s">
        <v>30</v>
      </c>
      <c r="C8" t="s">
        <v>31</v>
      </c>
      <c r="D8" t="s">
        <v>32</v>
      </c>
      <c r="E8" t="s">
        <v>33</v>
      </c>
      <c r="F8" t="s">
        <v>50</v>
      </c>
      <c r="G8" t="s">
        <v>51</v>
      </c>
      <c r="H8" t="s">
        <v>53</v>
      </c>
      <c r="I8" s="8">
        <v>670.88099999999997</v>
      </c>
      <c r="J8">
        <v>0.997647058823529</v>
      </c>
      <c r="K8">
        <v>26.384794215257411</v>
      </c>
      <c r="L8">
        <v>15.957686217831688</v>
      </c>
      <c r="M8" t="s">
        <v>37</v>
      </c>
    </row>
    <row r="9" spans="1:14" x14ac:dyDescent="0.25">
      <c r="A9" t="s">
        <v>49</v>
      </c>
      <c r="B9" t="s">
        <v>30</v>
      </c>
      <c r="C9" t="s">
        <v>31</v>
      </c>
      <c r="D9" t="s">
        <v>32</v>
      </c>
      <c r="E9" t="s">
        <v>33</v>
      </c>
      <c r="F9" t="s">
        <v>50</v>
      </c>
      <c r="G9" t="s">
        <v>51</v>
      </c>
      <c r="H9" t="s">
        <v>53</v>
      </c>
      <c r="I9" s="8">
        <v>670.88099999999997</v>
      </c>
      <c r="J9">
        <v>1.99529411764705</v>
      </c>
      <c r="K9">
        <v>8.9651214618602815</v>
      </c>
      <c r="L9">
        <v>3.9087085939411335</v>
      </c>
      <c r="M9" t="s">
        <v>37</v>
      </c>
    </row>
    <row r="10" spans="1:14" x14ac:dyDescent="0.25">
      <c r="A10" t="s">
        <v>49</v>
      </c>
      <c r="B10" t="s">
        <v>30</v>
      </c>
      <c r="C10" t="s">
        <v>31</v>
      </c>
      <c r="D10" t="s">
        <v>32</v>
      </c>
      <c r="E10" t="s">
        <v>33</v>
      </c>
      <c r="F10" t="s">
        <v>50</v>
      </c>
      <c r="G10" t="s">
        <v>51</v>
      </c>
      <c r="H10" t="s">
        <v>53</v>
      </c>
      <c r="I10" s="8">
        <v>670.88099999999997</v>
      </c>
      <c r="J10">
        <v>3.9943529411764702</v>
      </c>
      <c r="K10">
        <v>7.2860858678809395</v>
      </c>
      <c r="L10">
        <v>3.2299407040069847</v>
      </c>
      <c r="M10" t="s">
        <v>37</v>
      </c>
    </row>
    <row r="11" spans="1:14" x14ac:dyDescent="0.25">
      <c r="A11" t="s">
        <v>49</v>
      </c>
      <c r="B11" t="s">
        <v>30</v>
      </c>
      <c r="C11" t="s">
        <v>31</v>
      </c>
      <c r="D11" t="s">
        <v>32</v>
      </c>
      <c r="E11" t="s">
        <v>33</v>
      </c>
      <c r="F11" t="s">
        <v>50</v>
      </c>
      <c r="G11" t="s">
        <v>51</v>
      </c>
      <c r="H11" t="s">
        <v>53</v>
      </c>
      <c r="I11" s="8">
        <v>670.88099999999997</v>
      </c>
      <c r="J11">
        <v>5.9858823529411698</v>
      </c>
      <c r="K11">
        <v>5.8429602789268884</v>
      </c>
      <c r="L11">
        <v>3.2564994525889919</v>
      </c>
      <c r="M11" t="s">
        <v>37</v>
      </c>
    </row>
    <row r="12" spans="1:14" x14ac:dyDescent="0.25">
      <c r="A12" t="s">
        <v>49</v>
      </c>
      <c r="B12" t="s">
        <v>30</v>
      </c>
      <c r="C12" t="s">
        <v>31</v>
      </c>
      <c r="D12" t="s">
        <v>32</v>
      </c>
      <c r="E12" t="s">
        <v>33</v>
      </c>
      <c r="F12" t="s">
        <v>50</v>
      </c>
      <c r="G12" t="s">
        <v>51</v>
      </c>
      <c r="H12" t="s">
        <v>53</v>
      </c>
      <c r="I12" s="8">
        <v>670.88099999999997</v>
      </c>
      <c r="J12">
        <v>7.9924705882352898</v>
      </c>
      <c r="K12">
        <v>4.424762467381977</v>
      </c>
      <c r="L12">
        <v>1.5818228618283459</v>
      </c>
      <c r="M12" t="s">
        <v>37</v>
      </c>
    </row>
    <row r="13" spans="1:14" x14ac:dyDescent="0.25">
      <c r="A13" t="s">
        <v>49</v>
      </c>
      <c r="B13" t="s">
        <v>30</v>
      </c>
      <c r="C13" t="s">
        <v>31</v>
      </c>
      <c r="D13" t="s">
        <v>32</v>
      </c>
      <c r="E13" t="s">
        <v>33</v>
      </c>
      <c r="F13" t="s">
        <v>50</v>
      </c>
      <c r="G13" t="s">
        <v>117</v>
      </c>
      <c r="H13" t="s">
        <v>53</v>
      </c>
      <c r="I13" s="8">
        <v>670.88099999999997</v>
      </c>
      <c r="J13">
        <v>0.5</v>
      </c>
      <c r="K13">
        <v>66.216216216216168</v>
      </c>
      <c r="L13">
        <v>2.16907210408313</v>
      </c>
      <c r="M13" t="s">
        <v>72</v>
      </c>
    </row>
    <row r="14" spans="1:14" x14ac:dyDescent="0.25">
      <c r="A14" t="s">
        <v>49</v>
      </c>
      <c r="B14" t="s">
        <v>30</v>
      </c>
      <c r="C14" t="s">
        <v>31</v>
      </c>
      <c r="D14" t="s">
        <v>32</v>
      </c>
      <c r="E14" t="s">
        <v>33</v>
      </c>
      <c r="F14" t="s">
        <v>50</v>
      </c>
      <c r="G14" t="s">
        <v>117</v>
      </c>
      <c r="H14" t="s">
        <v>53</v>
      </c>
      <c r="I14" s="8">
        <v>670.88099999999997</v>
      </c>
      <c r="J14">
        <v>1</v>
      </c>
      <c r="K14">
        <v>150.56306306306271</v>
      </c>
      <c r="L14">
        <v>108.91188389638302</v>
      </c>
      <c r="M14" t="s">
        <v>72</v>
      </c>
    </row>
    <row r="15" spans="1:14" x14ac:dyDescent="0.25">
      <c r="A15" t="s">
        <v>49</v>
      </c>
      <c r="B15" t="s">
        <v>30</v>
      </c>
      <c r="C15" t="s">
        <v>31</v>
      </c>
      <c r="D15" t="s">
        <v>32</v>
      </c>
      <c r="E15" t="s">
        <v>33</v>
      </c>
      <c r="F15" t="s">
        <v>50</v>
      </c>
      <c r="G15" t="s">
        <v>117</v>
      </c>
      <c r="H15" t="s">
        <v>53</v>
      </c>
      <c r="I15" s="8">
        <v>670.88099999999997</v>
      </c>
      <c r="J15">
        <v>2</v>
      </c>
      <c r="K15">
        <v>103.716216216216</v>
      </c>
      <c r="L15">
        <v>34.537206940600242</v>
      </c>
      <c r="M15" t="s">
        <v>72</v>
      </c>
    </row>
    <row r="16" spans="1:14" x14ac:dyDescent="0.25">
      <c r="A16" t="s">
        <v>49</v>
      </c>
      <c r="B16" t="s">
        <v>30</v>
      </c>
      <c r="C16" t="s">
        <v>31</v>
      </c>
      <c r="D16" t="s">
        <v>32</v>
      </c>
      <c r="E16" t="s">
        <v>33</v>
      </c>
      <c r="F16" t="s">
        <v>50</v>
      </c>
      <c r="G16" t="s">
        <v>117</v>
      </c>
      <c r="H16" t="s">
        <v>53</v>
      </c>
      <c r="I16" s="8">
        <v>670.88099999999997</v>
      </c>
      <c r="J16">
        <v>4</v>
      </c>
      <c r="K16">
        <v>62.162162162162126</v>
      </c>
      <c r="L16">
        <v>27.346089655200075</v>
      </c>
      <c r="M16" t="s">
        <v>72</v>
      </c>
    </row>
    <row r="17" spans="1:13" x14ac:dyDescent="0.25">
      <c r="A17" t="s">
        <v>49</v>
      </c>
      <c r="B17" t="s">
        <v>30</v>
      </c>
      <c r="C17" t="s">
        <v>31</v>
      </c>
      <c r="D17" t="s">
        <v>32</v>
      </c>
      <c r="E17" t="s">
        <v>33</v>
      </c>
      <c r="F17" t="s">
        <v>50</v>
      </c>
      <c r="G17" t="s">
        <v>117</v>
      </c>
      <c r="H17" t="s">
        <v>53</v>
      </c>
      <c r="I17" s="8">
        <v>670.88099999999997</v>
      </c>
      <c r="J17">
        <v>6</v>
      </c>
      <c r="K17">
        <v>34.121621621621635</v>
      </c>
      <c r="L17">
        <v>36.084391824351606</v>
      </c>
      <c r="M17" t="s">
        <v>72</v>
      </c>
    </row>
    <row r="18" spans="1:13" x14ac:dyDescent="0.25">
      <c r="A18" t="s">
        <v>49</v>
      </c>
      <c r="B18" t="s">
        <v>30</v>
      </c>
      <c r="C18" t="s">
        <v>31</v>
      </c>
      <c r="D18" t="s">
        <v>32</v>
      </c>
      <c r="E18" t="s">
        <v>33</v>
      </c>
      <c r="F18" t="s">
        <v>50</v>
      </c>
      <c r="G18" t="s">
        <v>117</v>
      </c>
      <c r="H18" t="s">
        <v>53</v>
      </c>
      <c r="I18" s="8">
        <v>670.88099999999997</v>
      </c>
      <c r="J18">
        <v>8</v>
      </c>
      <c r="K18">
        <v>11.824324324324317</v>
      </c>
      <c r="L18">
        <v>5.5751773849038431</v>
      </c>
      <c r="M18" t="s">
        <v>72</v>
      </c>
    </row>
    <row r="19" spans="1:13" x14ac:dyDescent="0.25">
      <c r="A19" t="s">
        <v>49</v>
      </c>
      <c r="B19" t="s">
        <v>30</v>
      </c>
      <c r="C19" t="s">
        <v>31</v>
      </c>
      <c r="D19" t="s">
        <v>32</v>
      </c>
      <c r="E19" t="s">
        <v>33</v>
      </c>
      <c r="F19" t="s">
        <v>50</v>
      </c>
      <c r="G19" t="s">
        <v>117</v>
      </c>
      <c r="H19" t="s">
        <v>53</v>
      </c>
      <c r="I19" s="8">
        <v>670.88099999999997</v>
      </c>
      <c r="J19">
        <v>10</v>
      </c>
      <c r="K19">
        <v>4.6171171171171421</v>
      </c>
      <c r="L19">
        <v>2.16907210408313</v>
      </c>
      <c r="M19" t="s">
        <v>72</v>
      </c>
    </row>
  </sheetData>
  <phoneticPr fontId="6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1797-6A37-4E47-8999-113C89AF70B8}">
  <dimension ref="A1:N29"/>
  <sheetViews>
    <sheetView workbookViewId="0">
      <selection activeCell="I21" sqref="I21"/>
    </sheetView>
  </sheetViews>
  <sheetFormatPr defaultRowHeight="15" x14ac:dyDescent="0.25"/>
  <cols>
    <col min="1" max="1" width="9.42578125" bestFit="1" customWidth="1"/>
    <col min="3" max="3" width="11.85546875" bestFit="1" customWidth="1"/>
    <col min="4" max="4" width="12.42578125" bestFit="1" customWidth="1"/>
    <col min="5" max="5" width="7.28515625" bestFit="1" customWidth="1"/>
    <col min="6" max="6" width="8.5703125" bestFit="1" customWidth="1"/>
    <col min="7" max="7" width="14.5703125" bestFit="1" customWidth="1"/>
    <col min="8" max="8" width="9.140625" bestFit="1" customWidth="1"/>
    <col min="9" max="9" width="15.28515625" bestFit="1" customWidth="1"/>
    <col min="10" max="10" width="7.7109375" bestFit="1" customWidth="1"/>
    <col min="11" max="11" width="25.85546875" customWidth="1"/>
    <col min="12" max="12" width="11.85546875" bestFit="1" customWidth="1"/>
    <col min="13" max="13" width="5.7109375" bestFit="1" customWidth="1"/>
    <col min="14" max="14" width="8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s="1" t="s">
        <v>275</v>
      </c>
      <c r="J1" s="1" t="s">
        <v>8</v>
      </c>
      <c r="K1" s="2" t="s">
        <v>55</v>
      </c>
      <c r="L1" s="2" t="s">
        <v>211</v>
      </c>
      <c r="M1" s="1" t="s">
        <v>9</v>
      </c>
      <c r="N1" s="1" t="s">
        <v>7</v>
      </c>
    </row>
    <row r="2" spans="1:14" x14ac:dyDescent="0.25">
      <c r="A2" t="s">
        <v>49</v>
      </c>
      <c r="B2" t="s">
        <v>30</v>
      </c>
      <c r="C2" t="s">
        <v>31</v>
      </c>
      <c r="D2" t="s">
        <v>32</v>
      </c>
      <c r="E2" t="s">
        <v>33</v>
      </c>
      <c r="F2" t="s">
        <v>93</v>
      </c>
      <c r="G2" t="s">
        <v>133</v>
      </c>
      <c r="H2" t="s">
        <v>53</v>
      </c>
      <c r="I2">
        <v>670.88099999999997</v>
      </c>
      <c r="J2">
        <v>792</v>
      </c>
      <c r="K2">
        <v>28.42</v>
      </c>
      <c r="L2">
        <v>11.439117098797441</v>
      </c>
      <c r="M2" t="s">
        <v>72</v>
      </c>
      <c r="N2" t="s">
        <v>134</v>
      </c>
    </row>
    <row r="3" spans="1:14" x14ac:dyDescent="0.25">
      <c r="A3" t="s">
        <v>49</v>
      </c>
      <c r="B3" t="s">
        <v>30</v>
      </c>
      <c r="C3" t="s">
        <v>31</v>
      </c>
      <c r="D3" t="s">
        <v>32</v>
      </c>
      <c r="E3" t="s">
        <v>33</v>
      </c>
      <c r="F3" t="s">
        <v>93</v>
      </c>
      <c r="G3" t="s">
        <v>133</v>
      </c>
      <c r="H3" t="s">
        <v>53</v>
      </c>
      <c r="I3">
        <v>670.88099999999997</v>
      </c>
      <c r="J3">
        <v>794</v>
      </c>
      <c r="K3">
        <v>10.06</v>
      </c>
      <c r="L3">
        <v>6.149186938124422</v>
      </c>
      <c r="M3" t="s">
        <v>72</v>
      </c>
      <c r="N3" t="s">
        <v>134</v>
      </c>
    </row>
    <row r="4" spans="1:14" x14ac:dyDescent="0.25">
      <c r="A4" t="s">
        <v>49</v>
      </c>
      <c r="B4" t="s">
        <v>30</v>
      </c>
      <c r="C4" t="s">
        <v>31</v>
      </c>
      <c r="D4" t="s">
        <v>32</v>
      </c>
      <c r="E4" t="s">
        <v>33</v>
      </c>
      <c r="F4" t="s">
        <v>93</v>
      </c>
      <c r="G4" t="s">
        <v>133</v>
      </c>
      <c r="H4" t="s">
        <v>53</v>
      </c>
      <c r="I4">
        <v>670.88099999999997</v>
      </c>
      <c r="J4">
        <v>796</v>
      </c>
      <c r="K4">
        <v>4.66</v>
      </c>
      <c r="L4">
        <v>1.26</v>
      </c>
      <c r="M4" t="s">
        <v>72</v>
      </c>
      <c r="N4" t="s">
        <v>134</v>
      </c>
    </row>
    <row r="5" spans="1:14" x14ac:dyDescent="0.25">
      <c r="A5" t="s">
        <v>49</v>
      </c>
      <c r="B5" t="s">
        <v>30</v>
      </c>
      <c r="C5" t="s">
        <v>31</v>
      </c>
      <c r="D5" t="s">
        <v>32</v>
      </c>
      <c r="E5" t="s">
        <v>33</v>
      </c>
      <c r="F5" t="s">
        <v>93</v>
      </c>
      <c r="G5" t="s">
        <v>133</v>
      </c>
      <c r="H5" t="s">
        <v>53</v>
      </c>
      <c r="I5">
        <v>670.88099999999997</v>
      </c>
      <c r="J5">
        <v>798</v>
      </c>
      <c r="K5">
        <v>3.37</v>
      </c>
      <c r="L5">
        <v>0.31176914536239786</v>
      </c>
      <c r="M5" t="s">
        <v>72</v>
      </c>
      <c r="N5" t="s">
        <v>134</v>
      </c>
    </row>
    <row r="6" spans="1:14" x14ac:dyDescent="0.25">
      <c r="A6" t="s">
        <v>49</v>
      </c>
      <c r="B6" t="s">
        <v>30</v>
      </c>
      <c r="C6" t="s">
        <v>31</v>
      </c>
      <c r="D6" t="s">
        <v>32</v>
      </c>
      <c r="E6" t="s">
        <v>33</v>
      </c>
      <c r="F6" t="s">
        <v>93</v>
      </c>
      <c r="G6" t="s">
        <v>133</v>
      </c>
      <c r="H6" t="s">
        <v>53</v>
      </c>
      <c r="I6">
        <v>670.88099999999997</v>
      </c>
      <c r="J6">
        <v>800</v>
      </c>
      <c r="K6" t="s">
        <v>294</v>
      </c>
      <c r="L6">
        <v>0</v>
      </c>
      <c r="M6" t="s">
        <v>72</v>
      </c>
      <c r="N6" t="s">
        <v>134</v>
      </c>
    </row>
    <row r="7" spans="1:14" x14ac:dyDescent="0.25">
      <c r="A7" t="s">
        <v>49</v>
      </c>
      <c r="B7" t="s">
        <v>30</v>
      </c>
      <c r="C7" t="s">
        <v>31</v>
      </c>
      <c r="D7" t="s">
        <v>32</v>
      </c>
      <c r="E7" t="s">
        <v>33</v>
      </c>
      <c r="F7" t="s">
        <v>93</v>
      </c>
      <c r="G7" t="s">
        <v>133</v>
      </c>
      <c r="H7" t="s">
        <v>53</v>
      </c>
      <c r="I7">
        <v>670.88099999999997</v>
      </c>
      <c r="J7">
        <v>802</v>
      </c>
      <c r="K7" t="s">
        <v>294</v>
      </c>
      <c r="L7">
        <v>0</v>
      </c>
      <c r="M7" t="s">
        <v>72</v>
      </c>
      <c r="N7" t="s">
        <v>134</v>
      </c>
    </row>
    <row r="8" spans="1:14" x14ac:dyDescent="0.25">
      <c r="A8" t="s">
        <v>49</v>
      </c>
      <c r="B8" t="s">
        <v>30</v>
      </c>
      <c r="C8" t="s">
        <v>31</v>
      </c>
      <c r="D8" t="s">
        <v>32</v>
      </c>
      <c r="E8" t="s">
        <v>33</v>
      </c>
      <c r="F8" t="s">
        <v>93</v>
      </c>
      <c r="G8" t="s">
        <v>133</v>
      </c>
      <c r="H8" t="s">
        <v>53</v>
      </c>
      <c r="I8">
        <v>670.88099999999997</v>
      </c>
      <c r="J8">
        <v>804</v>
      </c>
      <c r="K8" t="s">
        <v>294</v>
      </c>
      <c r="L8">
        <v>0</v>
      </c>
      <c r="M8" t="s">
        <v>72</v>
      </c>
      <c r="N8" t="s">
        <v>134</v>
      </c>
    </row>
    <row r="9" spans="1:14" x14ac:dyDescent="0.25">
      <c r="A9" t="s">
        <v>49</v>
      </c>
      <c r="B9" t="s">
        <v>30</v>
      </c>
      <c r="C9" t="s">
        <v>75</v>
      </c>
      <c r="D9" t="s">
        <v>76</v>
      </c>
      <c r="E9" t="s">
        <v>33</v>
      </c>
      <c r="F9" t="s">
        <v>93</v>
      </c>
      <c r="G9" t="s">
        <v>133</v>
      </c>
      <c r="H9" t="s">
        <v>53</v>
      </c>
      <c r="I9">
        <v>670.88099999999997</v>
      </c>
      <c r="J9">
        <v>792</v>
      </c>
      <c r="K9">
        <v>16.98</v>
      </c>
      <c r="L9">
        <v>6.4421580235197577</v>
      </c>
      <c r="M9" t="s">
        <v>72</v>
      </c>
      <c r="N9" t="s">
        <v>134</v>
      </c>
    </row>
    <row r="10" spans="1:14" x14ac:dyDescent="0.25">
      <c r="A10" t="s">
        <v>49</v>
      </c>
      <c r="B10" t="s">
        <v>30</v>
      </c>
      <c r="C10" t="s">
        <v>75</v>
      </c>
      <c r="D10" t="s">
        <v>76</v>
      </c>
      <c r="E10" t="s">
        <v>33</v>
      </c>
      <c r="F10" t="s">
        <v>93</v>
      </c>
      <c r="G10" t="s">
        <v>133</v>
      </c>
      <c r="H10" t="s">
        <v>53</v>
      </c>
      <c r="I10">
        <v>670.88099999999997</v>
      </c>
      <c r="J10">
        <v>794</v>
      </c>
      <c r="K10">
        <v>4.9400000000000004</v>
      </c>
      <c r="L10">
        <v>3.8946886910252529</v>
      </c>
      <c r="M10" t="s">
        <v>72</v>
      </c>
      <c r="N10" t="s">
        <v>134</v>
      </c>
    </row>
    <row r="11" spans="1:14" x14ac:dyDescent="0.25">
      <c r="A11" t="s">
        <v>49</v>
      </c>
      <c r="B11" t="s">
        <v>30</v>
      </c>
      <c r="C11" t="s">
        <v>75</v>
      </c>
      <c r="D11" t="s">
        <v>76</v>
      </c>
      <c r="E11" t="s">
        <v>33</v>
      </c>
      <c r="F11" t="s">
        <v>93</v>
      </c>
      <c r="G11" t="s">
        <v>133</v>
      </c>
      <c r="H11" t="s">
        <v>53</v>
      </c>
      <c r="I11">
        <v>670.88099999999997</v>
      </c>
      <c r="J11">
        <v>796</v>
      </c>
      <c r="K11">
        <v>3.82</v>
      </c>
      <c r="L11">
        <v>1.8335757415498275</v>
      </c>
      <c r="M11" t="s">
        <v>72</v>
      </c>
      <c r="N11" t="s">
        <v>134</v>
      </c>
    </row>
    <row r="12" spans="1:14" x14ac:dyDescent="0.25">
      <c r="A12" t="s">
        <v>49</v>
      </c>
      <c r="B12" t="s">
        <v>30</v>
      </c>
      <c r="C12" t="s">
        <v>75</v>
      </c>
      <c r="D12" t="s">
        <v>76</v>
      </c>
      <c r="E12" t="s">
        <v>33</v>
      </c>
      <c r="F12" t="s">
        <v>93</v>
      </c>
      <c r="G12" t="s">
        <v>133</v>
      </c>
      <c r="H12" t="s">
        <v>53</v>
      </c>
      <c r="I12">
        <v>670.88099999999997</v>
      </c>
      <c r="J12">
        <v>798</v>
      </c>
      <c r="K12">
        <v>1.48</v>
      </c>
      <c r="L12">
        <v>0.2545584412271571</v>
      </c>
      <c r="M12" t="s">
        <v>72</v>
      </c>
      <c r="N12" t="s">
        <v>134</v>
      </c>
    </row>
    <row r="13" spans="1:14" x14ac:dyDescent="0.25">
      <c r="A13" t="s">
        <v>49</v>
      </c>
      <c r="B13" t="s">
        <v>30</v>
      </c>
      <c r="C13" t="s">
        <v>75</v>
      </c>
      <c r="D13" t="s">
        <v>76</v>
      </c>
      <c r="E13" t="s">
        <v>33</v>
      </c>
      <c r="F13" t="s">
        <v>93</v>
      </c>
      <c r="G13" t="s">
        <v>133</v>
      </c>
      <c r="H13" t="s">
        <v>53</v>
      </c>
      <c r="I13">
        <v>670.88099999999997</v>
      </c>
      <c r="J13">
        <v>800</v>
      </c>
      <c r="K13" t="s">
        <v>294</v>
      </c>
      <c r="L13">
        <v>0</v>
      </c>
      <c r="M13" t="s">
        <v>72</v>
      </c>
      <c r="N13" t="s">
        <v>134</v>
      </c>
    </row>
    <row r="14" spans="1:14" x14ac:dyDescent="0.25">
      <c r="A14" t="s">
        <v>49</v>
      </c>
      <c r="B14" t="s">
        <v>30</v>
      </c>
      <c r="C14" t="s">
        <v>75</v>
      </c>
      <c r="D14" t="s">
        <v>76</v>
      </c>
      <c r="E14" t="s">
        <v>33</v>
      </c>
      <c r="F14" t="s">
        <v>93</v>
      </c>
      <c r="G14" t="s">
        <v>133</v>
      </c>
      <c r="H14" t="s">
        <v>53</v>
      </c>
      <c r="I14">
        <v>670.88099999999997</v>
      </c>
      <c r="J14">
        <v>802</v>
      </c>
      <c r="K14" t="s">
        <v>294</v>
      </c>
      <c r="L14">
        <v>0</v>
      </c>
      <c r="M14" t="s">
        <v>72</v>
      </c>
      <c r="N14" t="s">
        <v>134</v>
      </c>
    </row>
    <row r="15" spans="1:14" x14ac:dyDescent="0.25">
      <c r="A15" t="s">
        <v>49</v>
      </c>
      <c r="B15" t="s">
        <v>30</v>
      </c>
      <c r="C15" t="s">
        <v>75</v>
      </c>
      <c r="D15" t="s">
        <v>76</v>
      </c>
      <c r="E15" t="s">
        <v>33</v>
      </c>
      <c r="F15" t="s">
        <v>93</v>
      </c>
      <c r="G15" t="s">
        <v>133</v>
      </c>
      <c r="H15" t="s">
        <v>53</v>
      </c>
      <c r="I15">
        <v>670.88099999999997</v>
      </c>
      <c r="J15">
        <v>804</v>
      </c>
      <c r="K15" t="s">
        <v>294</v>
      </c>
      <c r="L15">
        <v>0</v>
      </c>
      <c r="M15" t="s">
        <v>72</v>
      </c>
      <c r="N15" t="s">
        <v>134</v>
      </c>
    </row>
    <row r="16" spans="1:14" x14ac:dyDescent="0.25">
      <c r="A16" t="s">
        <v>49</v>
      </c>
      <c r="B16" t="s">
        <v>30</v>
      </c>
      <c r="C16" t="s">
        <v>110</v>
      </c>
      <c r="D16" t="s">
        <v>76</v>
      </c>
      <c r="E16" t="s">
        <v>33</v>
      </c>
      <c r="F16" t="s">
        <v>93</v>
      </c>
      <c r="G16" t="s">
        <v>133</v>
      </c>
      <c r="H16" t="s">
        <v>53</v>
      </c>
      <c r="I16">
        <v>670.88099999999997</v>
      </c>
      <c r="J16">
        <v>792</v>
      </c>
      <c r="K16">
        <v>49.13</v>
      </c>
      <c r="L16">
        <v>20.526724044523032</v>
      </c>
      <c r="M16" t="s">
        <v>72</v>
      </c>
      <c r="N16" t="s">
        <v>134</v>
      </c>
    </row>
    <row r="17" spans="1:14" x14ac:dyDescent="0.25">
      <c r="A17" t="s">
        <v>49</v>
      </c>
      <c r="B17" t="s">
        <v>30</v>
      </c>
      <c r="C17" t="s">
        <v>110</v>
      </c>
      <c r="D17" t="s">
        <v>76</v>
      </c>
      <c r="E17" t="s">
        <v>33</v>
      </c>
      <c r="F17" t="s">
        <v>93</v>
      </c>
      <c r="G17" t="s">
        <v>133</v>
      </c>
      <c r="H17" t="s">
        <v>53</v>
      </c>
      <c r="I17">
        <v>670.88099999999997</v>
      </c>
      <c r="J17">
        <v>794</v>
      </c>
      <c r="K17">
        <v>29.22</v>
      </c>
      <c r="L17">
        <v>7.02</v>
      </c>
      <c r="M17" t="s">
        <v>72</v>
      </c>
      <c r="N17" t="s">
        <v>134</v>
      </c>
    </row>
    <row r="18" spans="1:14" x14ac:dyDescent="0.25">
      <c r="A18" t="s">
        <v>49</v>
      </c>
      <c r="B18" t="s">
        <v>30</v>
      </c>
      <c r="C18" t="s">
        <v>110</v>
      </c>
      <c r="D18" t="s">
        <v>76</v>
      </c>
      <c r="E18" t="s">
        <v>33</v>
      </c>
      <c r="F18" t="s">
        <v>93</v>
      </c>
      <c r="G18" t="s">
        <v>133</v>
      </c>
      <c r="H18" t="s">
        <v>53</v>
      </c>
      <c r="I18">
        <v>670.88099999999997</v>
      </c>
      <c r="J18">
        <v>796</v>
      </c>
      <c r="K18">
        <v>28.75</v>
      </c>
      <c r="L18">
        <v>10.238867124833682</v>
      </c>
      <c r="M18" t="s">
        <v>72</v>
      </c>
      <c r="N18" t="s">
        <v>134</v>
      </c>
    </row>
    <row r="19" spans="1:14" x14ac:dyDescent="0.25">
      <c r="A19" t="s">
        <v>49</v>
      </c>
      <c r="B19" t="s">
        <v>30</v>
      </c>
      <c r="C19" t="s">
        <v>110</v>
      </c>
      <c r="D19" t="s">
        <v>76</v>
      </c>
      <c r="E19" t="s">
        <v>33</v>
      </c>
      <c r="F19" t="s">
        <v>93</v>
      </c>
      <c r="G19" t="s">
        <v>133</v>
      </c>
      <c r="H19" t="s">
        <v>53</v>
      </c>
      <c r="I19">
        <v>670.88099999999997</v>
      </c>
      <c r="J19">
        <v>798</v>
      </c>
      <c r="K19">
        <v>10.52</v>
      </c>
      <c r="L19">
        <v>7.7403875871948422</v>
      </c>
      <c r="M19" t="s">
        <v>72</v>
      </c>
      <c r="N19" t="s">
        <v>134</v>
      </c>
    </row>
    <row r="20" spans="1:14" x14ac:dyDescent="0.25">
      <c r="A20" t="s">
        <v>49</v>
      </c>
      <c r="B20" t="s">
        <v>30</v>
      </c>
      <c r="C20" t="s">
        <v>110</v>
      </c>
      <c r="D20" t="s">
        <v>76</v>
      </c>
      <c r="E20" t="s">
        <v>33</v>
      </c>
      <c r="F20" t="s">
        <v>93</v>
      </c>
      <c r="G20" t="s">
        <v>133</v>
      </c>
      <c r="H20" t="s">
        <v>53</v>
      </c>
      <c r="I20">
        <v>670.88099999999997</v>
      </c>
      <c r="J20">
        <v>800</v>
      </c>
      <c r="K20">
        <v>5</v>
      </c>
      <c r="L20">
        <v>2.0820662813657012</v>
      </c>
      <c r="M20" t="s">
        <v>72</v>
      </c>
      <c r="N20" t="s">
        <v>134</v>
      </c>
    </row>
    <row r="21" spans="1:14" x14ac:dyDescent="0.25">
      <c r="A21" t="s">
        <v>49</v>
      </c>
      <c r="B21" t="s">
        <v>30</v>
      </c>
      <c r="C21" t="s">
        <v>110</v>
      </c>
      <c r="D21" t="s">
        <v>76</v>
      </c>
      <c r="E21" t="s">
        <v>33</v>
      </c>
      <c r="F21" t="s">
        <v>93</v>
      </c>
      <c r="G21" t="s">
        <v>133</v>
      </c>
      <c r="H21" t="s">
        <v>53</v>
      </c>
      <c r="I21">
        <v>670.88099999999997</v>
      </c>
      <c r="J21">
        <v>802</v>
      </c>
      <c r="K21">
        <v>9.25</v>
      </c>
      <c r="L21">
        <v>2.4768326548234945</v>
      </c>
      <c r="M21" t="s">
        <v>72</v>
      </c>
      <c r="N21" t="s">
        <v>134</v>
      </c>
    </row>
    <row r="22" spans="1:14" x14ac:dyDescent="0.25">
      <c r="A22" t="s">
        <v>49</v>
      </c>
      <c r="B22" t="s">
        <v>30</v>
      </c>
      <c r="C22" t="s">
        <v>110</v>
      </c>
      <c r="D22" t="s">
        <v>76</v>
      </c>
      <c r="E22" t="s">
        <v>33</v>
      </c>
      <c r="F22" t="s">
        <v>93</v>
      </c>
      <c r="G22" t="s">
        <v>133</v>
      </c>
      <c r="H22" t="s">
        <v>53</v>
      </c>
      <c r="I22">
        <v>670.88099999999997</v>
      </c>
      <c r="J22">
        <v>804</v>
      </c>
      <c r="K22">
        <v>7.09</v>
      </c>
      <c r="L22">
        <v>5.4022958082652233</v>
      </c>
      <c r="M22" t="s">
        <v>72</v>
      </c>
      <c r="N22" t="s">
        <v>134</v>
      </c>
    </row>
    <row r="23" spans="1:14" x14ac:dyDescent="0.25">
      <c r="A23" t="s">
        <v>49</v>
      </c>
      <c r="B23" t="s">
        <v>30</v>
      </c>
      <c r="C23" t="s">
        <v>96</v>
      </c>
      <c r="D23" t="s">
        <v>76</v>
      </c>
      <c r="E23" t="s">
        <v>33</v>
      </c>
      <c r="F23" t="s">
        <v>93</v>
      </c>
      <c r="G23" t="s">
        <v>133</v>
      </c>
      <c r="H23" t="s">
        <v>53</v>
      </c>
      <c r="I23">
        <v>670.88099999999997</v>
      </c>
      <c r="J23">
        <v>792</v>
      </c>
      <c r="K23">
        <v>4.92</v>
      </c>
      <c r="L23">
        <f>AVERAGE(L9,L16)</f>
        <v>13.484441034021394</v>
      </c>
      <c r="M23" t="s">
        <v>72</v>
      </c>
      <c r="N23" t="s">
        <v>134</v>
      </c>
    </row>
    <row r="24" spans="1:14" x14ac:dyDescent="0.25">
      <c r="A24" t="s">
        <v>49</v>
      </c>
      <c r="B24" t="s">
        <v>30</v>
      </c>
      <c r="C24" t="s">
        <v>96</v>
      </c>
      <c r="D24" t="s">
        <v>76</v>
      </c>
      <c r="E24" t="s">
        <v>33</v>
      </c>
      <c r="F24" t="s">
        <v>93</v>
      </c>
      <c r="G24" t="s">
        <v>133</v>
      </c>
      <c r="H24" t="s">
        <v>53</v>
      </c>
      <c r="I24">
        <v>670.88099999999997</v>
      </c>
      <c r="J24">
        <v>794</v>
      </c>
      <c r="K24">
        <v>4.71</v>
      </c>
      <c r="L24">
        <v>0</v>
      </c>
      <c r="M24" t="s">
        <v>72</v>
      </c>
      <c r="N24" t="s">
        <v>134</v>
      </c>
    </row>
    <row r="25" spans="1:14" x14ac:dyDescent="0.25">
      <c r="A25" t="s">
        <v>49</v>
      </c>
      <c r="B25" t="s">
        <v>30</v>
      </c>
      <c r="C25" t="s">
        <v>96</v>
      </c>
      <c r="D25" t="s">
        <v>76</v>
      </c>
      <c r="E25" t="s">
        <v>33</v>
      </c>
      <c r="F25" t="s">
        <v>93</v>
      </c>
      <c r="G25" t="s">
        <v>133</v>
      </c>
      <c r="H25" t="s">
        <v>53</v>
      </c>
      <c r="I25">
        <v>670.88099999999997</v>
      </c>
      <c r="J25">
        <v>796</v>
      </c>
      <c r="K25" t="s">
        <v>294</v>
      </c>
      <c r="L25">
        <v>0</v>
      </c>
      <c r="M25" t="s">
        <v>72</v>
      </c>
      <c r="N25" t="s">
        <v>134</v>
      </c>
    </row>
    <row r="26" spans="1:14" x14ac:dyDescent="0.25">
      <c r="A26" t="s">
        <v>49</v>
      </c>
      <c r="B26" t="s">
        <v>30</v>
      </c>
      <c r="C26" t="s">
        <v>96</v>
      </c>
      <c r="D26" t="s">
        <v>76</v>
      </c>
      <c r="E26" t="s">
        <v>33</v>
      </c>
      <c r="F26" t="s">
        <v>93</v>
      </c>
      <c r="G26" t="s">
        <v>133</v>
      </c>
      <c r="H26" t="s">
        <v>53</v>
      </c>
      <c r="I26">
        <v>670.88099999999997</v>
      </c>
      <c r="J26">
        <v>798</v>
      </c>
      <c r="K26">
        <v>2.84</v>
      </c>
      <c r="L26">
        <v>0</v>
      </c>
      <c r="M26" t="s">
        <v>72</v>
      </c>
      <c r="N26" t="s">
        <v>134</v>
      </c>
    </row>
    <row r="27" spans="1:14" x14ac:dyDescent="0.25">
      <c r="A27" t="s">
        <v>49</v>
      </c>
      <c r="B27" t="s">
        <v>30</v>
      </c>
      <c r="C27" t="s">
        <v>96</v>
      </c>
      <c r="D27" t="s">
        <v>76</v>
      </c>
      <c r="E27" t="s">
        <v>33</v>
      </c>
      <c r="F27" t="s">
        <v>93</v>
      </c>
      <c r="G27" t="s">
        <v>133</v>
      </c>
      <c r="H27" t="s">
        <v>53</v>
      </c>
      <c r="I27">
        <v>670.88099999999997</v>
      </c>
      <c r="J27">
        <v>800</v>
      </c>
      <c r="K27" t="s">
        <v>294</v>
      </c>
      <c r="L27">
        <v>0</v>
      </c>
      <c r="M27" t="s">
        <v>72</v>
      </c>
      <c r="N27" t="s">
        <v>134</v>
      </c>
    </row>
    <row r="28" spans="1:14" x14ac:dyDescent="0.25">
      <c r="A28" t="s">
        <v>49</v>
      </c>
      <c r="B28" t="s">
        <v>30</v>
      </c>
      <c r="C28" t="s">
        <v>96</v>
      </c>
      <c r="D28" t="s">
        <v>76</v>
      </c>
      <c r="E28" t="s">
        <v>33</v>
      </c>
      <c r="F28" t="s">
        <v>93</v>
      </c>
      <c r="G28" t="s">
        <v>133</v>
      </c>
      <c r="H28" t="s">
        <v>53</v>
      </c>
      <c r="I28">
        <v>670.88099999999997</v>
      </c>
      <c r="J28">
        <v>802</v>
      </c>
      <c r="K28" t="s">
        <v>294</v>
      </c>
      <c r="L28">
        <v>0</v>
      </c>
      <c r="M28" t="s">
        <v>72</v>
      </c>
      <c r="N28" t="s">
        <v>134</v>
      </c>
    </row>
    <row r="29" spans="1:14" x14ac:dyDescent="0.25">
      <c r="A29" t="s">
        <v>49</v>
      </c>
      <c r="B29" t="s">
        <v>30</v>
      </c>
      <c r="C29" t="s">
        <v>96</v>
      </c>
      <c r="D29" t="s">
        <v>76</v>
      </c>
      <c r="E29" t="s">
        <v>33</v>
      </c>
      <c r="F29" t="s">
        <v>93</v>
      </c>
      <c r="G29" t="s">
        <v>133</v>
      </c>
      <c r="H29" t="s">
        <v>53</v>
      </c>
      <c r="I29">
        <v>670.88099999999997</v>
      </c>
      <c r="J29">
        <v>804</v>
      </c>
      <c r="K29" t="s">
        <v>294</v>
      </c>
      <c r="L29">
        <v>0</v>
      </c>
      <c r="M29" t="s">
        <v>72</v>
      </c>
      <c r="N29" t="s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37647-A086-4D8B-8B37-7FAC55451E8E}">
  <dimension ref="A1:R91"/>
  <sheetViews>
    <sheetView workbookViewId="0">
      <selection activeCell="G1" sqref="G1:G1048576"/>
    </sheetView>
  </sheetViews>
  <sheetFormatPr defaultRowHeight="15" x14ac:dyDescent="0.25"/>
  <cols>
    <col min="1" max="1" width="16" bestFit="1" customWidth="1"/>
    <col min="3" max="3" width="5.85546875" bestFit="1" customWidth="1"/>
    <col min="4" max="4" width="12.42578125" bestFit="1" customWidth="1"/>
    <col min="5" max="5" width="7.28515625" bestFit="1" customWidth="1"/>
    <col min="6" max="6" width="7" bestFit="1" customWidth="1"/>
    <col min="7" max="7" width="5.85546875" style="11" bestFit="1" customWidth="1"/>
    <col min="8" max="8" width="9.140625" bestFit="1" customWidth="1"/>
    <col min="9" max="9" width="7.85546875" bestFit="1" customWidth="1"/>
    <col min="10" max="10" width="11.85546875" bestFit="1" customWidth="1"/>
    <col min="11" max="11" width="23.85546875" bestFit="1" customWidth="1"/>
    <col min="12" max="12" width="10.140625" bestFit="1" customWidth="1"/>
    <col min="13" max="13" width="5.7109375" bestFit="1" customWidth="1"/>
    <col min="14" max="14" width="9.5703125" bestFit="1" customWidth="1"/>
    <col min="17" max="17" width="8.140625" bestFit="1" customWidth="1"/>
    <col min="18" max="18" width="12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0" t="s">
        <v>10</v>
      </c>
      <c r="H1" s="1" t="s">
        <v>4</v>
      </c>
      <c r="I1" t="s">
        <v>275</v>
      </c>
      <c r="J1" s="1" t="s">
        <v>273</v>
      </c>
      <c r="K1" s="2" t="s">
        <v>55</v>
      </c>
      <c r="L1" s="1" t="s">
        <v>211</v>
      </c>
      <c r="M1" s="1" t="s">
        <v>9</v>
      </c>
      <c r="N1" s="1" t="s">
        <v>7</v>
      </c>
      <c r="Q1" s="1" t="s">
        <v>205</v>
      </c>
      <c r="R1" s="1" t="s">
        <v>222</v>
      </c>
    </row>
    <row r="2" spans="1:18" x14ac:dyDescent="0.25">
      <c r="A2" t="s">
        <v>178</v>
      </c>
      <c r="B2" t="s">
        <v>30</v>
      </c>
      <c r="C2" t="s">
        <v>215</v>
      </c>
      <c r="D2" t="s">
        <v>154</v>
      </c>
      <c r="E2" t="s">
        <v>33</v>
      </c>
      <c r="F2" t="s">
        <v>61</v>
      </c>
      <c r="G2" s="11">
        <v>2.5000000000000001E-2</v>
      </c>
      <c r="H2" t="s">
        <v>53</v>
      </c>
      <c r="I2" s="3">
        <v>670.88099999999997</v>
      </c>
      <c r="J2">
        <f>R2+Q2</f>
        <v>9</v>
      </c>
      <c r="K2">
        <v>0</v>
      </c>
      <c r="L2">
        <v>0</v>
      </c>
      <c r="M2" t="s">
        <v>143</v>
      </c>
      <c r="N2" t="s">
        <v>176</v>
      </c>
      <c r="Q2">
        <v>9</v>
      </c>
      <c r="R2">
        <v>0</v>
      </c>
    </row>
    <row r="3" spans="1:18" x14ac:dyDescent="0.25">
      <c r="A3" t="s">
        <v>178</v>
      </c>
      <c r="B3" t="s">
        <v>30</v>
      </c>
      <c r="C3" t="s">
        <v>216</v>
      </c>
      <c r="D3" t="s">
        <v>154</v>
      </c>
      <c r="E3" t="s">
        <v>33</v>
      </c>
      <c r="F3" t="s">
        <v>61</v>
      </c>
      <c r="G3" s="11">
        <v>2.5000000000000001E-2</v>
      </c>
      <c r="H3" t="s">
        <v>53</v>
      </c>
      <c r="I3" s="3">
        <v>670.88099999999997</v>
      </c>
      <c r="J3">
        <f t="shared" ref="J3:J66" si="0">R3+Q3</f>
        <v>10.01137212919385</v>
      </c>
      <c r="K3">
        <v>4.1515052705389799E-2</v>
      </c>
      <c r="L3">
        <v>0</v>
      </c>
      <c r="M3" t="s">
        <v>143</v>
      </c>
      <c r="N3" t="s">
        <v>176</v>
      </c>
      <c r="Q3">
        <v>9</v>
      </c>
      <c r="R3">
        <v>1.01137212919385</v>
      </c>
    </row>
    <row r="4" spans="1:18" x14ac:dyDescent="0.25">
      <c r="A4" t="s">
        <v>178</v>
      </c>
      <c r="B4" t="s">
        <v>30</v>
      </c>
      <c r="C4" t="s">
        <v>217</v>
      </c>
      <c r="D4" t="s">
        <v>154</v>
      </c>
      <c r="E4" t="s">
        <v>33</v>
      </c>
      <c r="F4" t="s">
        <v>61</v>
      </c>
      <c r="G4" s="11">
        <v>2.5000000000000001E-2</v>
      </c>
      <c r="H4" t="s">
        <v>53</v>
      </c>
      <c r="I4" s="3">
        <v>670.88099999999997</v>
      </c>
      <c r="J4">
        <f t="shared" si="0"/>
        <v>11.070616276486151</v>
      </c>
      <c r="K4">
        <v>0.262343853250189</v>
      </c>
      <c r="L4">
        <v>0</v>
      </c>
      <c r="M4" t="s">
        <v>143</v>
      </c>
      <c r="N4" t="s">
        <v>176</v>
      </c>
      <c r="Q4">
        <v>9</v>
      </c>
      <c r="R4">
        <v>2.0706162764861502</v>
      </c>
    </row>
    <row r="5" spans="1:18" x14ac:dyDescent="0.25">
      <c r="A5" t="s">
        <v>178</v>
      </c>
      <c r="B5" t="s">
        <v>30</v>
      </c>
      <c r="C5" t="s">
        <v>218</v>
      </c>
      <c r="D5" t="s">
        <v>154</v>
      </c>
      <c r="E5" t="s">
        <v>33</v>
      </c>
      <c r="F5" t="s">
        <v>61</v>
      </c>
      <c r="G5" s="11">
        <v>2.5000000000000001E-2</v>
      </c>
      <c r="H5" t="s">
        <v>53</v>
      </c>
      <c r="I5" s="3">
        <v>670.88099999999997</v>
      </c>
      <c r="J5">
        <f t="shared" si="0"/>
        <v>12.124043064617119</v>
      </c>
      <c r="K5">
        <v>0.218344303402982</v>
      </c>
      <c r="L5">
        <v>0</v>
      </c>
      <c r="M5" t="s">
        <v>143</v>
      </c>
      <c r="N5" t="s">
        <v>176</v>
      </c>
      <c r="Q5">
        <v>9</v>
      </c>
      <c r="R5">
        <v>3.12404306461712</v>
      </c>
    </row>
    <row r="6" spans="1:18" x14ac:dyDescent="0.25">
      <c r="A6" t="s">
        <v>178</v>
      </c>
      <c r="B6" t="s">
        <v>30</v>
      </c>
      <c r="C6" t="s">
        <v>219</v>
      </c>
      <c r="D6" t="s">
        <v>154</v>
      </c>
      <c r="E6" t="s">
        <v>33</v>
      </c>
      <c r="F6" t="s">
        <v>61</v>
      </c>
      <c r="G6" s="11">
        <v>2.5000000000000001E-2</v>
      </c>
      <c r="H6" t="s">
        <v>53</v>
      </c>
      <c r="I6" s="3">
        <v>670.88099999999997</v>
      </c>
      <c r="J6">
        <f t="shared" si="0"/>
        <v>13.159623891570881</v>
      </c>
      <c r="K6">
        <v>0.36192861615529098</v>
      </c>
      <c r="L6">
        <v>0</v>
      </c>
      <c r="M6" t="s">
        <v>143</v>
      </c>
      <c r="N6" t="s">
        <v>176</v>
      </c>
      <c r="Q6">
        <v>9</v>
      </c>
      <c r="R6">
        <v>4.1596238915708801</v>
      </c>
    </row>
    <row r="7" spans="1:18" x14ac:dyDescent="0.25">
      <c r="A7" t="s">
        <v>178</v>
      </c>
      <c r="B7" t="s">
        <v>30</v>
      </c>
      <c r="C7" t="s">
        <v>220</v>
      </c>
      <c r="D7" t="s">
        <v>154</v>
      </c>
      <c r="E7" t="s">
        <v>33</v>
      </c>
      <c r="F7" t="s">
        <v>61</v>
      </c>
      <c r="G7" s="11">
        <v>2.5000000000000001E-2</v>
      </c>
      <c r="H7" t="s">
        <v>53</v>
      </c>
      <c r="I7" s="3">
        <v>670.88099999999997</v>
      </c>
      <c r="J7">
        <f t="shared" si="0"/>
        <v>14.235683842688911</v>
      </c>
      <c r="K7">
        <v>0.34827686705199001</v>
      </c>
      <c r="L7">
        <v>0</v>
      </c>
      <c r="M7" t="s">
        <v>143</v>
      </c>
      <c r="N7" t="s">
        <v>176</v>
      </c>
      <c r="Q7">
        <v>9</v>
      </c>
      <c r="R7">
        <v>5.2356838426889096</v>
      </c>
    </row>
    <row r="8" spans="1:18" x14ac:dyDescent="0.25">
      <c r="A8" t="s">
        <v>178</v>
      </c>
      <c r="B8" t="s">
        <v>30</v>
      </c>
      <c r="C8" t="s">
        <v>221</v>
      </c>
      <c r="D8" t="s">
        <v>154</v>
      </c>
      <c r="E8" t="s">
        <v>33</v>
      </c>
      <c r="F8" t="s">
        <v>61</v>
      </c>
      <c r="G8" s="11">
        <v>2.5000000000000001E-2</v>
      </c>
      <c r="H8" t="s">
        <v>53</v>
      </c>
      <c r="I8" s="3">
        <v>670.88099999999997</v>
      </c>
      <c r="J8">
        <f t="shared" si="0"/>
        <v>15.26847718504453</v>
      </c>
      <c r="K8">
        <v>0.36496426190812797</v>
      </c>
      <c r="L8">
        <v>0</v>
      </c>
      <c r="M8" t="s">
        <v>143</v>
      </c>
      <c r="N8" t="s">
        <v>176</v>
      </c>
      <c r="Q8">
        <v>9</v>
      </c>
      <c r="R8">
        <v>6.2684771850445298</v>
      </c>
    </row>
    <row r="9" spans="1:18" x14ac:dyDescent="0.25">
      <c r="A9" t="s">
        <v>178</v>
      </c>
      <c r="B9" t="s">
        <v>30</v>
      </c>
      <c r="C9" t="s">
        <v>223</v>
      </c>
      <c r="D9" t="s">
        <v>154</v>
      </c>
      <c r="E9" t="s">
        <v>33</v>
      </c>
      <c r="F9" t="s">
        <v>61</v>
      </c>
      <c r="G9" s="11">
        <v>2.5000000000000001E-2</v>
      </c>
      <c r="H9" t="s">
        <v>53</v>
      </c>
      <c r="I9" s="3">
        <v>670.88099999999997</v>
      </c>
      <c r="J9">
        <f t="shared" si="0"/>
        <v>16.321237400771601</v>
      </c>
      <c r="K9">
        <v>0.29061979691183598</v>
      </c>
      <c r="L9">
        <v>0</v>
      </c>
      <c r="M9" t="s">
        <v>143</v>
      </c>
      <c r="N9" t="s">
        <v>176</v>
      </c>
      <c r="Q9">
        <v>9</v>
      </c>
      <c r="R9">
        <v>7.3212374007715999</v>
      </c>
    </row>
    <row r="10" spans="1:18" x14ac:dyDescent="0.25">
      <c r="A10" t="s">
        <v>178</v>
      </c>
      <c r="B10" t="s">
        <v>30</v>
      </c>
      <c r="C10" t="s">
        <v>224</v>
      </c>
      <c r="D10" t="s">
        <v>154</v>
      </c>
      <c r="E10" t="s">
        <v>33</v>
      </c>
      <c r="F10" t="s">
        <v>61</v>
      </c>
      <c r="G10" s="11">
        <v>2.5000000000000001E-2</v>
      </c>
      <c r="H10" t="s">
        <v>53</v>
      </c>
      <c r="I10" s="3">
        <v>670.88099999999997</v>
      </c>
      <c r="J10">
        <f t="shared" si="0"/>
        <v>17.40026662896155</v>
      </c>
      <c r="K10">
        <v>0.41214085165445502</v>
      </c>
      <c r="L10">
        <v>0</v>
      </c>
      <c r="M10" t="s">
        <v>143</v>
      </c>
      <c r="N10" t="s">
        <v>176</v>
      </c>
      <c r="Q10">
        <v>9</v>
      </c>
      <c r="R10">
        <v>8.4002666289615497</v>
      </c>
    </row>
    <row r="11" spans="1:18" x14ac:dyDescent="0.25">
      <c r="A11" t="s">
        <v>178</v>
      </c>
      <c r="B11" t="s">
        <v>30</v>
      </c>
      <c r="C11" t="s">
        <v>215</v>
      </c>
      <c r="D11" t="s">
        <v>154</v>
      </c>
      <c r="E11" t="s">
        <v>33</v>
      </c>
      <c r="F11" t="s">
        <v>61</v>
      </c>
      <c r="G11" s="11">
        <v>2.5000000000000001E-2</v>
      </c>
      <c r="H11" t="s">
        <v>53</v>
      </c>
      <c r="I11" s="3">
        <v>670.88099999999997</v>
      </c>
      <c r="J11">
        <f t="shared" si="0"/>
        <v>18.45375401458379</v>
      </c>
      <c r="K11">
        <v>0.37089993045716402</v>
      </c>
      <c r="L11">
        <v>0</v>
      </c>
      <c r="M11" t="s">
        <v>143</v>
      </c>
      <c r="N11" t="s">
        <v>176</v>
      </c>
      <c r="Q11">
        <v>9</v>
      </c>
      <c r="R11">
        <v>9.4537540145837902</v>
      </c>
    </row>
    <row r="12" spans="1:18" x14ac:dyDescent="0.25">
      <c r="A12" t="s">
        <v>178</v>
      </c>
      <c r="B12" t="s">
        <v>30</v>
      </c>
      <c r="C12" t="s">
        <v>216</v>
      </c>
      <c r="D12" t="s">
        <v>154</v>
      </c>
      <c r="E12" t="s">
        <v>33</v>
      </c>
      <c r="F12" t="s">
        <v>61</v>
      </c>
      <c r="G12" s="11">
        <v>2.5000000000000001E-2</v>
      </c>
      <c r="H12" t="s">
        <v>53</v>
      </c>
      <c r="I12" s="3">
        <v>670.88099999999997</v>
      </c>
      <c r="J12">
        <f t="shared" si="0"/>
        <v>19.4853354071141</v>
      </c>
      <c r="K12">
        <v>0.33241475231496798</v>
      </c>
      <c r="L12">
        <v>0</v>
      </c>
      <c r="M12" t="s">
        <v>143</v>
      </c>
      <c r="N12" t="s">
        <v>176</v>
      </c>
      <c r="Q12">
        <v>9</v>
      </c>
      <c r="R12">
        <v>10.4853354071141</v>
      </c>
    </row>
    <row r="13" spans="1:18" x14ac:dyDescent="0.25">
      <c r="A13" t="s">
        <v>178</v>
      </c>
      <c r="B13" t="s">
        <v>30</v>
      </c>
      <c r="C13" t="s">
        <v>217</v>
      </c>
      <c r="D13" t="s">
        <v>154</v>
      </c>
      <c r="E13" t="s">
        <v>33</v>
      </c>
      <c r="F13" t="s">
        <v>61</v>
      </c>
      <c r="G13" s="11">
        <v>2.5000000000000001E-2</v>
      </c>
      <c r="H13" t="s">
        <v>53</v>
      </c>
      <c r="I13" s="3">
        <v>670.88099999999997</v>
      </c>
      <c r="J13">
        <f t="shared" si="0"/>
        <v>20.560304603389397</v>
      </c>
      <c r="K13">
        <v>0.26910768751316499</v>
      </c>
      <c r="L13">
        <v>0</v>
      </c>
      <c r="M13" t="s">
        <v>143</v>
      </c>
      <c r="N13" t="s">
        <v>176</v>
      </c>
      <c r="Q13">
        <v>9</v>
      </c>
      <c r="R13">
        <v>11.560304603389399</v>
      </c>
    </row>
    <row r="14" spans="1:18" x14ac:dyDescent="0.25">
      <c r="A14" t="s">
        <v>178</v>
      </c>
      <c r="B14" t="s">
        <v>30</v>
      </c>
      <c r="C14" t="s">
        <v>218</v>
      </c>
      <c r="D14" t="s">
        <v>154</v>
      </c>
      <c r="E14" t="s">
        <v>33</v>
      </c>
      <c r="F14" t="s">
        <v>61</v>
      </c>
      <c r="G14" s="11">
        <v>2.5000000000000001E-2</v>
      </c>
      <c r="H14" t="s">
        <v>53</v>
      </c>
      <c r="I14" s="3">
        <v>670.88099999999997</v>
      </c>
      <c r="J14">
        <f t="shared" si="0"/>
        <v>21.595158260448002</v>
      </c>
      <c r="K14">
        <v>0.37958845646647299</v>
      </c>
      <c r="L14">
        <v>0</v>
      </c>
      <c r="M14" t="s">
        <v>143</v>
      </c>
      <c r="N14" t="s">
        <v>176</v>
      </c>
      <c r="Q14">
        <v>9</v>
      </c>
      <c r="R14">
        <v>12.595158260448001</v>
      </c>
    </row>
    <row r="15" spans="1:18" x14ac:dyDescent="0.25">
      <c r="A15" t="s">
        <v>178</v>
      </c>
      <c r="B15" t="s">
        <v>30</v>
      </c>
      <c r="C15" t="s">
        <v>219</v>
      </c>
      <c r="D15" t="s">
        <v>154</v>
      </c>
      <c r="E15" t="s">
        <v>33</v>
      </c>
      <c r="F15" t="s">
        <v>61</v>
      </c>
      <c r="G15" s="11">
        <v>2.5000000000000001E-2</v>
      </c>
      <c r="H15" t="s">
        <v>53</v>
      </c>
      <c r="I15" s="3">
        <v>670.88099999999997</v>
      </c>
      <c r="J15">
        <f t="shared" si="0"/>
        <v>22.6695820793019</v>
      </c>
      <c r="K15">
        <v>0.29145373381542</v>
      </c>
      <c r="L15">
        <v>0</v>
      </c>
      <c r="M15" t="s">
        <v>143</v>
      </c>
      <c r="N15" t="s">
        <v>176</v>
      </c>
      <c r="Q15">
        <v>9</v>
      </c>
      <c r="R15">
        <v>13.6695820793019</v>
      </c>
    </row>
    <row r="16" spans="1:18" x14ac:dyDescent="0.25">
      <c r="A16" t="s">
        <v>178</v>
      </c>
      <c r="B16" t="s">
        <v>30</v>
      </c>
      <c r="C16" t="s">
        <v>220</v>
      </c>
      <c r="D16" t="s">
        <v>154</v>
      </c>
      <c r="E16" t="s">
        <v>33</v>
      </c>
      <c r="F16" t="s">
        <v>61</v>
      </c>
      <c r="G16" s="11">
        <v>2.5000000000000001E-2</v>
      </c>
      <c r="H16" t="s">
        <v>53</v>
      </c>
      <c r="I16" s="3">
        <v>670.88099999999997</v>
      </c>
      <c r="J16">
        <f t="shared" si="0"/>
        <v>23.6814389884258</v>
      </c>
      <c r="K16">
        <v>0.355034930125321</v>
      </c>
      <c r="L16">
        <v>0</v>
      </c>
      <c r="M16" t="s">
        <v>143</v>
      </c>
      <c r="N16" t="s">
        <v>176</v>
      </c>
      <c r="Q16">
        <v>9</v>
      </c>
      <c r="R16">
        <v>14.6814389884258</v>
      </c>
    </row>
    <row r="17" spans="1:18" x14ac:dyDescent="0.25">
      <c r="A17" t="s">
        <v>178</v>
      </c>
      <c r="B17" t="s">
        <v>30</v>
      </c>
      <c r="C17" t="s">
        <v>221</v>
      </c>
      <c r="D17" t="s">
        <v>154</v>
      </c>
      <c r="E17" t="s">
        <v>33</v>
      </c>
      <c r="F17" t="s">
        <v>61</v>
      </c>
      <c r="G17" s="11">
        <v>2.5000000000000001E-2</v>
      </c>
      <c r="H17" t="s">
        <v>53</v>
      </c>
      <c r="I17" s="3">
        <v>670.88099999999997</v>
      </c>
      <c r="J17">
        <f t="shared" si="0"/>
        <v>24.733956814187799</v>
      </c>
      <c r="K17">
        <v>0.26965595052936198</v>
      </c>
      <c r="L17">
        <v>0</v>
      </c>
      <c r="M17" t="s">
        <v>143</v>
      </c>
      <c r="N17" t="s">
        <v>176</v>
      </c>
      <c r="Q17">
        <v>9</v>
      </c>
      <c r="R17">
        <v>15.733956814187801</v>
      </c>
    </row>
    <row r="18" spans="1:18" x14ac:dyDescent="0.25">
      <c r="A18" t="s">
        <v>178</v>
      </c>
      <c r="B18" t="s">
        <v>30</v>
      </c>
      <c r="C18" t="s">
        <v>223</v>
      </c>
      <c r="D18" t="s">
        <v>154</v>
      </c>
      <c r="E18" t="s">
        <v>33</v>
      </c>
      <c r="F18" t="s">
        <v>61</v>
      </c>
      <c r="G18" s="11">
        <v>2.5000000000000001E-2</v>
      </c>
      <c r="H18" t="s">
        <v>53</v>
      </c>
      <c r="I18" s="3">
        <v>670.88099999999997</v>
      </c>
      <c r="J18">
        <f t="shared" si="0"/>
        <v>25.806380915830001</v>
      </c>
      <c r="K18">
        <v>9.0486482431056198E-2</v>
      </c>
      <c r="L18">
        <v>0</v>
      </c>
      <c r="M18" t="s">
        <v>143</v>
      </c>
      <c r="N18" t="s">
        <v>176</v>
      </c>
      <c r="Q18">
        <v>9</v>
      </c>
      <c r="R18">
        <v>16.806380915830001</v>
      </c>
    </row>
    <row r="19" spans="1:18" x14ac:dyDescent="0.25">
      <c r="A19" t="s">
        <v>178</v>
      </c>
      <c r="B19" t="s">
        <v>30</v>
      </c>
      <c r="C19" t="s">
        <v>224</v>
      </c>
      <c r="D19" t="s">
        <v>154</v>
      </c>
      <c r="E19" t="s">
        <v>33</v>
      </c>
      <c r="F19" t="s">
        <v>61</v>
      </c>
      <c r="G19" s="11">
        <v>2.5000000000000001E-2</v>
      </c>
      <c r="H19" t="s">
        <v>53</v>
      </c>
      <c r="I19" s="3">
        <v>670.88099999999997</v>
      </c>
      <c r="J19">
        <f t="shared" si="0"/>
        <v>26.882137879491701</v>
      </c>
      <c r="K19">
        <v>6.3041590078170895E-2</v>
      </c>
      <c r="L19">
        <v>0</v>
      </c>
      <c r="M19" t="s">
        <v>143</v>
      </c>
      <c r="N19" t="s">
        <v>176</v>
      </c>
      <c r="Q19">
        <v>9</v>
      </c>
      <c r="R19">
        <v>17.882137879491701</v>
      </c>
    </row>
    <row r="20" spans="1:18" x14ac:dyDescent="0.25">
      <c r="A20" t="s">
        <v>178</v>
      </c>
      <c r="B20" t="s">
        <v>30</v>
      </c>
      <c r="C20" t="s">
        <v>215</v>
      </c>
      <c r="D20" t="s">
        <v>154</v>
      </c>
      <c r="E20" t="s">
        <v>33</v>
      </c>
      <c r="F20" t="s">
        <v>61</v>
      </c>
      <c r="G20" s="11">
        <v>2.5000000000000001E-2</v>
      </c>
      <c r="H20" t="s">
        <v>53</v>
      </c>
      <c r="I20" s="3">
        <v>670.88099999999997</v>
      </c>
      <c r="J20">
        <f t="shared" si="0"/>
        <v>27.914385844426</v>
      </c>
      <c r="K20">
        <v>5.4901327085058599E-2</v>
      </c>
      <c r="L20">
        <v>0</v>
      </c>
      <c r="M20" t="s">
        <v>143</v>
      </c>
      <c r="N20" t="s">
        <v>176</v>
      </c>
      <c r="Q20">
        <v>9</v>
      </c>
      <c r="R20">
        <v>18.914385844426</v>
      </c>
    </row>
    <row r="21" spans="1:18" x14ac:dyDescent="0.25">
      <c r="A21" t="s">
        <v>178</v>
      </c>
      <c r="B21" t="s">
        <v>30</v>
      </c>
      <c r="C21" t="s">
        <v>216</v>
      </c>
      <c r="D21" t="s">
        <v>154</v>
      </c>
      <c r="E21" t="s">
        <v>33</v>
      </c>
      <c r="F21" t="s">
        <v>61</v>
      </c>
      <c r="G21" s="11">
        <v>2.5000000000000001E-2</v>
      </c>
      <c r="H21" t="s">
        <v>53</v>
      </c>
      <c r="I21" s="3">
        <v>670.88099999999997</v>
      </c>
      <c r="J21">
        <f t="shared" si="0"/>
        <v>28.946452016886401</v>
      </c>
      <c r="K21">
        <v>3.8485178142196201E-2</v>
      </c>
      <c r="L21">
        <v>0</v>
      </c>
      <c r="M21" t="s">
        <v>143</v>
      </c>
      <c r="N21" t="s">
        <v>176</v>
      </c>
      <c r="Q21">
        <v>9</v>
      </c>
      <c r="R21">
        <v>19.946452016886401</v>
      </c>
    </row>
    <row r="22" spans="1:18" x14ac:dyDescent="0.25">
      <c r="A22" t="s">
        <v>178</v>
      </c>
      <c r="B22" t="s">
        <v>30</v>
      </c>
      <c r="C22" t="s">
        <v>217</v>
      </c>
      <c r="D22" t="s">
        <v>154</v>
      </c>
      <c r="E22" t="s">
        <v>33</v>
      </c>
      <c r="F22" t="s">
        <v>61</v>
      </c>
      <c r="G22" s="11">
        <v>2.5000000000000001E-2</v>
      </c>
      <c r="H22" t="s">
        <v>53</v>
      </c>
      <c r="I22" s="3">
        <v>670.88099999999997</v>
      </c>
      <c r="J22">
        <f t="shared" si="0"/>
        <v>29.999999999999901</v>
      </c>
      <c r="K22">
        <v>0</v>
      </c>
      <c r="L22">
        <v>0</v>
      </c>
      <c r="M22" t="s">
        <v>143</v>
      </c>
      <c r="N22" t="s">
        <v>176</v>
      </c>
      <c r="Q22">
        <v>9</v>
      </c>
      <c r="R22">
        <v>20.999999999999901</v>
      </c>
    </row>
    <row r="23" spans="1:18" x14ac:dyDescent="0.25">
      <c r="A23" t="s">
        <v>178</v>
      </c>
      <c r="B23" t="s">
        <v>30</v>
      </c>
      <c r="C23" t="s">
        <v>218</v>
      </c>
      <c r="D23" t="s">
        <v>154</v>
      </c>
      <c r="E23" t="s">
        <v>33</v>
      </c>
      <c r="F23" t="s">
        <v>61</v>
      </c>
      <c r="G23" s="11">
        <v>2.5000000000000001E-2</v>
      </c>
      <c r="H23" t="s">
        <v>53</v>
      </c>
      <c r="I23" s="3">
        <v>670.88099999999997</v>
      </c>
      <c r="J23">
        <f t="shared" si="0"/>
        <v>31.032550952390501</v>
      </c>
      <c r="K23">
        <v>0</v>
      </c>
      <c r="L23">
        <v>0</v>
      </c>
      <c r="M23" t="s">
        <v>143</v>
      </c>
      <c r="N23" t="s">
        <v>176</v>
      </c>
      <c r="Q23">
        <v>9</v>
      </c>
      <c r="R23">
        <v>22.032550952390501</v>
      </c>
    </row>
    <row r="24" spans="1:18" x14ac:dyDescent="0.25">
      <c r="A24" t="s">
        <v>178</v>
      </c>
      <c r="B24" t="s">
        <v>30</v>
      </c>
      <c r="C24" t="s">
        <v>219</v>
      </c>
      <c r="D24" t="s">
        <v>154</v>
      </c>
      <c r="E24" t="s">
        <v>33</v>
      </c>
      <c r="F24" t="s">
        <v>61</v>
      </c>
      <c r="G24" s="11">
        <v>2.5000000000000001E-2</v>
      </c>
      <c r="H24" t="s">
        <v>53</v>
      </c>
      <c r="I24" s="3">
        <v>670.88099999999997</v>
      </c>
      <c r="J24">
        <f t="shared" si="0"/>
        <v>32.108853293473601</v>
      </c>
      <c r="K24">
        <v>0</v>
      </c>
      <c r="L24">
        <v>0</v>
      </c>
      <c r="M24" t="s">
        <v>143</v>
      </c>
      <c r="N24" t="s">
        <v>176</v>
      </c>
      <c r="Q24">
        <v>9</v>
      </c>
      <c r="R24">
        <v>23.108853293473601</v>
      </c>
    </row>
    <row r="25" spans="1:18" x14ac:dyDescent="0.25">
      <c r="A25" t="s">
        <v>178</v>
      </c>
      <c r="B25" t="s">
        <v>30</v>
      </c>
      <c r="C25" t="s">
        <v>220</v>
      </c>
      <c r="D25" t="s">
        <v>154</v>
      </c>
      <c r="E25" t="s">
        <v>33</v>
      </c>
      <c r="F25" t="s">
        <v>61</v>
      </c>
      <c r="G25" s="11">
        <v>2.5000000000000001E-2</v>
      </c>
      <c r="H25" t="s">
        <v>53</v>
      </c>
      <c r="I25" s="3">
        <v>670.88099999999997</v>
      </c>
      <c r="J25">
        <f t="shared" si="0"/>
        <v>33.1633102389561</v>
      </c>
      <c r="K25">
        <v>0</v>
      </c>
      <c r="L25">
        <v>0</v>
      </c>
      <c r="M25" t="s">
        <v>143</v>
      </c>
      <c r="N25" t="s">
        <v>176</v>
      </c>
      <c r="Q25">
        <v>9</v>
      </c>
      <c r="R25">
        <v>24.1633102389561</v>
      </c>
    </row>
    <row r="26" spans="1:18" x14ac:dyDescent="0.25">
      <c r="A26" t="s">
        <v>178</v>
      </c>
      <c r="B26" t="s">
        <v>30</v>
      </c>
      <c r="C26" t="s">
        <v>221</v>
      </c>
      <c r="D26" t="s">
        <v>154</v>
      </c>
      <c r="E26" t="s">
        <v>33</v>
      </c>
      <c r="F26" t="s">
        <v>61</v>
      </c>
      <c r="G26" s="11">
        <v>2.5000000000000001E-2</v>
      </c>
      <c r="H26" t="s">
        <v>53</v>
      </c>
      <c r="I26" s="3">
        <v>670.88099999999997</v>
      </c>
      <c r="J26">
        <f t="shared" si="0"/>
        <v>34.239673177530399</v>
      </c>
      <c r="K26">
        <v>0</v>
      </c>
      <c r="L26">
        <v>0</v>
      </c>
      <c r="M26" t="s">
        <v>143</v>
      </c>
      <c r="N26" t="s">
        <v>176</v>
      </c>
      <c r="Q26">
        <v>9</v>
      </c>
      <c r="R26">
        <v>25.239673177530399</v>
      </c>
    </row>
    <row r="27" spans="1:18" x14ac:dyDescent="0.25">
      <c r="A27" t="s">
        <v>178</v>
      </c>
      <c r="B27" t="s">
        <v>30</v>
      </c>
      <c r="C27" t="s">
        <v>223</v>
      </c>
      <c r="D27" t="s">
        <v>154</v>
      </c>
      <c r="E27" t="s">
        <v>33</v>
      </c>
      <c r="F27" t="s">
        <v>61</v>
      </c>
      <c r="G27" s="11">
        <v>2.5000000000000001E-2</v>
      </c>
      <c r="H27" t="s">
        <v>53</v>
      </c>
      <c r="I27" s="3">
        <v>670.88099999999997</v>
      </c>
      <c r="J27">
        <f t="shared" si="0"/>
        <v>35</v>
      </c>
      <c r="K27">
        <v>0</v>
      </c>
      <c r="L27">
        <v>0</v>
      </c>
      <c r="M27" t="s">
        <v>143</v>
      </c>
      <c r="N27" t="s">
        <v>176</v>
      </c>
      <c r="Q27">
        <v>9</v>
      </c>
      <c r="R27">
        <v>26</v>
      </c>
    </row>
    <row r="28" spans="1:18" x14ac:dyDescent="0.25">
      <c r="A28" t="s">
        <v>178</v>
      </c>
      <c r="B28" t="s">
        <v>30</v>
      </c>
      <c r="C28" t="s">
        <v>224</v>
      </c>
      <c r="D28" t="s">
        <v>154</v>
      </c>
      <c r="E28" t="s">
        <v>33</v>
      </c>
      <c r="F28" t="s">
        <v>61</v>
      </c>
      <c r="G28" s="11">
        <v>2.5000000000000001E-2</v>
      </c>
      <c r="H28" t="s">
        <v>53</v>
      </c>
      <c r="I28" s="3">
        <v>670.88099999999997</v>
      </c>
      <c r="J28">
        <f t="shared" si="0"/>
        <v>36</v>
      </c>
      <c r="K28">
        <v>0</v>
      </c>
      <c r="L28">
        <v>0</v>
      </c>
      <c r="M28" t="s">
        <v>143</v>
      </c>
      <c r="N28" t="s">
        <v>176</v>
      </c>
      <c r="Q28">
        <v>9</v>
      </c>
      <c r="R28">
        <v>27</v>
      </c>
    </row>
    <row r="29" spans="1:18" x14ac:dyDescent="0.25">
      <c r="A29" t="s">
        <v>178</v>
      </c>
      <c r="B29" t="s">
        <v>30</v>
      </c>
      <c r="C29" t="s">
        <v>215</v>
      </c>
      <c r="D29" t="s">
        <v>154</v>
      </c>
      <c r="E29" t="s">
        <v>33</v>
      </c>
      <c r="F29" t="s">
        <v>61</v>
      </c>
      <c r="G29" s="11">
        <v>2.5000000000000001E-2</v>
      </c>
      <c r="H29" t="s">
        <v>53</v>
      </c>
      <c r="I29" s="3">
        <v>670.88099999999997</v>
      </c>
      <c r="J29">
        <f t="shared" si="0"/>
        <v>37</v>
      </c>
      <c r="K29">
        <v>0</v>
      </c>
      <c r="L29">
        <v>0</v>
      </c>
      <c r="M29" t="s">
        <v>143</v>
      </c>
      <c r="N29" t="s">
        <v>176</v>
      </c>
      <c r="Q29">
        <v>9</v>
      </c>
      <c r="R29">
        <v>28</v>
      </c>
    </row>
    <row r="30" spans="1:18" x14ac:dyDescent="0.25">
      <c r="A30" t="s">
        <v>178</v>
      </c>
      <c r="B30" t="s">
        <v>30</v>
      </c>
      <c r="C30" t="s">
        <v>216</v>
      </c>
      <c r="D30" t="s">
        <v>154</v>
      </c>
      <c r="E30" t="s">
        <v>33</v>
      </c>
      <c r="F30" t="s">
        <v>61</v>
      </c>
      <c r="G30" s="11">
        <v>2.5000000000000001E-2</v>
      </c>
      <c r="H30" t="s">
        <v>53</v>
      </c>
      <c r="I30" s="3">
        <v>670.88099999999997</v>
      </c>
      <c r="J30">
        <f t="shared" si="0"/>
        <v>38</v>
      </c>
      <c r="K30">
        <v>0</v>
      </c>
      <c r="L30">
        <v>0</v>
      </c>
      <c r="M30" t="s">
        <v>143</v>
      </c>
      <c r="N30" t="s">
        <v>176</v>
      </c>
      <c r="Q30">
        <v>9</v>
      </c>
      <c r="R30">
        <v>29</v>
      </c>
    </row>
    <row r="31" spans="1:18" x14ac:dyDescent="0.25">
      <c r="A31" t="s">
        <v>178</v>
      </c>
      <c r="B31" t="s">
        <v>30</v>
      </c>
      <c r="C31" t="s">
        <v>217</v>
      </c>
      <c r="D31" t="s">
        <v>154</v>
      </c>
      <c r="E31" t="s">
        <v>33</v>
      </c>
      <c r="F31" t="s">
        <v>61</v>
      </c>
      <c r="G31" s="11">
        <v>2.5000000000000001E-2</v>
      </c>
      <c r="H31" t="s">
        <v>53</v>
      </c>
      <c r="I31" s="3">
        <v>670.88099999999997</v>
      </c>
      <c r="J31">
        <f t="shared" si="0"/>
        <v>39</v>
      </c>
      <c r="K31">
        <v>0</v>
      </c>
      <c r="L31">
        <v>0</v>
      </c>
      <c r="M31" t="s">
        <v>143</v>
      </c>
      <c r="N31" t="s">
        <v>176</v>
      </c>
      <c r="Q31">
        <v>9</v>
      </c>
      <c r="R31">
        <v>30</v>
      </c>
    </row>
    <row r="32" spans="1:18" x14ac:dyDescent="0.25">
      <c r="A32" t="s">
        <v>178</v>
      </c>
      <c r="B32" t="s">
        <v>30</v>
      </c>
      <c r="C32" t="s">
        <v>215</v>
      </c>
      <c r="D32" t="s">
        <v>154</v>
      </c>
      <c r="E32" t="s">
        <v>33</v>
      </c>
      <c r="F32" t="s">
        <v>61</v>
      </c>
      <c r="G32" s="11">
        <v>0.05</v>
      </c>
      <c r="H32" t="s">
        <v>53</v>
      </c>
      <c r="I32" s="3">
        <v>670.88099999999997</v>
      </c>
      <c r="J32">
        <f t="shared" si="0"/>
        <v>9</v>
      </c>
      <c r="K32">
        <v>0</v>
      </c>
      <c r="L32">
        <v>0</v>
      </c>
      <c r="M32" t="s">
        <v>143</v>
      </c>
      <c r="N32" t="s">
        <v>176</v>
      </c>
      <c r="Q32">
        <v>9</v>
      </c>
      <c r="R32">
        <v>0</v>
      </c>
    </row>
    <row r="33" spans="1:18" x14ac:dyDescent="0.25">
      <c r="A33" t="s">
        <v>178</v>
      </c>
      <c r="B33" t="s">
        <v>30</v>
      </c>
      <c r="C33" t="s">
        <v>216</v>
      </c>
      <c r="D33" t="s">
        <v>154</v>
      </c>
      <c r="E33" t="s">
        <v>33</v>
      </c>
      <c r="F33" t="s">
        <v>61</v>
      </c>
      <c r="G33" s="11">
        <v>0.05</v>
      </c>
      <c r="H33" t="s">
        <v>53</v>
      </c>
      <c r="I33" s="3">
        <v>670.88099999999997</v>
      </c>
      <c r="J33">
        <f t="shared" si="0"/>
        <v>10.010644959298681</v>
      </c>
      <c r="K33">
        <v>8.4115089063883097E-3</v>
      </c>
      <c r="L33">
        <v>0</v>
      </c>
      <c r="M33" t="s">
        <v>143</v>
      </c>
      <c r="N33" t="s">
        <v>176</v>
      </c>
      <c r="Q33">
        <v>9</v>
      </c>
      <c r="R33">
        <v>1.0106449592986799</v>
      </c>
    </row>
    <row r="34" spans="1:18" x14ac:dyDescent="0.25">
      <c r="A34" t="s">
        <v>178</v>
      </c>
      <c r="B34" t="s">
        <v>30</v>
      </c>
      <c r="C34" t="s">
        <v>217</v>
      </c>
      <c r="D34" t="s">
        <v>154</v>
      </c>
      <c r="E34" t="s">
        <v>33</v>
      </c>
      <c r="F34" t="s">
        <v>61</v>
      </c>
      <c r="G34" s="11">
        <v>0.05</v>
      </c>
      <c r="H34" t="s">
        <v>53</v>
      </c>
      <c r="I34" s="3">
        <v>670.88099999999997</v>
      </c>
      <c r="J34">
        <f t="shared" si="0"/>
        <v>11.05852707697901</v>
      </c>
      <c r="K34">
        <v>0.71199743759179801</v>
      </c>
      <c r="L34">
        <v>0</v>
      </c>
      <c r="M34" t="s">
        <v>143</v>
      </c>
      <c r="N34" t="s">
        <v>176</v>
      </c>
      <c r="Q34">
        <v>9</v>
      </c>
      <c r="R34">
        <v>2.0585270769790101</v>
      </c>
    </row>
    <row r="35" spans="1:18" x14ac:dyDescent="0.25">
      <c r="A35" t="s">
        <v>178</v>
      </c>
      <c r="B35" t="s">
        <v>30</v>
      </c>
      <c r="C35" t="s">
        <v>218</v>
      </c>
      <c r="D35" t="s">
        <v>154</v>
      </c>
      <c r="E35" t="s">
        <v>33</v>
      </c>
      <c r="F35" t="s">
        <v>61</v>
      </c>
      <c r="G35" s="11">
        <v>0.05</v>
      </c>
      <c r="H35" t="s">
        <v>53</v>
      </c>
      <c r="I35" s="3">
        <v>670.88099999999997</v>
      </c>
      <c r="J35">
        <f t="shared" si="0"/>
        <v>12.1366473428</v>
      </c>
      <c r="K35">
        <v>0.79213906258566602</v>
      </c>
      <c r="L35">
        <v>0</v>
      </c>
      <c r="M35" t="s">
        <v>143</v>
      </c>
      <c r="N35" t="s">
        <v>176</v>
      </c>
      <c r="Q35">
        <v>9</v>
      </c>
      <c r="R35">
        <v>3.1366473427999999</v>
      </c>
    </row>
    <row r="36" spans="1:18" x14ac:dyDescent="0.25">
      <c r="A36" t="s">
        <v>178</v>
      </c>
      <c r="B36" t="s">
        <v>30</v>
      </c>
      <c r="C36" t="s">
        <v>219</v>
      </c>
      <c r="D36" t="s">
        <v>154</v>
      </c>
      <c r="E36" t="s">
        <v>33</v>
      </c>
      <c r="F36" t="s">
        <v>61</v>
      </c>
      <c r="G36" s="11">
        <v>0.05</v>
      </c>
      <c r="H36" t="s">
        <v>53</v>
      </c>
      <c r="I36" s="3">
        <v>670.88099999999997</v>
      </c>
      <c r="J36">
        <f t="shared" si="0"/>
        <v>13.18680186640273</v>
      </c>
      <c r="K36">
        <v>0.59917356564295299</v>
      </c>
      <c r="L36">
        <v>0</v>
      </c>
      <c r="M36" t="s">
        <v>143</v>
      </c>
      <c r="N36" t="s">
        <v>176</v>
      </c>
      <c r="Q36">
        <v>9</v>
      </c>
      <c r="R36">
        <v>4.18680186640273</v>
      </c>
    </row>
    <row r="37" spans="1:18" x14ac:dyDescent="0.25">
      <c r="A37" t="s">
        <v>178</v>
      </c>
      <c r="B37" t="s">
        <v>30</v>
      </c>
      <c r="C37" t="s">
        <v>220</v>
      </c>
      <c r="D37" t="s">
        <v>154</v>
      </c>
      <c r="E37" t="s">
        <v>33</v>
      </c>
      <c r="F37" t="s">
        <v>61</v>
      </c>
      <c r="G37" s="11">
        <v>0.05</v>
      </c>
      <c r="H37" t="s">
        <v>53</v>
      </c>
      <c r="I37" s="3">
        <v>670.88099999999997</v>
      </c>
      <c r="J37">
        <f t="shared" si="0"/>
        <v>14.22341285070798</v>
      </c>
      <c r="K37">
        <v>0.78965456544384804</v>
      </c>
      <c r="L37">
        <v>0</v>
      </c>
      <c r="M37" t="s">
        <v>143</v>
      </c>
      <c r="N37" t="s">
        <v>176</v>
      </c>
      <c r="Q37">
        <v>9</v>
      </c>
      <c r="R37">
        <v>5.2234128507079802</v>
      </c>
    </row>
    <row r="38" spans="1:18" x14ac:dyDescent="0.25">
      <c r="A38" t="s">
        <v>178</v>
      </c>
      <c r="B38" t="s">
        <v>30</v>
      </c>
      <c r="C38" t="s">
        <v>221</v>
      </c>
      <c r="D38" t="s">
        <v>154</v>
      </c>
      <c r="E38" t="s">
        <v>33</v>
      </c>
      <c r="F38" t="s">
        <v>61</v>
      </c>
      <c r="G38" s="11">
        <v>0.05</v>
      </c>
      <c r="H38" t="s">
        <v>53</v>
      </c>
      <c r="I38" s="3">
        <v>670.88099999999997</v>
      </c>
      <c r="J38">
        <f t="shared" si="0"/>
        <v>15.29607934231522</v>
      </c>
      <c r="K38">
        <v>0.62151961194520799</v>
      </c>
      <c r="L38">
        <v>0</v>
      </c>
      <c r="M38" t="s">
        <v>143</v>
      </c>
      <c r="N38" t="s">
        <v>176</v>
      </c>
      <c r="Q38">
        <v>9</v>
      </c>
      <c r="R38">
        <v>6.2960793423152204</v>
      </c>
    </row>
    <row r="39" spans="1:18" x14ac:dyDescent="0.25">
      <c r="A39" t="s">
        <v>178</v>
      </c>
      <c r="B39" t="s">
        <v>30</v>
      </c>
      <c r="C39" t="s">
        <v>223</v>
      </c>
      <c r="D39" t="s">
        <v>154</v>
      </c>
      <c r="E39" t="s">
        <v>33</v>
      </c>
      <c r="F39" t="s">
        <v>61</v>
      </c>
      <c r="G39" s="11">
        <v>0.05</v>
      </c>
      <c r="H39" t="s">
        <v>53</v>
      </c>
      <c r="I39" s="3">
        <v>670.88099999999997</v>
      </c>
      <c r="J39">
        <f t="shared" si="0"/>
        <v>16.35677782939786</v>
      </c>
      <c r="K39">
        <v>0.90855550008801</v>
      </c>
      <c r="L39">
        <v>0</v>
      </c>
      <c r="M39" t="s">
        <v>143</v>
      </c>
      <c r="N39" t="s">
        <v>176</v>
      </c>
      <c r="Q39">
        <v>9</v>
      </c>
      <c r="R39">
        <v>7.3567778293978598</v>
      </c>
    </row>
    <row r="40" spans="1:18" x14ac:dyDescent="0.25">
      <c r="A40" t="s">
        <v>178</v>
      </c>
      <c r="B40" t="s">
        <v>30</v>
      </c>
      <c r="C40" t="s">
        <v>224</v>
      </c>
      <c r="D40" t="s">
        <v>154</v>
      </c>
      <c r="E40" t="s">
        <v>33</v>
      </c>
      <c r="F40" t="s">
        <v>61</v>
      </c>
      <c r="G40" s="11">
        <v>0.05</v>
      </c>
      <c r="H40" t="s">
        <v>53</v>
      </c>
      <c r="I40" s="3">
        <v>670.88099999999997</v>
      </c>
      <c r="J40">
        <f t="shared" si="0"/>
        <v>17.370028480820892</v>
      </c>
      <c r="K40">
        <v>1.03558515534599</v>
      </c>
      <c r="L40">
        <v>0</v>
      </c>
      <c r="M40" t="s">
        <v>143</v>
      </c>
      <c r="N40" t="s">
        <v>176</v>
      </c>
      <c r="Q40">
        <v>9</v>
      </c>
      <c r="R40">
        <v>8.3700284808208902</v>
      </c>
    </row>
    <row r="41" spans="1:18" x14ac:dyDescent="0.25">
      <c r="A41" t="s">
        <v>178</v>
      </c>
      <c r="B41" t="s">
        <v>30</v>
      </c>
      <c r="C41" t="s">
        <v>215</v>
      </c>
      <c r="D41" t="s">
        <v>154</v>
      </c>
      <c r="E41" t="s">
        <v>33</v>
      </c>
      <c r="F41" t="s">
        <v>61</v>
      </c>
      <c r="G41" s="11">
        <v>0.05</v>
      </c>
      <c r="H41" t="s">
        <v>53</v>
      </c>
      <c r="I41" s="3">
        <v>670.88099999999997</v>
      </c>
      <c r="J41">
        <f t="shared" si="0"/>
        <v>18.462116468378198</v>
      </c>
      <c r="K41">
        <v>0.75159068414567598</v>
      </c>
      <c r="L41">
        <v>0</v>
      </c>
      <c r="M41" t="s">
        <v>143</v>
      </c>
      <c r="N41" t="s">
        <v>176</v>
      </c>
      <c r="Q41">
        <v>9</v>
      </c>
      <c r="R41">
        <v>9.4621164683782002</v>
      </c>
    </row>
    <row r="42" spans="1:18" x14ac:dyDescent="0.25">
      <c r="A42" t="s">
        <v>178</v>
      </c>
      <c r="B42" t="s">
        <v>30</v>
      </c>
      <c r="C42" t="s">
        <v>216</v>
      </c>
      <c r="D42" t="s">
        <v>154</v>
      </c>
      <c r="E42" t="s">
        <v>33</v>
      </c>
      <c r="F42" t="s">
        <v>61</v>
      </c>
      <c r="G42" s="11">
        <v>0.05</v>
      </c>
      <c r="H42" t="s">
        <v>53</v>
      </c>
      <c r="I42" s="3">
        <v>670.88099999999997</v>
      </c>
      <c r="J42">
        <f t="shared" si="0"/>
        <v>19.4805179065586</v>
      </c>
      <c r="K42">
        <v>1.1131037746465799</v>
      </c>
      <c r="L42">
        <v>0</v>
      </c>
      <c r="M42" t="s">
        <v>143</v>
      </c>
      <c r="N42" t="s">
        <v>176</v>
      </c>
      <c r="Q42">
        <v>9</v>
      </c>
      <c r="R42">
        <v>10.4805179065586</v>
      </c>
    </row>
    <row r="43" spans="1:18" x14ac:dyDescent="0.25">
      <c r="A43" t="s">
        <v>178</v>
      </c>
      <c r="B43" t="s">
        <v>30</v>
      </c>
      <c r="C43" t="s">
        <v>217</v>
      </c>
      <c r="D43" t="s">
        <v>154</v>
      </c>
      <c r="E43" t="s">
        <v>33</v>
      </c>
      <c r="F43" t="s">
        <v>61</v>
      </c>
      <c r="G43" s="11">
        <v>0.05</v>
      </c>
      <c r="H43" t="s">
        <v>53</v>
      </c>
      <c r="I43" s="3">
        <v>670.88099999999997</v>
      </c>
      <c r="J43">
        <f t="shared" si="0"/>
        <v>20.530066455248701</v>
      </c>
      <c r="K43">
        <v>0.89255199120470596</v>
      </c>
      <c r="L43">
        <v>0</v>
      </c>
      <c r="M43" t="s">
        <v>143</v>
      </c>
      <c r="N43" t="s">
        <v>176</v>
      </c>
      <c r="Q43">
        <v>9</v>
      </c>
      <c r="R43">
        <v>11.530066455248701</v>
      </c>
    </row>
    <row r="44" spans="1:18" x14ac:dyDescent="0.25">
      <c r="A44" t="s">
        <v>178</v>
      </c>
      <c r="B44" t="s">
        <v>30</v>
      </c>
      <c r="C44" t="s">
        <v>218</v>
      </c>
      <c r="D44" t="s">
        <v>154</v>
      </c>
      <c r="E44" t="s">
        <v>33</v>
      </c>
      <c r="F44" t="s">
        <v>61</v>
      </c>
      <c r="G44" s="11">
        <v>0.05</v>
      </c>
      <c r="H44" t="s">
        <v>53</v>
      </c>
      <c r="I44" s="3">
        <v>670.88099999999997</v>
      </c>
      <c r="J44">
        <f t="shared" si="0"/>
        <v>21.6302139091441</v>
      </c>
      <c r="K44">
        <v>0.975455130443313</v>
      </c>
      <c r="L44">
        <v>0</v>
      </c>
      <c r="M44" t="s">
        <v>143</v>
      </c>
      <c r="N44" t="s">
        <v>176</v>
      </c>
      <c r="Q44">
        <v>9</v>
      </c>
      <c r="R44">
        <v>12.6302139091441</v>
      </c>
    </row>
    <row r="45" spans="1:18" x14ac:dyDescent="0.25">
      <c r="A45" t="s">
        <v>178</v>
      </c>
      <c r="B45" t="s">
        <v>30</v>
      </c>
      <c r="C45" t="s">
        <v>219</v>
      </c>
      <c r="D45" t="s">
        <v>154</v>
      </c>
      <c r="E45" t="s">
        <v>33</v>
      </c>
      <c r="F45" t="s">
        <v>61</v>
      </c>
      <c r="G45" s="11">
        <v>0.05</v>
      </c>
      <c r="H45" t="s">
        <v>53</v>
      </c>
      <c r="I45" s="3">
        <v>670.88099999999997</v>
      </c>
      <c r="J45">
        <f t="shared" si="0"/>
        <v>22.636798836528101</v>
      </c>
      <c r="K45">
        <v>0.79903563421045698</v>
      </c>
      <c r="L45">
        <v>0</v>
      </c>
      <c r="M45" t="s">
        <v>143</v>
      </c>
      <c r="N45" t="s">
        <v>176</v>
      </c>
      <c r="Q45">
        <v>9</v>
      </c>
      <c r="R45">
        <v>13.636798836528101</v>
      </c>
    </row>
    <row r="46" spans="1:18" x14ac:dyDescent="0.25">
      <c r="A46" t="s">
        <v>178</v>
      </c>
      <c r="B46" t="s">
        <v>30</v>
      </c>
      <c r="C46" t="s">
        <v>220</v>
      </c>
      <c r="D46" t="s">
        <v>154</v>
      </c>
      <c r="E46" t="s">
        <v>33</v>
      </c>
      <c r="F46" t="s">
        <v>61</v>
      </c>
      <c r="G46" s="11">
        <v>0.05</v>
      </c>
      <c r="H46" t="s">
        <v>53</v>
      </c>
      <c r="I46" s="3">
        <v>670.88099999999997</v>
      </c>
      <c r="J46">
        <f t="shared" si="0"/>
        <v>23.7387036176702</v>
      </c>
      <c r="K46">
        <v>0.96193900429665002</v>
      </c>
      <c r="L46">
        <v>0</v>
      </c>
      <c r="M46" t="s">
        <v>143</v>
      </c>
      <c r="N46" t="s">
        <v>176</v>
      </c>
      <c r="Q46">
        <v>9</v>
      </c>
      <c r="R46">
        <v>14.7387036176702</v>
      </c>
    </row>
    <row r="47" spans="1:18" x14ac:dyDescent="0.25">
      <c r="A47" t="s">
        <v>178</v>
      </c>
      <c r="B47" t="s">
        <v>30</v>
      </c>
      <c r="C47" t="s">
        <v>221</v>
      </c>
      <c r="D47" t="s">
        <v>154</v>
      </c>
      <c r="E47" t="s">
        <v>33</v>
      </c>
      <c r="F47" t="s">
        <v>61</v>
      </c>
      <c r="G47" s="11">
        <v>0.05</v>
      </c>
      <c r="H47" t="s">
        <v>53</v>
      </c>
      <c r="I47" s="3">
        <v>670.88099999999997</v>
      </c>
      <c r="J47">
        <f t="shared" si="0"/>
        <v>24.744379582685198</v>
      </c>
      <c r="K47">
        <v>0.74414007831504303</v>
      </c>
      <c r="L47">
        <v>0</v>
      </c>
      <c r="M47" t="s">
        <v>143</v>
      </c>
      <c r="N47" t="s">
        <v>176</v>
      </c>
      <c r="Q47">
        <v>9</v>
      </c>
      <c r="R47">
        <v>15.7443795826852</v>
      </c>
    </row>
    <row r="48" spans="1:18" x14ac:dyDescent="0.25">
      <c r="A48" t="s">
        <v>178</v>
      </c>
      <c r="B48" t="s">
        <v>30</v>
      </c>
      <c r="C48" t="s">
        <v>223</v>
      </c>
      <c r="D48" t="s">
        <v>154</v>
      </c>
      <c r="E48" t="s">
        <v>33</v>
      </c>
      <c r="F48" t="s">
        <v>61</v>
      </c>
      <c r="G48" s="11">
        <v>0.05</v>
      </c>
      <c r="H48" t="s">
        <v>53</v>
      </c>
      <c r="I48" s="3">
        <v>670.88099999999997</v>
      </c>
      <c r="J48">
        <f t="shared" si="0"/>
        <v>25.7844143252469</v>
      </c>
      <c r="K48">
        <v>9.0483596836233998E-2</v>
      </c>
      <c r="L48">
        <v>0</v>
      </c>
      <c r="M48" t="s">
        <v>143</v>
      </c>
      <c r="N48" t="s">
        <v>176</v>
      </c>
      <c r="Q48">
        <v>9</v>
      </c>
      <c r="R48">
        <v>16.7844143252469</v>
      </c>
    </row>
    <row r="49" spans="1:18" x14ac:dyDescent="0.25">
      <c r="A49" t="s">
        <v>178</v>
      </c>
      <c r="B49" t="s">
        <v>30</v>
      </c>
      <c r="C49" t="s">
        <v>224</v>
      </c>
      <c r="D49" t="s">
        <v>154</v>
      </c>
      <c r="E49" t="s">
        <v>33</v>
      </c>
      <c r="F49" t="s">
        <v>61</v>
      </c>
      <c r="G49" s="11">
        <v>0.05</v>
      </c>
      <c r="H49" t="s">
        <v>53</v>
      </c>
      <c r="I49" s="3">
        <v>670.88099999999997</v>
      </c>
      <c r="J49">
        <f t="shared" si="0"/>
        <v>26.862049811137801</v>
      </c>
      <c r="K49">
        <v>0.148556192630767</v>
      </c>
      <c r="L49">
        <v>0</v>
      </c>
      <c r="M49" t="s">
        <v>143</v>
      </c>
      <c r="N49" t="s">
        <v>176</v>
      </c>
      <c r="Q49">
        <v>9</v>
      </c>
      <c r="R49">
        <v>17.862049811137801</v>
      </c>
    </row>
    <row r="50" spans="1:18" x14ac:dyDescent="0.25">
      <c r="A50" t="s">
        <v>178</v>
      </c>
      <c r="B50" t="s">
        <v>30</v>
      </c>
      <c r="C50" t="s">
        <v>215</v>
      </c>
      <c r="D50" t="s">
        <v>154</v>
      </c>
      <c r="E50" t="s">
        <v>33</v>
      </c>
      <c r="F50" t="s">
        <v>61</v>
      </c>
      <c r="G50" s="11">
        <v>0.05</v>
      </c>
      <c r="H50" t="s">
        <v>53</v>
      </c>
      <c r="I50" s="3">
        <v>670.88099999999997</v>
      </c>
      <c r="J50">
        <f t="shared" si="0"/>
        <v>27.8932676187205</v>
      </c>
      <c r="K50">
        <v>9.35192425890711E-2</v>
      </c>
      <c r="L50">
        <v>0</v>
      </c>
      <c r="M50" t="s">
        <v>143</v>
      </c>
      <c r="N50" t="s">
        <v>176</v>
      </c>
      <c r="Q50">
        <v>9</v>
      </c>
      <c r="R50">
        <v>18.8932676187205</v>
      </c>
    </row>
    <row r="51" spans="1:18" x14ac:dyDescent="0.25">
      <c r="A51" t="s">
        <v>178</v>
      </c>
      <c r="B51" t="s">
        <v>30</v>
      </c>
      <c r="C51" t="s">
        <v>216</v>
      </c>
      <c r="D51" t="s">
        <v>154</v>
      </c>
      <c r="E51" t="s">
        <v>33</v>
      </c>
      <c r="F51" t="s">
        <v>61</v>
      </c>
      <c r="G51" s="11">
        <v>0.05</v>
      </c>
      <c r="H51" t="s">
        <v>53</v>
      </c>
      <c r="I51" s="3">
        <v>670.88099999999997</v>
      </c>
      <c r="J51">
        <f t="shared" si="0"/>
        <v>28.9469973943078</v>
      </c>
      <c r="K51">
        <v>6.3312835991446895E-2</v>
      </c>
      <c r="L51">
        <v>0</v>
      </c>
      <c r="M51" t="s">
        <v>143</v>
      </c>
      <c r="N51" t="s">
        <v>176</v>
      </c>
      <c r="Q51">
        <v>9</v>
      </c>
      <c r="R51">
        <v>19.9469973943078</v>
      </c>
    </row>
    <row r="52" spans="1:18" x14ac:dyDescent="0.25">
      <c r="A52" t="s">
        <v>178</v>
      </c>
      <c r="B52" t="s">
        <v>30</v>
      </c>
      <c r="C52" t="s">
        <v>217</v>
      </c>
      <c r="D52" t="s">
        <v>154</v>
      </c>
      <c r="E52" t="s">
        <v>33</v>
      </c>
      <c r="F52" t="s">
        <v>61</v>
      </c>
      <c r="G52" s="11">
        <v>0.05</v>
      </c>
      <c r="H52" t="s">
        <v>53</v>
      </c>
      <c r="I52" s="3">
        <v>670.88099999999997</v>
      </c>
      <c r="J52">
        <f t="shared" si="0"/>
        <v>30.022269578039399</v>
      </c>
      <c r="K52">
        <v>1.3798914439227801E-2</v>
      </c>
      <c r="L52">
        <v>0</v>
      </c>
      <c r="M52" t="s">
        <v>143</v>
      </c>
      <c r="N52" t="s">
        <v>176</v>
      </c>
      <c r="Q52">
        <v>9</v>
      </c>
      <c r="R52">
        <v>21.022269578039399</v>
      </c>
    </row>
    <row r="53" spans="1:18" x14ac:dyDescent="0.25">
      <c r="A53" t="s">
        <v>178</v>
      </c>
      <c r="B53" t="s">
        <v>30</v>
      </c>
      <c r="C53" t="s">
        <v>218</v>
      </c>
      <c r="D53" t="s">
        <v>154</v>
      </c>
      <c r="E53" t="s">
        <v>33</v>
      </c>
      <c r="F53" t="s">
        <v>61</v>
      </c>
      <c r="G53" s="11">
        <v>0.05</v>
      </c>
      <c r="H53" t="s">
        <v>53</v>
      </c>
      <c r="I53" s="3">
        <v>670.88099999999997</v>
      </c>
      <c r="J53">
        <f t="shared" si="0"/>
        <v>31.032672147372999</v>
      </c>
      <c r="K53">
        <v>0</v>
      </c>
      <c r="L53">
        <v>0</v>
      </c>
      <c r="M53" t="s">
        <v>143</v>
      </c>
      <c r="N53" t="s">
        <v>176</v>
      </c>
      <c r="Q53">
        <v>9</v>
      </c>
      <c r="R53">
        <v>22.032672147372999</v>
      </c>
    </row>
    <row r="54" spans="1:18" x14ac:dyDescent="0.25">
      <c r="A54" t="s">
        <v>178</v>
      </c>
      <c r="B54" t="s">
        <v>30</v>
      </c>
      <c r="C54" t="s">
        <v>219</v>
      </c>
      <c r="D54" t="s">
        <v>154</v>
      </c>
      <c r="E54" t="s">
        <v>33</v>
      </c>
      <c r="F54" t="s">
        <v>61</v>
      </c>
      <c r="G54" s="11">
        <v>0.05</v>
      </c>
      <c r="H54" t="s">
        <v>53</v>
      </c>
      <c r="I54" s="3">
        <v>670.88099999999997</v>
      </c>
      <c r="J54">
        <f t="shared" si="0"/>
        <v>32.152907669622401</v>
      </c>
      <c r="K54">
        <v>0</v>
      </c>
      <c r="L54">
        <v>0</v>
      </c>
      <c r="M54" t="s">
        <v>143</v>
      </c>
      <c r="N54" t="s">
        <v>176</v>
      </c>
      <c r="Q54">
        <v>9</v>
      </c>
      <c r="R54">
        <v>23.152907669622401</v>
      </c>
    </row>
    <row r="55" spans="1:18" x14ac:dyDescent="0.25">
      <c r="A55" t="s">
        <v>178</v>
      </c>
      <c r="B55" t="s">
        <v>30</v>
      </c>
      <c r="C55" t="s">
        <v>220</v>
      </c>
      <c r="D55" t="s">
        <v>154</v>
      </c>
      <c r="E55" t="s">
        <v>33</v>
      </c>
      <c r="F55" t="s">
        <v>61</v>
      </c>
      <c r="G55" s="11">
        <v>0.05</v>
      </c>
      <c r="H55" t="s">
        <v>53</v>
      </c>
      <c r="I55" s="3">
        <v>670.88099999999997</v>
      </c>
      <c r="J55">
        <f t="shared" si="0"/>
        <v>33.1633102389561</v>
      </c>
      <c r="K55">
        <v>0</v>
      </c>
      <c r="L55">
        <v>0</v>
      </c>
      <c r="M55" t="s">
        <v>143</v>
      </c>
      <c r="N55" t="s">
        <v>176</v>
      </c>
      <c r="Q55">
        <v>9</v>
      </c>
      <c r="R55">
        <v>24.1633102389561</v>
      </c>
    </row>
    <row r="56" spans="1:18" x14ac:dyDescent="0.25">
      <c r="A56" t="s">
        <v>178</v>
      </c>
      <c r="B56" t="s">
        <v>30</v>
      </c>
      <c r="C56" t="s">
        <v>221</v>
      </c>
      <c r="D56" t="s">
        <v>154</v>
      </c>
      <c r="E56" t="s">
        <v>33</v>
      </c>
      <c r="F56" t="s">
        <v>61</v>
      </c>
      <c r="G56" s="11">
        <v>0.05</v>
      </c>
      <c r="H56" t="s">
        <v>53</v>
      </c>
      <c r="I56" s="3">
        <v>670.88099999999997</v>
      </c>
      <c r="J56">
        <f t="shared" si="0"/>
        <v>34.151685620215304</v>
      </c>
      <c r="K56">
        <v>0</v>
      </c>
      <c r="L56">
        <v>0</v>
      </c>
      <c r="M56" t="s">
        <v>143</v>
      </c>
      <c r="N56" t="s">
        <v>176</v>
      </c>
      <c r="Q56">
        <v>9</v>
      </c>
      <c r="R56">
        <v>25.1516856202153</v>
      </c>
    </row>
    <row r="57" spans="1:18" x14ac:dyDescent="0.25">
      <c r="A57" t="s">
        <v>178</v>
      </c>
      <c r="B57" t="s">
        <v>30</v>
      </c>
      <c r="C57" t="s">
        <v>223</v>
      </c>
      <c r="D57" t="s">
        <v>154</v>
      </c>
      <c r="E57" t="s">
        <v>33</v>
      </c>
      <c r="F57" t="s">
        <v>61</v>
      </c>
      <c r="G57" s="11">
        <v>0.05</v>
      </c>
      <c r="H57" t="s">
        <v>53</v>
      </c>
      <c r="I57" s="3">
        <v>670.88099999999997</v>
      </c>
      <c r="J57">
        <f t="shared" si="0"/>
        <v>35.403781283454805</v>
      </c>
      <c r="K57">
        <v>0</v>
      </c>
      <c r="L57">
        <v>0</v>
      </c>
      <c r="M57" t="s">
        <v>143</v>
      </c>
      <c r="N57" t="s">
        <v>176</v>
      </c>
      <c r="Q57">
        <v>9</v>
      </c>
      <c r="R57">
        <v>26.403781283454801</v>
      </c>
    </row>
    <row r="58" spans="1:18" x14ac:dyDescent="0.25">
      <c r="A58" t="s">
        <v>178</v>
      </c>
      <c r="B58" t="s">
        <v>30</v>
      </c>
      <c r="C58" t="s">
        <v>224</v>
      </c>
      <c r="D58" t="s">
        <v>154</v>
      </c>
      <c r="E58" t="s">
        <v>33</v>
      </c>
      <c r="F58" t="s">
        <v>61</v>
      </c>
      <c r="G58" s="11">
        <v>0.05</v>
      </c>
      <c r="H58" t="s">
        <v>53</v>
      </c>
      <c r="I58" s="3">
        <v>670.88099999999997</v>
      </c>
      <c r="J58">
        <f t="shared" si="0"/>
        <v>36.392520249661601</v>
      </c>
      <c r="K58">
        <v>0</v>
      </c>
      <c r="L58">
        <v>0</v>
      </c>
      <c r="M58" t="s">
        <v>143</v>
      </c>
      <c r="N58" t="s">
        <v>176</v>
      </c>
      <c r="Q58">
        <v>9</v>
      </c>
      <c r="R58">
        <v>27.392520249661601</v>
      </c>
    </row>
    <row r="59" spans="1:18" x14ac:dyDescent="0.25">
      <c r="A59" t="s">
        <v>178</v>
      </c>
      <c r="B59" t="s">
        <v>30</v>
      </c>
      <c r="C59" t="s">
        <v>215</v>
      </c>
      <c r="D59" t="s">
        <v>154</v>
      </c>
      <c r="E59" t="s">
        <v>33</v>
      </c>
      <c r="F59" t="s">
        <v>61</v>
      </c>
      <c r="G59" s="11">
        <v>0.05</v>
      </c>
      <c r="H59" t="s">
        <v>53</v>
      </c>
      <c r="I59" s="3">
        <v>670.88099999999997</v>
      </c>
      <c r="J59">
        <f t="shared" si="0"/>
        <v>37.3370230472458</v>
      </c>
      <c r="K59">
        <v>0</v>
      </c>
      <c r="L59">
        <v>0</v>
      </c>
      <c r="M59" t="s">
        <v>143</v>
      </c>
      <c r="N59" t="s">
        <v>176</v>
      </c>
      <c r="Q59">
        <v>9</v>
      </c>
      <c r="R59">
        <v>28.3370230472458</v>
      </c>
    </row>
    <row r="60" spans="1:18" x14ac:dyDescent="0.25">
      <c r="A60" t="s">
        <v>178</v>
      </c>
      <c r="B60" t="s">
        <v>30</v>
      </c>
      <c r="C60" t="s">
        <v>216</v>
      </c>
      <c r="D60" t="s">
        <v>154</v>
      </c>
      <c r="E60" t="s">
        <v>33</v>
      </c>
      <c r="F60" t="s">
        <v>61</v>
      </c>
      <c r="G60" s="11">
        <v>0.05</v>
      </c>
      <c r="H60" t="s">
        <v>53</v>
      </c>
      <c r="I60" s="3">
        <v>670.88099999999997</v>
      </c>
      <c r="J60">
        <f t="shared" si="0"/>
        <v>38.501312945644003</v>
      </c>
      <c r="K60">
        <v>0</v>
      </c>
      <c r="L60">
        <v>0</v>
      </c>
      <c r="M60" t="s">
        <v>143</v>
      </c>
      <c r="N60" t="s">
        <v>176</v>
      </c>
      <c r="Q60">
        <v>9</v>
      </c>
      <c r="R60">
        <v>29.501312945643999</v>
      </c>
    </row>
    <row r="61" spans="1:18" x14ac:dyDescent="0.25">
      <c r="A61" t="s">
        <v>178</v>
      </c>
      <c r="B61" t="s">
        <v>30</v>
      </c>
      <c r="C61" t="s">
        <v>217</v>
      </c>
      <c r="D61" t="s">
        <v>154</v>
      </c>
      <c r="E61" t="s">
        <v>33</v>
      </c>
      <c r="F61" t="s">
        <v>61</v>
      </c>
      <c r="G61" s="11">
        <v>0.05</v>
      </c>
      <c r="H61" t="s">
        <v>53</v>
      </c>
      <c r="I61" s="3">
        <v>670.88099999999997</v>
      </c>
      <c r="J61">
        <f t="shared" si="0"/>
        <v>39.511776112468901</v>
      </c>
      <c r="K61">
        <v>0</v>
      </c>
      <c r="L61">
        <v>0</v>
      </c>
      <c r="M61" t="s">
        <v>143</v>
      </c>
      <c r="N61" t="s">
        <v>176</v>
      </c>
      <c r="Q61">
        <v>9</v>
      </c>
      <c r="R61">
        <v>30.511776112468901</v>
      </c>
    </row>
    <row r="62" spans="1:18" x14ac:dyDescent="0.25">
      <c r="A62" t="s">
        <v>178</v>
      </c>
      <c r="B62" t="s">
        <v>30</v>
      </c>
      <c r="C62" t="s">
        <v>215</v>
      </c>
      <c r="D62" t="s">
        <v>154</v>
      </c>
      <c r="E62" t="s">
        <v>33</v>
      </c>
      <c r="F62" t="s">
        <v>61</v>
      </c>
      <c r="G62" s="11">
        <v>0.1</v>
      </c>
      <c r="H62" t="s">
        <v>53</v>
      </c>
      <c r="I62" s="3">
        <v>670.88099999999997</v>
      </c>
      <c r="J62">
        <f t="shared" si="0"/>
        <v>8.9559456238511732</v>
      </c>
      <c r="K62">
        <v>0</v>
      </c>
      <c r="L62">
        <v>0</v>
      </c>
      <c r="M62" t="s">
        <v>143</v>
      </c>
      <c r="N62" t="s">
        <v>176</v>
      </c>
      <c r="Q62">
        <v>9</v>
      </c>
      <c r="R62">
        <v>-4.40543761488267E-2</v>
      </c>
    </row>
    <row r="63" spans="1:18" x14ac:dyDescent="0.25">
      <c r="A63" t="s">
        <v>178</v>
      </c>
      <c r="B63" t="s">
        <v>30</v>
      </c>
      <c r="C63" t="s">
        <v>216</v>
      </c>
      <c r="D63" t="s">
        <v>154</v>
      </c>
      <c r="E63" t="s">
        <v>33</v>
      </c>
      <c r="F63" t="s">
        <v>61</v>
      </c>
      <c r="G63" s="11">
        <v>0.1</v>
      </c>
      <c r="H63" t="s">
        <v>53</v>
      </c>
      <c r="I63" s="3">
        <v>670.88099999999997</v>
      </c>
      <c r="J63">
        <f t="shared" si="0"/>
        <v>10.01040256933363</v>
      </c>
      <c r="K63">
        <v>0</v>
      </c>
      <c r="L63">
        <v>0</v>
      </c>
      <c r="M63" t="s">
        <v>143</v>
      </c>
      <c r="N63" t="s">
        <v>176</v>
      </c>
      <c r="Q63">
        <v>9</v>
      </c>
      <c r="R63">
        <v>1.01040256933363</v>
      </c>
    </row>
    <row r="64" spans="1:18" x14ac:dyDescent="0.25">
      <c r="A64" t="s">
        <v>178</v>
      </c>
      <c r="B64" t="s">
        <v>30</v>
      </c>
      <c r="C64" t="s">
        <v>217</v>
      </c>
      <c r="D64" t="s">
        <v>154</v>
      </c>
      <c r="E64" t="s">
        <v>33</v>
      </c>
      <c r="F64" t="s">
        <v>61</v>
      </c>
      <c r="G64" s="11">
        <v>0.1</v>
      </c>
      <c r="H64" t="s">
        <v>53</v>
      </c>
      <c r="I64" s="3">
        <v>670.88099999999997</v>
      </c>
      <c r="J64">
        <f t="shared" si="0"/>
        <v>11.087341184074969</v>
      </c>
      <c r="K64">
        <v>1.0237253606272101</v>
      </c>
      <c r="L64">
        <v>0</v>
      </c>
      <c r="M64" t="s">
        <v>143</v>
      </c>
      <c r="N64" t="s">
        <v>176</v>
      </c>
      <c r="Q64">
        <v>9</v>
      </c>
      <c r="R64">
        <v>2.0873411840749698</v>
      </c>
    </row>
    <row r="65" spans="1:18" x14ac:dyDescent="0.25">
      <c r="A65" t="s">
        <v>178</v>
      </c>
      <c r="B65" t="s">
        <v>30</v>
      </c>
      <c r="C65" t="s">
        <v>218</v>
      </c>
      <c r="D65" t="s">
        <v>154</v>
      </c>
      <c r="E65" t="s">
        <v>33</v>
      </c>
      <c r="F65" t="s">
        <v>61</v>
      </c>
      <c r="G65" s="11">
        <v>0.1</v>
      </c>
      <c r="H65" t="s">
        <v>53</v>
      </c>
      <c r="I65" s="3">
        <v>670.88099999999997</v>
      </c>
      <c r="J65">
        <f t="shared" si="0"/>
        <v>12.15100894822954</v>
      </c>
      <c r="K65">
        <v>1.4459340526159301</v>
      </c>
      <c r="L65">
        <v>0</v>
      </c>
      <c r="M65" t="s">
        <v>143</v>
      </c>
      <c r="N65" t="s">
        <v>176</v>
      </c>
      <c r="Q65">
        <v>9</v>
      </c>
      <c r="R65">
        <v>3.1510089482295398</v>
      </c>
    </row>
    <row r="66" spans="1:18" x14ac:dyDescent="0.25">
      <c r="A66" t="s">
        <v>178</v>
      </c>
      <c r="B66" t="s">
        <v>30</v>
      </c>
      <c r="C66" t="s">
        <v>219</v>
      </c>
      <c r="D66" t="s">
        <v>154</v>
      </c>
      <c r="E66" t="s">
        <v>33</v>
      </c>
      <c r="F66" t="s">
        <v>61</v>
      </c>
      <c r="G66" s="11">
        <v>0.1</v>
      </c>
      <c r="H66" t="s">
        <v>53</v>
      </c>
      <c r="I66" s="3">
        <v>670.88099999999997</v>
      </c>
      <c r="J66">
        <f t="shared" si="0"/>
        <v>13.204435736360509</v>
      </c>
      <c r="K66">
        <v>1.40193450276872</v>
      </c>
      <c r="L66">
        <v>0</v>
      </c>
      <c r="M66" t="s">
        <v>143</v>
      </c>
      <c r="N66" t="s">
        <v>176</v>
      </c>
      <c r="Q66">
        <v>9</v>
      </c>
      <c r="R66">
        <v>4.2044357363605096</v>
      </c>
    </row>
    <row r="67" spans="1:18" x14ac:dyDescent="0.25">
      <c r="A67" t="s">
        <v>178</v>
      </c>
      <c r="B67" t="s">
        <v>30</v>
      </c>
      <c r="C67" t="s">
        <v>220</v>
      </c>
      <c r="D67" t="s">
        <v>154</v>
      </c>
      <c r="E67" t="s">
        <v>33</v>
      </c>
      <c r="F67" t="s">
        <v>61</v>
      </c>
      <c r="G67" s="11">
        <v>0.1</v>
      </c>
      <c r="H67" t="s">
        <v>53</v>
      </c>
      <c r="I67" s="3">
        <v>670.88099999999997</v>
      </c>
      <c r="J67">
        <f t="shared" ref="J67:J91" si="1">R67+Q67</f>
        <v>14.26264972630133</v>
      </c>
      <c r="K67">
        <v>1.57586661626494</v>
      </c>
      <c r="L67">
        <v>0</v>
      </c>
      <c r="M67" t="s">
        <v>143</v>
      </c>
      <c r="N67" t="s">
        <v>176</v>
      </c>
      <c r="Q67">
        <v>9</v>
      </c>
      <c r="R67">
        <v>5.2626497263013299</v>
      </c>
    </row>
    <row r="68" spans="1:18" x14ac:dyDescent="0.25">
      <c r="A68" t="s">
        <v>178</v>
      </c>
      <c r="B68" t="s">
        <v>30</v>
      </c>
      <c r="C68" t="s">
        <v>221</v>
      </c>
      <c r="D68" t="s">
        <v>154</v>
      </c>
      <c r="E68" t="s">
        <v>33</v>
      </c>
      <c r="F68" t="s">
        <v>61</v>
      </c>
      <c r="G68" s="11">
        <v>0.1</v>
      </c>
      <c r="H68" t="s">
        <v>53</v>
      </c>
      <c r="I68" s="3">
        <v>670.88099999999997</v>
      </c>
      <c r="J68">
        <f t="shared" si="1"/>
        <v>15.28544448259842</v>
      </c>
      <c r="K68">
        <v>1.1373802838848099</v>
      </c>
      <c r="L68">
        <v>0</v>
      </c>
      <c r="M68" t="s">
        <v>143</v>
      </c>
      <c r="N68" t="s">
        <v>176</v>
      </c>
      <c r="Q68">
        <v>9</v>
      </c>
      <c r="R68">
        <v>6.2854444825984199</v>
      </c>
    </row>
    <row r="69" spans="1:18" x14ac:dyDescent="0.25">
      <c r="A69" t="s">
        <v>178</v>
      </c>
      <c r="B69" t="s">
        <v>30</v>
      </c>
      <c r="C69" t="s">
        <v>223</v>
      </c>
      <c r="D69" t="s">
        <v>154</v>
      </c>
      <c r="E69" t="s">
        <v>33</v>
      </c>
      <c r="F69" t="s">
        <v>61</v>
      </c>
      <c r="G69" s="11">
        <v>0.1</v>
      </c>
      <c r="H69" t="s">
        <v>53</v>
      </c>
      <c r="I69" s="3">
        <v>670.88099999999997</v>
      </c>
      <c r="J69">
        <f t="shared" si="1"/>
        <v>16.37641141656735</v>
      </c>
      <c r="K69">
        <v>1.8023511826610299</v>
      </c>
      <c r="L69">
        <v>0</v>
      </c>
      <c r="M69" t="s">
        <v>143</v>
      </c>
      <c r="N69" t="s">
        <v>176</v>
      </c>
      <c r="Q69">
        <v>9</v>
      </c>
      <c r="R69">
        <v>7.3764114165673504</v>
      </c>
    </row>
    <row r="70" spans="1:18" x14ac:dyDescent="0.25">
      <c r="A70" t="s">
        <v>178</v>
      </c>
      <c r="B70" t="s">
        <v>30</v>
      </c>
      <c r="C70" t="s">
        <v>224</v>
      </c>
      <c r="D70" t="s">
        <v>154</v>
      </c>
      <c r="E70" t="s">
        <v>33</v>
      </c>
      <c r="F70" t="s">
        <v>61</v>
      </c>
      <c r="G70" s="11">
        <v>0.1</v>
      </c>
      <c r="H70" t="s">
        <v>53</v>
      </c>
      <c r="I70" s="3">
        <v>670.88099999999997</v>
      </c>
      <c r="J70">
        <f t="shared" si="1"/>
        <v>17.44183650796856</v>
      </c>
      <c r="K70">
        <v>2.3045601054973401</v>
      </c>
      <c r="L70">
        <v>0</v>
      </c>
      <c r="M70" t="s">
        <v>143</v>
      </c>
      <c r="N70" t="s">
        <v>176</v>
      </c>
      <c r="Q70">
        <v>9</v>
      </c>
      <c r="R70">
        <v>8.44183650796856</v>
      </c>
    </row>
    <row r="71" spans="1:18" x14ac:dyDescent="0.25">
      <c r="A71" t="s">
        <v>178</v>
      </c>
      <c r="B71" t="s">
        <v>30</v>
      </c>
      <c r="C71" t="s">
        <v>215</v>
      </c>
      <c r="D71" t="s">
        <v>154</v>
      </c>
      <c r="E71" t="s">
        <v>33</v>
      </c>
      <c r="F71" t="s">
        <v>61</v>
      </c>
      <c r="G71" s="11">
        <v>0.1</v>
      </c>
      <c r="H71" t="s">
        <v>53</v>
      </c>
      <c r="I71" s="3">
        <v>670.88099999999997</v>
      </c>
      <c r="J71">
        <f t="shared" si="1"/>
        <v>18.448875916537048</v>
      </c>
      <c r="K71">
        <v>1.14883032413886</v>
      </c>
      <c r="L71">
        <v>0</v>
      </c>
      <c r="M71" t="s">
        <v>143</v>
      </c>
      <c r="N71" t="s">
        <v>176</v>
      </c>
      <c r="Q71">
        <v>9</v>
      </c>
      <c r="R71">
        <v>9.4488759165370499</v>
      </c>
    </row>
    <row r="72" spans="1:18" x14ac:dyDescent="0.25">
      <c r="A72" t="s">
        <v>178</v>
      </c>
      <c r="B72" t="s">
        <v>30</v>
      </c>
      <c r="C72" t="s">
        <v>216</v>
      </c>
      <c r="D72" t="s">
        <v>154</v>
      </c>
      <c r="E72" t="s">
        <v>33</v>
      </c>
      <c r="F72" t="s">
        <v>61</v>
      </c>
      <c r="G72" s="11">
        <v>0.1</v>
      </c>
      <c r="H72" t="s">
        <v>53</v>
      </c>
      <c r="I72" s="3">
        <v>670.88099999999997</v>
      </c>
      <c r="J72">
        <f t="shared" si="1"/>
        <v>19.531843981659101</v>
      </c>
      <c r="K72">
        <v>1.44966224112607</v>
      </c>
      <c r="L72">
        <v>0</v>
      </c>
      <c r="M72" t="s">
        <v>143</v>
      </c>
      <c r="N72" t="s">
        <v>176</v>
      </c>
      <c r="Q72">
        <v>9</v>
      </c>
      <c r="R72">
        <v>10.531843981659099</v>
      </c>
    </row>
    <row r="73" spans="1:18" x14ac:dyDescent="0.25">
      <c r="A73" t="s">
        <v>178</v>
      </c>
      <c r="B73" t="s">
        <v>30</v>
      </c>
      <c r="C73" t="s">
        <v>217</v>
      </c>
      <c r="D73" t="s">
        <v>154</v>
      </c>
      <c r="E73" t="s">
        <v>33</v>
      </c>
      <c r="F73" t="s">
        <v>61</v>
      </c>
      <c r="G73" s="11">
        <v>0.1</v>
      </c>
      <c r="H73" t="s">
        <v>53</v>
      </c>
      <c r="I73" s="3">
        <v>670.88099999999997</v>
      </c>
      <c r="J73">
        <f t="shared" si="1"/>
        <v>20.568273173490599</v>
      </c>
      <c r="K73">
        <v>1.63186735497721</v>
      </c>
      <c r="L73">
        <v>0</v>
      </c>
      <c r="M73" t="s">
        <v>143</v>
      </c>
      <c r="N73" t="s">
        <v>176</v>
      </c>
      <c r="Q73">
        <v>9</v>
      </c>
      <c r="R73">
        <v>11.568273173490599</v>
      </c>
    </row>
    <row r="74" spans="1:18" x14ac:dyDescent="0.25">
      <c r="A74" t="s">
        <v>178</v>
      </c>
      <c r="B74" t="s">
        <v>30</v>
      </c>
      <c r="C74" t="s">
        <v>218</v>
      </c>
      <c r="D74" t="s">
        <v>154</v>
      </c>
      <c r="E74" t="s">
        <v>33</v>
      </c>
      <c r="F74" t="s">
        <v>61</v>
      </c>
      <c r="G74" s="11">
        <v>0.1</v>
      </c>
      <c r="H74" t="s">
        <v>53</v>
      </c>
      <c r="I74" s="3">
        <v>670.88099999999997</v>
      </c>
      <c r="J74">
        <f t="shared" si="1"/>
        <v>21.590158967418702</v>
      </c>
      <c r="K74">
        <v>1.15200159284834</v>
      </c>
      <c r="L74">
        <v>0</v>
      </c>
      <c r="M74" t="s">
        <v>143</v>
      </c>
      <c r="N74" t="s">
        <v>176</v>
      </c>
      <c r="Q74">
        <v>9</v>
      </c>
      <c r="R74">
        <v>12.5901589674187</v>
      </c>
    </row>
    <row r="75" spans="1:18" x14ac:dyDescent="0.25">
      <c r="A75" t="s">
        <v>178</v>
      </c>
      <c r="B75" t="s">
        <v>30</v>
      </c>
      <c r="C75" t="s">
        <v>219</v>
      </c>
      <c r="D75" t="s">
        <v>154</v>
      </c>
      <c r="E75" t="s">
        <v>33</v>
      </c>
      <c r="F75" t="s">
        <v>61</v>
      </c>
      <c r="G75" s="11">
        <v>0.1</v>
      </c>
      <c r="H75" t="s">
        <v>53</v>
      </c>
      <c r="I75" s="3">
        <v>670.88099999999997</v>
      </c>
      <c r="J75">
        <f t="shared" si="1"/>
        <v>22.645161290322498</v>
      </c>
      <c r="K75">
        <v>1.1797263878989599</v>
      </c>
      <c r="L75">
        <v>0</v>
      </c>
      <c r="M75" t="s">
        <v>143</v>
      </c>
      <c r="N75" t="s">
        <v>176</v>
      </c>
      <c r="Q75">
        <v>9</v>
      </c>
      <c r="R75">
        <v>13.6451612903225</v>
      </c>
    </row>
    <row r="76" spans="1:18" x14ac:dyDescent="0.25">
      <c r="A76" t="s">
        <v>178</v>
      </c>
      <c r="B76" t="s">
        <v>30</v>
      </c>
      <c r="C76" t="s">
        <v>220</v>
      </c>
      <c r="D76" t="s">
        <v>154</v>
      </c>
      <c r="E76" t="s">
        <v>33</v>
      </c>
      <c r="F76" t="s">
        <v>61</v>
      </c>
      <c r="G76" s="11">
        <v>0.1</v>
      </c>
      <c r="H76" t="s">
        <v>53</v>
      </c>
      <c r="I76" s="3">
        <v>670.88099999999997</v>
      </c>
      <c r="J76">
        <f t="shared" si="1"/>
        <v>23.7272809905669</v>
      </c>
      <c r="K76">
        <v>1.4419375037873401</v>
      </c>
      <c r="L76">
        <v>0</v>
      </c>
      <c r="M76" t="s">
        <v>143</v>
      </c>
      <c r="N76" t="s">
        <v>176</v>
      </c>
      <c r="Q76">
        <v>9</v>
      </c>
      <c r="R76">
        <v>14.7272809905669</v>
      </c>
    </row>
    <row r="77" spans="1:18" x14ac:dyDescent="0.25">
      <c r="A77" t="s">
        <v>178</v>
      </c>
      <c r="B77" t="s">
        <v>30</v>
      </c>
      <c r="C77" t="s">
        <v>221</v>
      </c>
      <c r="D77" t="s">
        <v>154</v>
      </c>
      <c r="E77" t="s">
        <v>33</v>
      </c>
      <c r="F77" t="s">
        <v>61</v>
      </c>
      <c r="G77" s="11">
        <v>0.1</v>
      </c>
      <c r="H77" t="s">
        <v>53</v>
      </c>
      <c r="I77" s="3">
        <v>670.88099999999997</v>
      </c>
      <c r="J77">
        <f t="shared" si="1"/>
        <v>24.784525420647498</v>
      </c>
      <c r="K77">
        <v>1.5717315588848899</v>
      </c>
      <c r="L77">
        <v>0</v>
      </c>
      <c r="M77" t="s">
        <v>143</v>
      </c>
      <c r="N77" t="s">
        <v>176</v>
      </c>
      <c r="Q77">
        <v>9</v>
      </c>
      <c r="R77">
        <v>15.784525420647499</v>
      </c>
    </row>
    <row r="78" spans="1:18" x14ac:dyDescent="0.25">
      <c r="A78" t="s">
        <v>178</v>
      </c>
      <c r="B78" t="s">
        <v>30</v>
      </c>
      <c r="C78" t="s">
        <v>223</v>
      </c>
      <c r="D78" t="s">
        <v>154</v>
      </c>
      <c r="E78" t="s">
        <v>33</v>
      </c>
      <c r="F78" t="s">
        <v>61</v>
      </c>
      <c r="G78" s="11">
        <v>0.1</v>
      </c>
      <c r="H78" t="s">
        <v>53</v>
      </c>
      <c r="I78" s="3">
        <v>670.88099999999997</v>
      </c>
      <c r="J78">
        <f t="shared" si="1"/>
        <v>25.789262124547999</v>
      </c>
      <c r="K78">
        <v>0.31117388882957298</v>
      </c>
      <c r="L78">
        <v>0</v>
      </c>
      <c r="M78" t="s">
        <v>143</v>
      </c>
      <c r="N78" t="s">
        <v>176</v>
      </c>
      <c r="Q78">
        <v>9</v>
      </c>
      <c r="R78">
        <v>16.789262124547999</v>
      </c>
    </row>
    <row r="79" spans="1:18" x14ac:dyDescent="0.25">
      <c r="A79" t="s">
        <v>178</v>
      </c>
      <c r="B79" t="s">
        <v>30</v>
      </c>
      <c r="C79" t="s">
        <v>224</v>
      </c>
      <c r="D79" t="s">
        <v>154</v>
      </c>
      <c r="E79" t="s">
        <v>33</v>
      </c>
      <c r="F79" t="s">
        <v>61</v>
      </c>
      <c r="G79" s="11">
        <v>0.1</v>
      </c>
      <c r="H79" t="s">
        <v>53</v>
      </c>
      <c r="I79" s="3">
        <v>670.88099999999997</v>
      </c>
      <c r="J79">
        <f t="shared" si="1"/>
        <v>26.8866220938453</v>
      </c>
      <c r="K79">
        <v>0.26718011017200999</v>
      </c>
      <c r="L79">
        <v>0</v>
      </c>
      <c r="M79" t="s">
        <v>143</v>
      </c>
      <c r="N79" t="s">
        <v>176</v>
      </c>
      <c r="Q79">
        <v>9</v>
      </c>
      <c r="R79">
        <v>17.8866220938453</v>
      </c>
    </row>
    <row r="80" spans="1:18" x14ac:dyDescent="0.25">
      <c r="A80" t="s">
        <v>178</v>
      </c>
      <c r="B80" t="s">
        <v>30</v>
      </c>
      <c r="C80" t="s">
        <v>215</v>
      </c>
      <c r="D80" t="s">
        <v>154</v>
      </c>
      <c r="E80" t="s">
        <v>33</v>
      </c>
      <c r="F80" t="s">
        <v>61</v>
      </c>
      <c r="G80" s="11">
        <v>0.1</v>
      </c>
      <c r="H80" t="s">
        <v>53</v>
      </c>
      <c r="I80" s="3">
        <v>670.88099999999997</v>
      </c>
      <c r="J80">
        <f t="shared" si="1"/>
        <v>27.9176581089542</v>
      </c>
      <c r="K80">
        <v>0.203867274180562</v>
      </c>
      <c r="L80">
        <v>0</v>
      </c>
      <c r="M80" t="s">
        <v>143</v>
      </c>
      <c r="N80" t="s">
        <v>176</v>
      </c>
      <c r="Q80">
        <v>9</v>
      </c>
      <c r="R80">
        <v>18.9176581089542</v>
      </c>
    </row>
    <row r="81" spans="1:18" x14ac:dyDescent="0.25">
      <c r="A81" t="s">
        <v>178</v>
      </c>
      <c r="B81" t="s">
        <v>30</v>
      </c>
      <c r="C81" t="s">
        <v>216</v>
      </c>
      <c r="D81" t="s">
        <v>154</v>
      </c>
      <c r="E81" t="s">
        <v>33</v>
      </c>
      <c r="F81" t="s">
        <v>61</v>
      </c>
      <c r="G81" s="11">
        <v>0.1</v>
      </c>
      <c r="H81" t="s">
        <v>53</v>
      </c>
      <c r="I81" s="3">
        <v>670.88099999999997</v>
      </c>
      <c r="J81">
        <f t="shared" si="1"/>
        <v>28.970781909628901</v>
      </c>
      <c r="K81">
        <v>0.146074581083771</v>
      </c>
      <c r="L81">
        <v>0</v>
      </c>
      <c r="M81" t="s">
        <v>143</v>
      </c>
      <c r="N81" t="s">
        <v>176</v>
      </c>
      <c r="Q81">
        <v>9</v>
      </c>
      <c r="R81">
        <v>19.970781909628901</v>
      </c>
    </row>
    <row r="82" spans="1:18" x14ac:dyDescent="0.25">
      <c r="A82" t="s">
        <v>178</v>
      </c>
      <c r="B82" t="s">
        <v>30</v>
      </c>
      <c r="C82" t="s">
        <v>217</v>
      </c>
      <c r="D82" t="s">
        <v>154</v>
      </c>
      <c r="E82" t="s">
        <v>33</v>
      </c>
      <c r="F82" t="s">
        <v>61</v>
      </c>
      <c r="G82" s="11">
        <v>0.1</v>
      </c>
      <c r="H82" t="s">
        <v>53</v>
      </c>
      <c r="I82" s="3">
        <v>670.88099999999997</v>
      </c>
      <c r="J82">
        <f t="shared" si="1"/>
        <v>29.999878805017399</v>
      </c>
      <c r="K82">
        <v>0</v>
      </c>
      <c r="L82">
        <v>0</v>
      </c>
      <c r="M82" t="s">
        <v>143</v>
      </c>
      <c r="N82" t="s">
        <v>176</v>
      </c>
      <c r="Q82">
        <v>9</v>
      </c>
      <c r="R82">
        <v>20.999878805017399</v>
      </c>
    </row>
    <row r="83" spans="1:18" x14ac:dyDescent="0.25">
      <c r="A83" t="s">
        <v>178</v>
      </c>
      <c r="B83" t="s">
        <v>30</v>
      </c>
      <c r="C83" t="s">
        <v>218</v>
      </c>
      <c r="D83" t="s">
        <v>154</v>
      </c>
      <c r="E83" t="s">
        <v>33</v>
      </c>
      <c r="F83" t="s">
        <v>61</v>
      </c>
      <c r="G83" s="11">
        <v>0.1</v>
      </c>
      <c r="H83" t="s">
        <v>53</v>
      </c>
      <c r="I83" s="3">
        <v>670.88099999999997</v>
      </c>
      <c r="J83">
        <f t="shared" si="1"/>
        <v>31.076362938574299</v>
      </c>
      <c r="K83">
        <v>0</v>
      </c>
      <c r="L83">
        <v>0</v>
      </c>
      <c r="M83" t="s">
        <v>143</v>
      </c>
      <c r="N83" t="s">
        <v>176</v>
      </c>
      <c r="Q83">
        <v>9</v>
      </c>
      <c r="R83">
        <v>22.076362938574299</v>
      </c>
    </row>
    <row r="84" spans="1:18" x14ac:dyDescent="0.25">
      <c r="A84" t="s">
        <v>178</v>
      </c>
      <c r="B84" t="s">
        <v>30</v>
      </c>
      <c r="C84" t="s">
        <v>219</v>
      </c>
      <c r="D84" t="s">
        <v>154</v>
      </c>
      <c r="E84" t="s">
        <v>33</v>
      </c>
      <c r="F84" t="s">
        <v>61</v>
      </c>
      <c r="G84" s="11">
        <v>0.1</v>
      </c>
      <c r="H84" t="s">
        <v>53</v>
      </c>
      <c r="I84" s="3">
        <v>670.88099999999997</v>
      </c>
      <c r="J84">
        <f t="shared" si="1"/>
        <v>32.108792695982302</v>
      </c>
      <c r="K84">
        <v>0</v>
      </c>
      <c r="L84">
        <v>0</v>
      </c>
      <c r="M84" t="s">
        <v>143</v>
      </c>
      <c r="N84" t="s">
        <v>176</v>
      </c>
      <c r="Q84">
        <v>9</v>
      </c>
      <c r="R84">
        <v>23.108792695982299</v>
      </c>
    </row>
    <row r="85" spans="1:18" x14ac:dyDescent="0.25">
      <c r="A85" t="s">
        <v>178</v>
      </c>
      <c r="B85" t="s">
        <v>30</v>
      </c>
      <c r="C85" t="s">
        <v>220</v>
      </c>
      <c r="D85" t="s">
        <v>154</v>
      </c>
      <c r="E85" t="s">
        <v>33</v>
      </c>
      <c r="F85" t="s">
        <v>61</v>
      </c>
      <c r="G85" s="11">
        <v>0.1</v>
      </c>
      <c r="H85" t="s">
        <v>53</v>
      </c>
      <c r="I85" s="3">
        <v>670.88099999999997</v>
      </c>
      <c r="J85">
        <f t="shared" si="1"/>
        <v>33.163249641464802</v>
      </c>
      <c r="K85">
        <v>0</v>
      </c>
      <c r="L85">
        <v>0</v>
      </c>
      <c r="M85" t="s">
        <v>143</v>
      </c>
      <c r="N85" t="s">
        <v>176</v>
      </c>
      <c r="Q85">
        <v>9</v>
      </c>
      <c r="R85">
        <v>24.163249641464802</v>
      </c>
    </row>
    <row r="86" spans="1:18" x14ac:dyDescent="0.25">
      <c r="A86" t="s">
        <v>178</v>
      </c>
      <c r="B86" t="s">
        <v>30</v>
      </c>
      <c r="C86" t="s">
        <v>221</v>
      </c>
      <c r="D86" t="s">
        <v>154</v>
      </c>
      <c r="E86" t="s">
        <v>33</v>
      </c>
      <c r="F86" t="s">
        <v>61</v>
      </c>
      <c r="G86" s="11">
        <v>0.1</v>
      </c>
      <c r="H86" t="s">
        <v>53</v>
      </c>
      <c r="I86" s="3">
        <v>670.88099999999997</v>
      </c>
      <c r="J86">
        <f t="shared" si="1"/>
        <v>34.1737128082897</v>
      </c>
      <c r="K86">
        <v>0</v>
      </c>
      <c r="L86">
        <v>0</v>
      </c>
      <c r="M86" t="s">
        <v>143</v>
      </c>
      <c r="N86" t="s">
        <v>176</v>
      </c>
      <c r="Q86">
        <v>9</v>
      </c>
      <c r="R86">
        <v>25.1737128082897</v>
      </c>
    </row>
    <row r="87" spans="1:18" x14ac:dyDescent="0.25">
      <c r="A87" t="s">
        <v>178</v>
      </c>
      <c r="B87" t="s">
        <v>30</v>
      </c>
      <c r="C87" t="s">
        <v>223</v>
      </c>
      <c r="D87" t="s">
        <v>154</v>
      </c>
      <c r="E87" t="s">
        <v>33</v>
      </c>
      <c r="F87" t="s">
        <v>61</v>
      </c>
      <c r="G87" s="11">
        <v>0.1</v>
      </c>
      <c r="H87" t="s">
        <v>53</v>
      </c>
      <c r="I87" s="3">
        <v>670.88099999999997</v>
      </c>
      <c r="J87">
        <f t="shared" si="1"/>
        <v>35.2940695255216</v>
      </c>
      <c r="K87">
        <v>0</v>
      </c>
      <c r="L87">
        <v>0</v>
      </c>
      <c r="M87" t="s">
        <v>143</v>
      </c>
      <c r="N87" t="s">
        <v>176</v>
      </c>
      <c r="Q87">
        <v>9</v>
      </c>
      <c r="R87">
        <v>26.2940695255216</v>
      </c>
    </row>
    <row r="88" spans="1:18" x14ac:dyDescent="0.25">
      <c r="A88" t="s">
        <v>178</v>
      </c>
      <c r="B88" t="s">
        <v>30</v>
      </c>
      <c r="C88" t="s">
        <v>224</v>
      </c>
      <c r="D88" t="s">
        <v>154</v>
      </c>
      <c r="E88" t="s">
        <v>33</v>
      </c>
      <c r="F88" t="s">
        <v>61</v>
      </c>
      <c r="G88" s="11">
        <v>0.1</v>
      </c>
      <c r="H88" t="s">
        <v>53</v>
      </c>
      <c r="I88" s="3">
        <v>670.88099999999997</v>
      </c>
      <c r="J88">
        <f t="shared" si="1"/>
        <v>36.370311269113401</v>
      </c>
      <c r="K88">
        <v>0</v>
      </c>
      <c r="L88">
        <v>0</v>
      </c>
      <c r="M88" t="s">
        <v>143</v>
      </c>
      <c r="N88" t="s">
        <v>176</v>
      </c>
      <c r="Q88">
        <v>9</v>
      </c>
      <c r="R88">
        <v>27.370311269113401</v>
      </c>
    </row>
    <row r="89" spans="1:18" x14ac:dyDescent="0.25">
      <c r="A89" t="s">
        <v>178</v>
      </c>
      <c r="B89" t="s">
        <v>30</v>
      </c>
      <c r="C89" t="s">
        <v>215</v>
      </c>
      <c r="D89" t="s">
        <v>154</v>
      </c>
      <c r="E89" t="s">
        <v>33</v>
      </c>
      <c r="F89" t="s">
        <v>61</v>
      </c>
      <c r="G89" s="11">
        <v>0.1</v>
      </c>
      <c r="H89" t="s">
        <v>53</v>
      </c>
      <c r="I89" s="3">
        <v>670.88099999999997</v>
      </c>
      <c r="J89">
        <f t="shared" si="1"/>
        <v>37.380774435938299</v>
      </c>
      <c r="K89">
        <v>0</v>
      </c>
      <c r="L89">
        <v>0</v>
      </c>
      <c r="M89" t="s">
        <v>143</v>
      </c>
      <c r="N89" t="s">
        <v>176</v>
      </c>
      <c r="Q89">
        <v>9</v>
      </c>
      <c r="R89">
        <v>28.380774435938299</v>
      </c>
    </row>
    <row r="90" spans="1:18" x14ac:dyDescent="0.25">
      <c r="A90" t="s">
        <v>178</v>
      </c>
      <c r="B90" t="s">
        <v>30</v>
      </c>
      <c r="C90" t="s">
        <v>216</v>
      </c>
      <c r="D90" t="s">
        <v>154</v>
      </c>
      <c r="E90" t="s">
        <v>33</v>
      </c>
      <c r="F90" t="s">
        <v>61</v>
      </c>
      <c r="G90" s="11">
        <v>0.1</v>
      </c>
      <c r="H90" t="s">
        <v>53</v>
      </c>
      <c r="I90" s="3">
        <v>670.88099999999997</v>
      </c>
      <c r="J90">
        <f t="shared" si="1"/>
        <v>38.4133253883289</v>
      </c>
      <c r="K90">
        <v>0</v>
      </c>
      <c r="L90">
        <v>0</v>
      </c>
      <c r="M90" t="s">
        <v>143</v>
      </c>
      <c r="N90" t="s">
        <v>176</v>
      </c>
      <c r="Q90">
        <v>9</v>
      </c>
      <c r="R90">
        <v>29.4133253883289</v>
      </c>
    </row>
    <row r="91" spans="1:18" x14ac:dyDescent="0.25">
      <c r="A91" t="s">
        <v>178</v>
      </c>
      <c r="B91" t="s">
        <v>30</v>
      </c>
      <c r="C91" t="s">
        <v>217</v>
      </c>
      <c r="D91" t="s">
        <v>154</v>
      </c>
      <c r="E91" t="s">
        <v>33</v>
      </c>
      <c r="F91" t="s">
        <v>61</v>
      </c>
      <c r="G91" s="11">
        <v>0.1</v>
      </c>
      <c r="H91" t="s">
        <v>53</v>
      </c>
      <c r="I91" s="3">
        <v>670.88099999999997</v>
      </c>
      <c r="J91">
        <f t="shared" si="1"/>
        <v>39.445512755771901</v>
      </c>
      <c r="K91">
        <v>0</v>
      </c>
      <c r="L91">
        <v>0</v>
      </c>
      <c r="M91" t="s">
        <v>143</v>
      </c>
      <c r="N91" t="s">
        <v>176</v>
      </c>
      <c r="Q91">
        <v>9</v>
      </c>
      <c r="R91">
        <v>30.445512755771901</v>
      </c>
    </row>
  </sheetData>
  <phoneticPr fontId="6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CFD3-F4B4-4451-AD25-6540A5C3F80A}">
  <dimension ref="A1:Q22"/>
  <sheetViews>
    <sheetView workbookViewId="0">
      <selection sqref="A1:XFD1"/>
    </sheetView>
  </sheetViews>
  <sheetFormatPr defaultRowHeight="15" x14ac:dyDescent="0.25"/>
  <cols>
    <col min="12" max="12" width="20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s="1" t="s">
        <v>275</v>
      </c>
      <c r="J1" s="1" t="s">
        <v>273</v>
      </c>
      <c r="K1" s="2" t="s">
        <v>55</v>
      </c>
      <c r="L1" s="1" t="s">
        <v>211</v>
      </c>
      <c r="M1" s="1" t="s">
        <v>9</v>
      </c>
      <c r="N1" s="1" t="s">
        <v>7</v>
      </c>
      <c r="P1" s="1" t="s">
        <v>214</v>
      </c>
      <c r="Q1" s="1" t="s">
        <v>205</v>
      </c>
    </row>
    <row r="2" spans="1:17" x14ac:dyDescent="0.25">
      <c r="A2" t="s">
        <v>178</v>
      </c>
      <c r="B2" t="s">
        <v>30</v>
      </c>
      <c r="C2" t="s">
        <v>215</v>
      </c>
      <c r="D2" t="s">
        <v>154</v>
      </c>
      <c r="E2" t="s">
        <v>33</v>
      </c>
      <c r="F2" t="s">
        <v>61</v>
      </c>
      <c r="G2" s="11">
        <v>0.1</v>
      </c>
      <c r="H2" t="s">
        <v>53</v>
      </c>
      <c r="I2" s="3">
        <v>670.88099999999997</v>
      </c>
      <c r="J2">
        <f>P2+Q2</f>
        <v>15</v>
      </c>
      <c r="K2">
        <v>1.5822368421052599</v>
      </c>
      <c r="L2">
        <v>0</v>
      </c>
      <c r="M2" t="s">
        <v>143</v>
      </c>
      <c r="N2" t="s">
        <v>176</v>
      </c>
      <c r="P2">
        <v>6</v>
      </c>
      <c r="Q2">
        <v>9</v>
      </c>
    </row>
    <row r="3" spans="1:17" x14ac:dyDescent="0.25">
      <c r="A3" t="s">
        <v>178</v>
      </c>
      <c r="B3" t="s">
        <v>30</v>
      </c>
      <c r="C3" t="s">
        <v>216</v>
      </c>
      <c r="D3" t="s">
        <v>154</v>
      </c>
      <c r="E3" t="s">
        <v>33</v>
      </c>
      <c r="F3" t="s">
        <v>61</v>
      </c>
      <c r="G3" s="11">
        <v>0.1</v>
      </c>
      <c r="H3" t="s">
        <v>53</v>
      </c>
      <c r="I3" s="3">
        <v>670.88099999999997</v>
      </c>
      <c r="J3">
        <f t="shared" ref="J3:J22" si="0">P3+Q3</f>
        <v>16</v>
      </c>
      <c r="K3">
        <v>1.14144736842105</v>
      </c>
      <c r="L3">
        <v>0</v>
      </c>
      <c r="M3" t="s">
        <v>143</v>
      </c>
      <c r="N3" t="s">
        <v>176</v>
      </c>
      <c r="P3">
        <v>7</v>
      </c>
      <c r="Q3">
        <v>9</v>
      </c>
    </row>
    <row r="4" spans="1:17" x14ac:dyDescent="0.25">
      <c r="A4" t="s">
        <v>178</v>
      </c>
      <c r="B4" t="s">
        <v>30</v>
      </c>
      <c r="C4" t="s">
        <v>217</v>
      </c>
      <c r="D4" t="s">
        <v>154</v>
      </c>
      <c r="E4" t="s">
        <v>33</v>
      </c>
      <c r="F4" t="s">
        <v>61</v>
      </c>
      <c r="G4" s="11">
        <v>0.1</v>
      </c>
      <c r="H4" t="s">
        <v>53</v>
      </c>
      <c r="I4" s="3">
        <v>670.88099999999997</v>
      </c>
      <c r="J4">
        <f t="shared" si="0"/>
        <v>17</v>
      </c>
      <c r="K4">
        <v>1.8125</v>
      </c>
      <c r="L4">
        <v>0</v>
      </c>
      <c r="M4" t="s">
        <v>143</v>
      </c>
      <c r="N4" t="s">
        <v>176</v>
      </c>
      <c r="P4">
        <v>8</v>
      </c>
      <c r="Q4">
        <v>9</v>
      </c>
    </row>
    <row r="5" spans="1:17" x14ac:dyDescent="0.25">
      <c r="A5" t="s">
        <v>178</v>
      </c>
      <c r="B5" t="s">
        <v>30</v>
      </c>
      <c r="C5" t="s">
        <v>218</v>
      </c>
      <c r="D5" t="s">
        <v>154</v>
      </c>
      <c r="E5" t="s">
        <v>33</v>
      </c>
      <c r="F5" t="s">
        <v>61</v>
      </c>
      <c r="G5" s="11">
        <v>0.1</v>
      </c>
      <c r="H5" t="s">
        <v>53</v>
      </c>
      <c r="I5" s="3">
        <v>670.88099999999997</v>
      </c>
      <c r="J5">
        <f t="shared" si="0"/>
        <v>18</v>
      </c>
      <c r="K5">
        <v>2.3256578947368398</v>
      </c>
      <c r="L5">
        <v>0</v>
      </c>
      <c r="M5" t="s">
        <v>143</v>
      </c>
      <c r="N5" t="s">
        <v>176</v>
      </c>
      <c r="P5">
        <v>9</v>
      </c>
      <c r="Q5">
        <v>9</v>
      </c>
    </row>
    <row r="6" spans="1:17" x14ac:dyDescent="0.25">
      <c r="A6" t="s">
        <v>178</v>
      </c>
      <c r="B6" t="s">
        <v>30</v>
      </c>
      <c r="C6" t="s">
        <v>219</v>
      </c>
      <c r="D6" t="s">
        <v>154</v>
      </c>
      <c r="E6" t="s">
        <v>33</v>
      </c>
      <c r="F6" t="s">
        <v>61</v>
      </c>
      <c r="G6" s="11">
        <v>0.1</v>
      </c>
      <c r="H6" t="s">
        <v>53</v>
      </c>
      <c r="I6" s="3">
        <v>670.88099999999997</v>
      </c>
      <c r="J6">
        <f t="shared" si="0"/>
        <v>19</v>
      </c>
      <c r="K6">
        <v>1.1611842105263099</v>
      </c>
      <c r="L6">
        <v>0</v>
      </c>
      <c r="M6" t="s">
        <v>143</v>
      </c>
      <c r="N6" t="s">
        <v>176</v>
      </c>
      <c r="P6">
        <v>10</v>
      </c>
      <c r="Q6">
        <v>9</v>
      </c>
    </row>
    <row r="7" spans="1:17" x14ac:dyDescent="0.25">
      <c r="A7" t="s">
        <v>178</v>
      </c>
      <c r="B7" t="s">
        <v>30</v>
      </c>
      <c r="C7" t="s">
        <v>220</v>
      </c>
      <c r="D7" t="s">
        <v>154</v>
      </c>
      <c r="E7" t="s">
        <v>33</v>
      </c>
      <c r="F7" t="s">
        <v>61</v>
      </c>
      <c r="G7" s="11">
        <v>0.1</v>
      </c>
      <c r="H7" t="s">
        <v>53</v>
      </c>
      <c r="I7" s="3">
        <v>670.88099999999997</v>
      </c>
      <c r="J7">
        <f t="shared" si="0"/>
        <v>20</v>
      </c>
      <c r="K7">
        <v>1.4605263157894699</v>
      </c>
      <c r="L7">
        <v>0</v>
      </c>
      <c r="M7" t="s">
        <v>143</v>
      </c>
      <c r="N7" t="s">
        <v>176</v>
      </c>
      <c r="P7">
        <v>11</v>
      </c>
      <c r="Q7">
        <v>9</v>
      </c>
    </row>
    <row r="8" spans="1:17" x14ac:dyDescent="0.25">
      <c r="A8" t="s">
        <v>178</v>
      </c>
      <c r="B8" t="s">
        <v>30</v>
      </c>
      <c r="C8" t="s">
        <v>221</v>
      </c>
      <c r="D8" t="s">
        <v>154</v>
      </c>
      <c r="E8" t="s">
        <v>33</v>
      </c>
      <c r="F8" t="s">
        <v>61</v>
      </c>
      <c r="G8" s="11">
        <v>0.1</v>
      </c>
      <c r="H8" t="s">
        <v>53</v>
      </c>
      <c r="I8" s="3">
        <v>670.88099999999997</v>
      </c>
      <c r="J8">
        <f t="shared" si="0"/>
        <v>21</v>
      </c>
      <c r="K8">
        <v>1.63815789473684</v>
      </c>
      <c r="L8">
        <v>0</v>
      </c>
      <c r="M8" t="s">
        <v>143</v>
      </c>
      <c r="N8" t="s">
        <v>176</v>
      </c>
      <c r="P8">
        <v>12</v>
      </c>
      <c r="Q8">
        <v>9</v>
      </c>
    </row>
    <row r="9" spans="1:17" x14ac:dyDescent="0.25">
      <c r="A9" t="s">
        <v>178</v>
      </c>
      <c r="B9" t="s">
        <v>30</v>
      </c>
      <c r="C9" t="s">
        <v>215</v>
      </c>
      <c r="D9" t="s">
        <v>177</v>
      </c>
      <c r="E9" t="s">
        <v>33</v>
      </c>
      <c r="F9" t="s">
        <v>61</v>
      </c>
      <c r="G9" s="11">
        <v>0.1</v>
      </c>
      <c r="H9" t="s">
        <v>53</v>
      </c>
      <c r="I9" s="3">
        <v>670.88099999999997</v>
      </c>
      <c r="J9">
        <f t="shared" si="0"/>
        <v>15</v>
      </c>
      <c r="K9">
        <v>2.0690789473684199</v>
      </c>
      <c r="L9">
        <v>0</v>
      </c>
      <c r="M9" t="s">
        <v>143</v>
      </c>
      <c r="N9" t="s">
        <v>176</v>
      </c>
      <c r="P9">
        <v>6</v>
      </c>
      <c r="Q9">
        <v>9</v>
      </c>
    </row>
    <row r="10" spans="1:17" x14ac:dyDescent="0.25">
      <c r="A10" t="s">
        <v>178</v>
      </c>
      <c r="B10" t="s">
        <v>30</v>
      </c>
      <c r="C10" t="s">
        <v>216</v>
      </c>
      <c r="D10" t="s">
        <v>177</v>
      </c>
      <c r="E10" t="s">
        <v>33</v>
      </c>
      <c r="F10" t="s">
        <v>61</v>
      </c>
      <c r="G10" s="11">
        <v>0.1</v>
      </c>
      <c r="H10" t="s">
        <v>53</v>
      </c>
      <c r="I10" s="3">
        <v>670.88099999999997</v>
      </c>
      <c r="J10">
        <f t="shared" si="0"/>
        <v>16</v>
      </c>
      <c r="K10">
        <v>2.7335526315789398</v>
      </c>
      <c r="L10">
        <v>0</v>
      </c>
      <c r="M10" t="s">
        <v>143</v>
      </c>
      <c r="N10" t="s">
        <v>176</v>
      </c>
      <c r="P10">
        <v>7</v>
      </c>
      <c r="Q10">
        <v>9</v>
      </c>
    </row>
    <row r="11" spans="1:17" x14ac:dyDescent="0.25">
      <c r="A11" t="s">
        <v>178</v>
      </c>
      <c r="B11" t="s">
        <v>30</v>
      </c>
      <c r="C11" t="s">
        <v>217</v>
      </c>
      <c r="D11" t="s">
        <v>177</v>
      </c>
      <c r="E11" t="s">
        <v>33</v>
      </c>
      <c r="F11" t="s">
        <v>61</v>
      </c>
      <c r="G11" s="11">
        <v>0.1</v>
      </c>
      <c r="H11" t="s">
        <v>53</v>
      </c>
      <c r="I11" s="3">
        <v>670.88099999999997</v>
      </c>
      <c r="J11">
        <f t="shared" si="0"/>
        <v>17</v>
      </c>
      <c r="K11">
        <v>1.29605263157894</v>
      </c>
      <c r="L11">
        <v>0</v>
      </c>
      <c r="M11" t="s">
        <v>143</v>
      </c>
      <c r="N11" t="s">
        <v>176</v>
      </c>
      <c r="P11">
        <v>8</v>
      </c>
      <c r="Q11">
        <v>9</v>
      </c>
    </row>
    <row r="12" spans="1:17" x14ac:dyDescent="0.25">
      <c r="A12" t="s">
        <v>178</v>
      </c>
      <c r="B12" t="s">
        <v>30</v>
      </c>
      <c r="C12" t="s">
        <v>218</v>
      </c>
      <c r="D12" t="s">
        <v>177</v>
      </c>
      <c r="E12" t="s">
        <v>33</v>
      </c>
      <c r="F12" t="s">
        <v>61</v>
      </c>
      <c r="G12" s="11">
        <v>0.1</v>
      </c>
      <c r="H12" t="s">
        <v>53</v>
      </c>
      <c r="I12" s="3">
        <v>670.88099999999997</v>
      </c>
      <c r="J12">
        <f t="shared" si="0"/>
        <v>18</v>
      </c>
      <c r="K12">
        <v>1.1184210526315701</v>
      </c>
      <c r="L12">
        <v>0</v>
      </c>
      <c r="M12" t="s">
        <v>143</v>
      </c>
      <c r="N12" t="s">
        <v>176</v>
      </c>
      <c r="P12">
        <v>9</v>
      </c>
      <c r="Q12">
        <v>9</v>
      </c>
    </row>
    <row r="13" spans="1:17" x14ac:dyDescent="0.25">
      <c r="A13" t="s">
        <v>178</v>
      </c>
      <c r="B13" t="s">
        <v>30</v>
      </c>
      <c r="C13" t="s">
        <v>219</v>
      </c>
      <c r="D13" t="s">
        <v>177</v>
      </c>
      <c r="E13" t="s">
        <v>33</v>
      </c>
      <c r="F13" t="s">
        <v>61</v>
      </c>
      <c r="G13" s="11">
        <v>0.1</v>
      </c>
      <c r="H13" t="s">
        <v>53</v>
      </c>
      <c r="I13" s="3">
        <v>670.88099999999997</v>
      </c>
      <c r="J13">
        <f t="shared" si="0"/>
        <v>19</v>
      </c>
      <c r="K13">
        <v>1.92434210526315</v>
      </c>
      <c r="L13">
        <v>0</v>
      </c>
      <c r="M13" t="s">
        <v>143</v>
      </c>
      <c r="N13" t="s">
        <v>176</v>
      </c>
      <c r="P13">
        <v>10</v>
      </c>
      <c r="Q13">
        <v>9</v>
      </c>
    </row>
    <row r="14" spans="1:17" x14ac:dyDescent="0.25">
      <c r="A14" t="s">
        <v>178</v>
      </c>
      <c r="B14" t="s">
        <v>30</v>
      </c>
      <c r="C14" t="s">
        <v>220</v>
      </c>
      <c r="D14" t="s">
        <v>177</v>
      </c>
      <c r="E14" t="s">
        <v>33</v>
      </c>
      <c r="F14" t="s">
        <v>61</v>
      </c>
      <c r="G14" s="11">
        <v>0.1</v>
      </c>
      <c r="H14" t="s">
        <v>53</v>
      </c>
      <c r="I14" s="3">
        <v>670.88099999999997</v>
      </c>
      <c r="J14">
        <f t="shared" si="0"/>
        <v>20</v>
      </c>
      <c r="K14">
        <v>1.62828947368421</v>
      </c>
      <c r="L14">
        <v>0</v>
      </c>
      <c r="M14" t="s">
        <v>143</v>
      </c>
      <c r="N14" t="s">
        <v>176</v>
      </c>
      <c r="P14">
        <v>11</v>
      </c>
      <c r="Q14">
        <v>9</v>
      </c>
    </row>
    <row r="15" spans="1:17" x14ac:dyDescent="0.25">
      <c r="A15" t="s">
        <v>178</v>
      </c>
      <c r="B15" t="s">
        <v>30</v>
      </c>
      <c r="C15" t="s">
        <v>221</v>
      </c>
      <c r="D15" t="s">
        <v>177</v>
      </c>
      <c r="E15" t="s">
        <v>33</v>
      </c>
      <c r="F15" t="s">
        <v>61</v>
      </c>
      <c r="G15" s="11">
        <v>0.1</v>
      </c>
      <c r="H15" t="s">
        <v>53</v>
      </c>
      <c r="I15" s="3">
        <v>670.88099999999997</v>
      </c>
      <c r="J15">
        <f t="shared" si="0"/>
        <v>21</v>
      </c>
      <c r="K15">
        <v>1.625</v>
      </c>
      <c r="L15">
        <v>0</v>
      </c>
      <c r="M15" t="s">
        <v>143</v>
      </c>
      <c r="N15" t="s">
        <v>176</v>
      </c>
      <c r="P15">
        <v>12</v>
      </c>
      <c r="Q15">
        <v>9</v>
      </c>
    </row>
    <row r="16" spans="1:17" x14ac:dyDescent="0.25">
      <c r="A16" t="s">
        <v>178</v>
      </c>
      <c r="B16" t="s">
        <v>30</v>
      </c>
      <c r="C16" t="s">
        <v>215</v>
      </c>
      <c r="D16" t="s">
        <v>120</v>
      </c>
      <c r="E16" t="s">
        <v>33</v>
      </c>
      <c r="F16" t="s">
        <v>61</v>
      </c>
      <c r="G16" s="11">
        <v>0.1</v>
      </c>
      <c r="H16" t="s">
        <v>53</v>
      </c>
      <c r="I16" s="3">
        <v>670.88099999999997</v>
      </c>
      <c r="J16">
        <f t="shared" si="0"/>
        <v>15</v>
      </c>
      <c r="K16">
        <v>0.50657894736842102</v>
      </c>
      <c r="L16">
        <v>0</v>
      </c>
      <c r="M16" t="s">
        <v>143</v>
      </c>
      <c r="N16" t="s">
        <v>176</v>
      </c>
      <c r="P16">
        <v>6</v>
      </c>
      <c r="Q16">
        <v>9</v>
      </c>
    </row>
    <row r="17" spans="1:17" x14ac:dyDescent="0.25">
      <c r="A17" t="s">
        <v>178</v>
      </c>
      <c r="B17" t="s">
        <v>30</v>
      </c>
      <c r="C17" t="s">
        <v>216</v>
      </c>
      <c r="D17" t="s">
        <v>120</v>
      </c>
      <c r="E17" t="s">
        <v>33</v>
      </c>
      <c r="F17" t="s">
        <v>61</v>
      </c>
      <c r="G17" s="11">
        <v>0.1</v>
      </c>
      <c r="H17" t="s">
        <v>53</v>
      </c>
      <c r="I17" s="3">
        <v>670.88099999999997</v>
      </c>
      <c r="J17">
        <f t="shared" si="0"/>
        <v>16</v>
      </c>
      <c r="K17">
        <v>1.0098684210526301</v>
      </c>
      <c r="L17">
        <v>0</v>
      </c>
      <c r="M17" t="s">
        <v>143</v>
      </c>
      <c r="N17" t="s">
        <v>176</v>
      </c>
      <c r="P17">
        <v>7</v>
      </c>
      <c r="Q17">
        <v>9</v>
      </c>
    </row>
    <row r="18" spans="1:17" x14ac:dyDescent="0.25">
      <c r="A18" t="s">
        <v>178</v>
      </c>
      <c r="B18" t="s">
        <v>30</v>
      </c>
      <c r="C18" t="s">
        <v>217</v>
      </c>
      <c r="D18" t="s">
        <v>120</v>
      </c>
      <c r="E18" t="s">
        <v>33</v>
      </c>
      <c r="F18" t="s">
        <v>61</v>
      </c>
      <c r="G18" s="11">
        <v>0.1</v>
      </c>
      <c r="H18" t="s">
        <v>53</v>
      </c>
      <c r="I18" s="3">
        <v>670.88099999999997</v>
      </c>
      <c r="J18">
        <f t="shared" si="0"/>
        <v>17</v>
      </c>
      <c r="K18">
        <v>0.75328947368420995</v>
      </c>
      <c r="L18">
        <v>0</v>
      </c>
      <c r="M18" t="s">
        <v>143</v>
      </c>
      <c r="N18" t="s">
        <v>176</v>
      </c>
      <c r="P18">
        <v>8</v>
      </c>
      <c r="Q18">
        <v>9</v>
      </c>
    </row>
    <row r="19" spans="1:17" x14ac:dyDescent="0.25">
      <c r="A19" t="s">
        <v>178</v>
      </c>
      <c r="B19" t="s">
        <v>30</v>
      </c>
      <c r="C19" t="s">
        <v>218</v>
      </c>
      <c r="D19" t="s">
        <v>120</v>
      </c>
      <c r="E19" t="s">
        <v>33</v>
      </c>
      <c r="F19" t="s">
        <v>61</v>
      </c>
      <c r="G19" s="11">
        <v>0.1</v>
      </c>
      <c r="H19" t="s">
        <v>53</v>
      </c>
      <c r="I19" s="3">
        <v>670.88099999999997</v>
      </c>
      <c r="J19">
        <f t="shared" si="0"/>
        <v>18</v>
      </c>
      <c r="K19">
        <v>0.69407894736842102</v>
      </c>
      <c r="L19">
        <v>0</v>
      </c>
      <c r="M19" t="s">
        <v>143</v>
      </c>
      <c r="N19" t="s">
        <v>176</v>
      </c>
      <c r="P19">
        <v>9</v>
      </c>
      <c r="Q19">
        <v>9</v>
      </c>
    </row>
    <row r="20" spans="1:17" x14ac:dyDescent="0.25">
      <c r="A20" t="s">
        <v>178</v>
      </c>
      <c r="B20" t="s">
        <v>30</v>
      </c>
      <c r="C20" t="s">
        <v>219</v>
      </c>
      <c r="D20" t="s">
        <v>120</v>
      </c>
      <c r="E20" t="s">
        <v>33</v>
      </c>
      <c r="F20" t="s">
        <v>61</v>
      </c>
      <c r="G20" s="11">
        <v>0.1</v>
      </c>
      <c r="H20" t="s">
        <v>53</v>
      </c>
      <c r="I20" s="3">
        <v>670.88099999999997</v>
      </c>
      <c r="J20">
        <f t="shared" si="0"/>
        <v>19</v>
      </c>
      <c r="K20">
        <v>0.875</v>
      </c>
      <c r="L20">
        <v>0</v>
      </c>
      <c r="M20" t="s">
        <v>143</v>
      </c>
      <c r="N20" t="s">
        <v>176</v>
      </c>
      <c r="P20">
        <v>10</v>
      </c>
      <c r="Q20">
        <v>9</v>
      </c>
    </row>
    <row r="21" spans="1:17" x14ac:dyDescent="0.25">
      <c r="A21" t="s">
        <v>178</v>
      </c>
      <c r="B21" t="s">
        <v>30</v>
      </c>
      <c r="C21" t="s">
        <v>220</v>
      </c>
      <c r="D21" t="s">
        <v>120</v>
      </c>
      <c r="E21" t="s">
        <v>33</v>
      </c>
      <c r="F21" t="s">
        <v>61</v>
      </c>
      <c r="G21" s="11">
        <v>0.1</v>
      </c>
      <c r="H21" t="s">
        <v>53</v>
      </c>
      <c r="I21" s="3">
        <v>670.88099999999997</v>
      </c>
      <c r="J21">
        <f t="shared" si="0"/>
        <v>20</v>
      </c>
      <c r="K21">
        <v>1.15460526315789</v>
      </c>
      <c r="L21">
        <v>0</v>
      </c>
      <c r="M21" t="s">
        <v>143</v>
      </c>
      <c r="N21" t="s">
        <v>176</v>
      </c>
      <c r="P21">
        <v>11</v>
      </c>
      <c r="Q21">
        <v>9</v>
      </c>
    </row>
    <row r="22" spans="1:17" x14ac:dyDescent="0.25">
      <c r="A22" t="s">
        <v>178</v>
      </c>
      <c r="B22" t="s">
        <v>30</v>
      </c>
      <c r="C22" t="s">
        <v>221</v>
      </c>
      <c r="D22" t="s">
        <v>120</v>
      </c>
      <c r="E22" t="s">
        <v>33</v>
      </c>
      <c r="F22" t="s">
        <v>61</v>
      </c>
      <c r="G22" s="11">
        <v>0.1</v>
      </c>
      <c r="H22" t="s">
        <v>53</v>
      </c>
      <c r="I22" s="3">
        <v>670.88099999999997</v>
      </c>
      <c r="J22">
        <f t="shared" si="0"/>
        <v>21</v>
      </c>
      <c r="K22">
        <v>0.76973684210526305</v>
      </c>
      <c r="L22">
        <v>0</v>
      </c>
      <c r="M22" t="s">
        <v>143</v>
      </c>
      <c r="N22" t="s">
        <v>176</v>
      </c>
      <c r="P22">
        <v>12</v>
      </c>
      <c r="Q22">
        <v>9</v>
      </c>
    </row>
  </sheetData>
  <phoneticPr fontId="6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3493-59E5-42CB-9372-C88F35F8A1BF}">
  <dimension ref="A1:O64"/>
  <sheetViews>
    <sheetView workbookViewId="0">
      <selection activeCell="I1" sqref="I1"/>
    </sheetView>
  </sheetViews>
  <sheetFormatPr defaultRowHeight="15" x14ac:dyDescent="0.25"/>
  <cols>
    <col min="1" max="1" width="8.28515625" bestFit="1" customWidth="1"/>
    <col min="3" max="3" width="11.85546875" bestFit="1" customWidth="1"/>
    <col min="4" max="4" width="12.42578125" bestFit="1" customWidth="1"/>
    <col min="5" max="5" width="7.28515625" bestFit="1" customWidth="1"/>
    <col min="6" max="6" width="7" bestFit="1" customWidth="1"/>
    <col min="7" max="7" width="7.140625" bestFit="1" customWidth="1"/>
    <col min="8" max="8" width="9.140625" bestFit="1" customWidth="1"/>
    <col min="9" max="9" width="6.5703125" bestFit="1" customWidth="1"/>
    <col min="10" max="10" width="7.7109375" bestFit="1" customWidth="1"/>
    <col min="11" max="11" width="25.5703125" bestFit="1" customWidth="1"/>
    <col min="12" max="12" width="11.85546875" bestFit="1" customWidth="1"/>
    <col min="13" max="13" width="5.7109375" bestFit="1" customWidth="1"/>
    <col min="14" max="14" width="8.140625" bestFit="1" customWidth="1"/>
    <col min="15" max="15" width="5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s="1" t="s">
        <v>275</v>
      </c>
      <c r="J1" s="10" t="s">
        <v>8</v>
      </c>
      <c r="K1" s="2" t="s">
        <v>137</v>
      </c>
      <c r="L1" s="2" t="s">
        <v>125</v>
      </c>
      <c r="M1" s="1" t="s">
        <v>9</v>
      </c>
      <c r="N1" s="1" t="s">
        <v>7</v>
      </c>
      <c r="O1" t="s">
        <v>144</v>
      </c>
    </row>
    <row r="2" spans="1:15" x14ac:dyDescent="0.25">
      <c r="A2" t="s">
        <v>139</v>
      </c>
      <c r="B2" t="s">
        <v>30</v>
      </c>
      <c r="C2" t="s">
        <v>31</v>
      </c>
      <c r="D2" t="s">
        <v>32</v>
      </c>
      <c r="E2" t="s">
        <v>33</v>
      </c>
      <c r="F2" t="s">
        <v>140</v>
      </c>
      <c r="G2" t="s">
        <v>146</v>
      </c>
      <c r="H2" t="s">
        <v>53</v>
      </c>
      <c r="I2" s="8">
        <v>670.88099999999997</v>
      </c>
      <c r="J2" s="11">
        <v>2</v>
      </c>
      <c r="K2">
        <v>2.48</v>
      </c>
      <c r="L2">
        <f>O2*SQRT(5)</f>
        <v>8.9442719099991588E-2</v>
      </c>
      <c r="M2" t="s">
        <v>40</v>
      </c>
      <c r="O2">
        <v>0.04</v>
      </c>
    </row>
    <row r="3" spans="1:15" x14ac:dyDescent="0.25">
      <c r="A3" t="s">
        <v>139</v>
      </c>
      <c r="B3" t="s">
        <v>30</v>
      </c>
      <c r="C3" t="s">
        <v>31</v>
      </c>
      <c r="D3" t="s">
        <v>32</v>
      </c>
      <c r="E3" t="s">
        <v>33</v>
      </c>
      <c r="F3" t="s">
        <v>140</v>
      </c>
      <c r="G3" t="s">
        <v>146</v>
      </c>
      <c r="H3" t="s">
        <v>53</v>
      </c>
      <c r="I3" s="8">
        <v>670.88099999999997</v>
      </c>
      <c r="J3" s="11">
        <v>4</v>
      </c>
      <c r="K3">
        <v>1.34</v>
      </c>
      <c r="L3">
        <f t="shared" ref="L3:L64" si="0">O3*SQRT(5)</f>
        <v>8.9442719099991588E-2</v>
      </c>
      <c r="M3" t="s">
        <v>40</v>
      </c>
      <c r="O3">
        <v>0.04</v>
      </c>
    </row>
    <row r="4" spans="1:15" x14ac:dyDescent="0.25">
      <c r="A4" t="s">
        <v>139</v>
      </c>
      <c r="B4" t="s">
        <v>30</v>
      </c>
      <c r="C4" t="s">
        <v>31</v>
      </c>
      <c r="D4" t="s">
        <v>32</v>
      </c>
      <c r="E4" t="s">
        <v>33</v>
      </c>
      <c r="F4" t="s">
        <v>140</v>
      </c>
      <c r="G4" t="s">
        <v>146</v>
      </c>
      <c r="H4" t="s">
        <v>53</v>
      </c>
      <c r="I4" s="8">
        <v>670.88099999999997</v>
      </c>
      <c r="J4">
        <v>6</v>
      </c>
      <c r="K4">
        <v>0.72</v>
      </c>
      <c r="L4">
        <f t="shared" si="0"/>
        <v>4.4721359549995794E-2</v>
      </c>
      <c r="M4" t="s">
        <v>40</v>
      </c>
      <c r="O4">
        <v>0.02</v>
      </c>
    </row>
    <row r="5" spans="1:15" x14ac:dyDescent="0.25">
      <c r="A5" t="s">
        <v>139</v>
      </c>
      <c r="B5" t="s">
        <v>30</v>
      </c>
      <c r="C5" t="s">
        <v>31</v>
      </c>
      <c r="D5" t="s">
        <v>32</v>
      </c>
      <c r="E5" t="s">
        <v>33</v>
      </c>
      <c r="F5" t="s">
        <v>140</v>
      </c>
      <c r="G5" t="s">
        <v>146</v>
      </c>
      <c r="H5" t="s">
        <v>53</v>
      </c>
      <c r="I5" s="8">
        <v>670.88099999999997</v>
      </c>
      <c r="J5">
        <v>8</v>
      </c>
      <c r="K5">
        <v>0.37</v>
      </c>
      <c r="L5">
        <f t="shared" si="0"/>
        <v>2.2360679774997897E-2</v>
      </c>
      <c r="M5" t="s">
        <v>40</v>
      </c>
      <c r="O5">
        <v>0.01</v>
      </c>
    </row>
    <row r="6" spans="1:15" x14ac:dyDescent="0.25">
      <c r="A6" t="s">
        <v>139</v>
      </c>
      <c r="B6" t="s">
        <v>30</v>
      </c>
      <c r="C6" t="s">
        <v>31</v>
      </c>
      <c r="D6" t="s">
        <v>32</v>
      </c>
      <c r="E6" t="s">
        <v>33</v>
      </c>
      <c r="F6" t="s">
        <v>140</v>
      </c>
      <c r="G6" t="s">
        <v>146</v>
      </c>
      <c r="H6" t="s">
        <v>53</v>
      </c>
      <c r="I6" s="8">
        <v>670.88099999999997</v>
      </c>
      <c r="J6">
        <v>24</v>
      </c>
      <c r="K6" t="s">
        <v>142</v>
      </c>
      <c r="L6">
        <f t="shared" si="0"/>
        <v>0</v>
      </c>
      <c r="M6" t="s">
        <v>40</v>
      </c>
      <c r="O6">
        <v>0</v>
      </c>
    </row>
    <row r="7" spans="1:15" x14ac:dyDescent="0.25">
      <c r="A7" t="s">
        <v>139</v>
      </c>
      <c r="B7" t="s">
        <v>30</v>
      </c>
      <c r="C7" t="s">
        <v>31</v>
      </c>
      <c r="D7" t="s">
        <v>32</v>
      </c>
      <c r="E7" t="s">
        <v>33</v>
      </c>
      <c r="F7" t="s">
        <v>140</v>
      </c>
      <c r="G7" t="s">
        <v>146</v>
      </c>
      <c r="H7" t="s">
        <v>53</v>
      </c>
      <c r="I7" s="8">
        <v>670.88099999999997</v>
      </c>
      <c r="J7">
        <v>48</v>
      </c>
      <c r="K7" t="s">
        <v>142</v>
      </c>
      <c r="L7">
        <f t="shared" si="0"/>
        <v>0</v>
      </c>
      <c r="M7" t="s">
        <v>40</v>
      </c>
      <c r="O7">
        <v>0</v>
      </c>
    </row>
    <row r="8" spans="1:15" x14ac:dyDescent="0.25">
      <c r="A8" t="s">
        <v>139</v>
      </c>
      <c r="B8" t="s">
        <v>30</v>
      </c>
      <c r="C8" t="s">
        <v>31</v>
      </c>
      <c r="D8" t="s">
        <v>32</v>
      </c>
      <c r="E8" t="s">
        <v>33</v>
      </c>
      <c r="F8" t="s">
        <v>140</v>
      </c>
      <c r="G8" t="s">
        <v>146</v>
      </c>
      <c r="H8" t="s">
        <v>53</v>
      </c>
      <c r="I8" s="8">
        <v>670.88099999999997</v>
      </c>
      <c r="J8">
        <v>72</v>
      </c>
      <c r="K8" t="s">
        <v>142</v>
      </c>
      <c r="L8">
        <f t="shared" si="0"/>
        <v>0</v>
      </c>
      <c r="M8" t="s">
        <v>40</v>
      </c>
      <c r="O8">
        <v>0</v>
      </c>
    </row>
    <row r="9" spans="1:15" x14ac:dyDescent="0.25">
      <c r="A9" t="s">
        <v>139</v>
      </c>
      <c r="B9" t="s">
        <v>30</v>
      </c>
      <c r="C9" t="s">
        <v>75</v>
      </c>
      <c r="D9" t="s">
        <v>76</v>
      </c>
      <c r="E9" t="s">
        <v>33</v>
      </c>
      <c r="F9" t="s">
        <v>140</v>
      </c>
      <c r="G9" t="s">
        <v>146</v>
      </c>
      <c r="H9" t="s">
        <v>53</v>
      </c>
      <c r="I9" s="8">
        <v>670.88099999999997</v>
      </c>
      <c r="J9" s="11">
        <v>2</v>
      </c>
      <c r="K9">
        <v>2.4</v>
      </c>
      <c r="L9">
        <f t="shared" si="0"/>
        <v>0.13416407864998739</v>
      </c>
      <c r="M9" t="s">
        <v>40</v>
      </c>
      <c r="O9">
        <v>0.06</v>
      </c>
    </row>
    <row r="10" spans="1:15" x14ac:dyDescent="0.25">
      <c r="A10" t="s">
        <v>139</v>
      </c>
      <c r="B10" t="s">
        <v>30</v>
      </c>
      <c r="C10" t="s">
        <v>75</v>
      </c>
      <c r="D10" t="s">
        <v>76</v>
      </c>
      <c r="E10" t="s">
        <v>33</v>
      </c>
      <c r="F10" t="s">
        <v>140</v>
      </c>
      <c r="G10" t="s">
        <v>146</v>
      </c>
      <c r="H10" t="s">
        <v>53</v>
      </c>
      <c r="I10" s="8">
        <v>670.88099999999997</v>
      </c>
      <c r="J10" s="11">
        <v>4</v>
      </c>
      <c r="K10">
        <v>1.4</v>
      </c>
      <c r="L10">
        <f t="shared" si="0"/>
        <v>6.7082039324993695E-2</v>
      </c>
      <c r="M10" t="s">
        <v>40</v>
      </c>
      <c r="O10">
        <v>0.03</v>
      </c>
    </row>
    <row r="11" spans="1:15" x14ac:dyDescent="0.25">
      <c r="A11" t="s">
        <v>139</v>
      </c>
      <c r="B11" t="s">
        <v>30</v>
      </c>
      <c r="C11" t="s">
        <v>75</v>
      </c>
      <c r="D11" t="s">
        <v>76</v>
      </c>
      <c r="E11" t="s">
        <v>33</v>
      </c>
      <c r="F11" t="s">
        <v>140</v>
      </c>
      <c r="G11" t="s">
        <v>146</v>
      </c>
      <c r="H11" t="s">
        <v>53</v>
      </c>
      <c r="I11" s="8">
        <v>670.88099999999997</v>
      </c>
      <c r="J11">
        <v>6</v>
      </c>
      <c r="K11">
        <v>0.85</v>
      </c>
      <c r="L11">
        <f t="shared" si="0"/>
        <v>4.4721359549995794E-2</v>
      </c>
      <c r="M11" t="s">
        <v>40</v>
      </c>
      <c r="O11">
        <v>0.02</v>
      </c>
    </row>
    <row r="12" spans="1:15" x14ac:dyDescent="0.25">
      <c r="A12" t="s">
        <v>139</v>
      </c>
      <c r="B12" t="s">
        <v>30</v>
      </c>
      <c r="C12" t="s">
        <v>75</v>
      </c>
      <c r="D12" t="s">
        <v>76</v>
      </c>
      <c r="E12" t="s">
        <v>33</v>
      </c>
      <c r="F12" t="s">
        <v>140</v>
      </c>
      <c r="G12" t="s">
        <v>146</v>
      </c>
      <c r="H12" t="s">
        <v>53</v>
      </c>
      <c r="I12" s="8">
        <v>670.88099999999997</v>
      </c>
      <c r="J12">
        <v>8</v>
      </c>
      <c r="K12">
        <v>0.4</v>
      </c>
      <c r="L12">
        <f t="shared" si="0"/>
        <v>6.7082039324993695E-2</v>
      </c>
      <c r="M12" t="s">
        <v>40</v>
      </c>
      <c r="O12">
        <v>0.03</v>
      </c>
    </row>
    <row r="13" spans="1:15" x14ac:dyDescent="0.25">
      <c r="A13" t="s">
        <v>139</v>
      </c>
      <c r="B13" t="s">
        <v>30</v>
      </c>
      <c r="C13" t="s">
        <v>75</v>
      </c>
      <c r="D13" t="s">
        <v>76</v>
      </c>
      <c r="E13" t="s">
        <v>33</v>
      </c>
      <c r="F13" t="s">
        <v>140</v>
      </c>
      <c r="G13" t="s">
        <v>146</v>
      </c>
      <c r="H13" t="s">
        <v>53</v>
      </c>
      <c r="I13" s="8">
        <v>670.88099999999997</v>
      </c>
      <c r="J13">
        <v>24</v>
      </c>
      <c r="K13">
        <v>0.2</v>
      </c>
      <c r="L13">
        <f t="shared" si="0"/>
        <v>4.4721359549995794E-2</v>
      </c>
      <c r="M13" t="s">
        <v>40</v>
      </c>
      <c r="O13">
        <v>0.02</v>
      </c>
    </row>
    <row r="14" spans="1:15" x14ac:dyDescent="0.25">
      <c r="A14" t="s">
        <v>139</v>
      </c>
      <c r="B14" t="s">
        <v>30</v>
      </c>
      <c r="C14" t="s">
        <v>75</v>
      </c>
      <c r="D14" t="s">
        <v>76</v>
      </c>
      <c r="E14" t="s">
        <v>33</v>
      </c>
      <c r="F14" t="s">
        <v>140</v>
      </c>
      <c r="G14" t="s">
        <v>146</v>
      </c>
      <c r="H14" t="s">
        <v>53</v>
      </c>
      <c r="I14" s="8">
        <v>670.88099999999997</v>
      </c>
      <c r="J14">
        <v>48</v>
      </c>
      <c r="K14">
        <v>0.13</v>
      </c>
      <c r="L14">
        <f t="shared" si="0"/>
        <v>4.4721359549995794E-2</v>
      </c>
      <c r="M14" t="s">
        <v>40</v>
      </c>
      <c r="O14">
        <v>0.02</v>
      </c>
    </row>
    <row r="15" spans="1:15" x14ac:dyDescent="0.25">
      <c r="A15" t="s">
        <v>139</v>
      </c>
      <c r="B15" t="s">
        <v>30</v>
      </c>
      <c r="C15" t="s">
        <v>75</v>
      </c>
      <c r="D15" t="s">
        <v>76</v>
      </c>
      <c r="E15" t="s">
        <v>33</v>
      </c>
      <c r="F15" t="s">
        <v>140</v>
      </c>
      <c r="G15" t="s">
        <v>146</v>
      </c>
      <c r="H15" t="s">
        <v>53</v>
      </c>
      <c r="I15" s="8">
        <v>670.88099999999997</v>
      </c>
      <c r="J15">
        <v>72</v>
      </c>
      <c r="K15" t="s">
        <v>142</v>
      </c>
      <c r="L15">
        <f t="shared" si="0"/>
        <v>0</v>
      </c>
      <c r="M15" t="s">
        <v>40</v>
      </c>
      <c r="O15">
        <v>0</v>
      </c>
    </row>
    <row r="16" spans="1:15" x14ac:dyDescent="0.25">
      <c r="A16" t="s">
        <v>139</v>
      </c>
      <c r="B16" t="s">
        <v>30</v>
      </c>
      <c r="C16" t="s">
        <v>100</v>
      </c>
      <c r="D16" t="s">
        <v>76</v>
      </c>
      <c r="E16" t="s">
        <v>33</v>
      </c>
      <c r="F16" t="s">
        <v>140</v>
      </c>
      <c r="G16" t="s">
        <v>146</v>
      </c>
      <c r="H16" t="s">
        <v>53</v>
      </c>
      <c r="I16" s="8">
        <v>670.88099999999997</v>
      </c>
      <c r="J16" s="11">
        <v>2</v>
      </c>
      <c r="K16">
        <v>1.6</v>
      </c>
      <c r="L16">
        <f t="shared" si="0"/>
        <v>0.1118033988749895</v>
      </c>
      <c r="M16" t="s">
        <v>40</v>
      </c>
      <c r="O16">
        <v>0.05</v>
      </c>
    </row>
    <row r="17" spans="1:15" x14ac:dyDescent="0.25">
      <c r="A17" t="s">
        <v>139</v>
      </c>
      <c r="B17" t="s">
        <v>30</v>
      </c>
      <c r="C17" t="s">
        <v>100</v>
      </c>
      <c r="D17" t="s">
        <v>76</v>
      </c>
      <c r="E17" t="s">
        <v>33</v>
      </c>
      <c r="F17" t="s">
        <v>140</v>
      </c>
      <c r="G17" t="s">
        <v>146</v>
      </c>
      <c r="H17" t="s">
        <v>53</v>
      </c>
      <c r="I17" s="8">
        <v>670.88099999999997</v>
      </c>
      <c r="J17" s="11">
        <v>4</v>
      </c>
      <c r="K17">
        <v>0.7</v>
      </c>
      <c r="L17">
        <f t="shared" si="0"/>
        <v>8.9442719099991588E-2</v>
      </c>
      <c r="M17" t="s">
        <v>40</v>
      </c>
      <c r="O17">
        <v>0.04</v>
      </c>
    </row>
    <row r="18" spans="1:15" x14ac:dyDescent="0.25">
      <c r="A18" t="s">
        <v>139</v>
      </c>
      <c r="B18" t="s">
        <v>30</v>
      </c>
      <c r="C18" t="s">
        <v>100</v>
      </c>
      <c r="D18" t="s">
        <v>76</v>
      </c>
      <c r="E18" t="s">
        <v>33</v>
      </c>
      <c r="F18" t="s">
        <v>140</v>
      </c>
      <c r="G18" t="s">
        <v>146</v>
      </c>
      <c r="H18" t="s">
        <v>53</v>
      </c>
      <c r="I18" s="8">
        <v>670.88099999999997</v>
      </c>
      <c r="J18">
        <v>6</v>
      </c>
      <c r="K18">
        <v>4.5999999999999999E-2</v>
      </c>
      <c r="L18">
        <f t="shared" si="0"/>
        <v>4.4721359549995794E-2</v>
      </c>
      <c r="M18" t="s">
        <v>40</v>
      </c>
      <c r="O18">
        <v>0.02</v>
      </c>
    </row>
    <row r="19" spans="1:15" x14ac:dyDescent="0.25">
      <c r="A19" t="s">
        <v>139</v>
      </c>
      <c r="B19" t="s">
        <v>30</v>
      </c>
      <c r="C19" t="s">
        <v>100</v>
      </c>
      <c r="D19" t="s">
        <v>76</v>
      </c>
      <c r="E19" t="s">
        <v>33</v>
      </c>
      <c r="F19" t="s">
        <v>140</v>
      </c>
      <c r="G19" t="s">
        <v>146</v>
      </c>
      <c r="H19" t="s">
        <v>53</v>
      </c>
      <c r="I19" s="8">
        <v>670.88099999999997</v>
      </c>
      <c r="J19">
        <v>8</v>
      </c>
      <c r="K19">
        <v>0.15</v>
      </c>
      <c r="L19">
        <f t="shared" si="0"/>
        <v>4.4721359549995794E-2</v>
      </c>
      <c r="M19" t="s">
        <v>40</v>
      </c>
      <c r="O19">
        <v>0.02</v>
      </c>
    </row>
    <row r="20" spans="1:15" x14ac:dyDescent="0.25">
      <c r="A20" t="s">
        <v>139</v>
      </c>
      <c r="B20" t="s">
        <v>30</v>
      </c>
      <c r="C20" t="s">
        <v>100</v>
      </c>
      <c r="D20" t="s">
        <v>76</v>
      </c>
      <c r="E20" t="s">
        <v>33</v>
      </c>
      <c r="F20" t="s">
        <v>140</v>
      </c>
      <c r="G20" t="s">
        <v>146</v>
      </c>
      <c r="H20" t="s">
        <v>53</v>
      </c>
      <c r="I20" s="8">
        <v>670.88099999999997</v>
      </c>
      <c r="J20">
        <v>24</v>
      </c>
      <c r="K20">
        <v>0.12</v>
      </c>
      <c r="L20">
        <f t="shared" si="0"/>
        <v>4.4721359549995794E-2</v>
      </c>
      <c r="M20" t="s">
        <v>40</v>
      </c>
      <c r="O20">
        <v>0.02</v>
      </c>
    </row>
    <row r="21" spans="1:15" x14ac:dyDescent="0.25">
      <c r="A21" t="s">
        <v>139</v>
      </c>
      <c r="B21" t="s">
        <v>30</v>
      </c>
      <c r="C21" t="s">
        <v>100</v>
      </c>
      <c r="D21" t="s">
        <v>76</v>
      </c>
      <c r="E21" t="s">
        <v>33</v>
      </c>
      <c r="F21" t="s">
        <v>140</v>
      </c>
      <c r="G21" t="s">
        <v>146</v>
      </c>
      <c r="H21" t="s">
        <v>53</v>
      </c>
      <c r="I21" s="8">
        <v>670.88099999999997</v>
      </c>
      <c r="J21">
        <v>48</v>
      </c>
      <c r="K21" t="s">
        <v>142</v>
      </c>
      <c r="L21">
        <f t="shared" si="0"/>
        <v>0</v>
      </c>
      <c r="M21" t="s">
        <v>40</v>
      </c>
      <c r="O21">
        <v>0</v>
      </c>
    </row>
    <row r="22" spans="1:15" x14ac:dyDescent="0.25">
      <c r="A22" t="s">
        <v>139</v>
      </c>
      <c r="B22" t="s">
        <v>30</v>
      </c>
      <c r="C22" t="s">
        <v>100</v>
      </c>
      <c r="D22" t="s">
        <v>76</v>
      </c>
      <c r="E22" t="s">
        <v>33</v>
      </c>
      <c r="F22" t="s">
        <v>140</v>
      </c>
      <c r="G22" t="s">
        <v>146</v>
      </c>
      <c r="H22" t="s">
        <v>53</v>
      </c>
      <c r="I22" s="8">
        <v>670.88099999999997</v>
      </c>
      <c r="J22">
        <v>72</v>
      </c>
      <c r="K22" t="s">
        <v>142</v>
      </c>
      <c r="L22">
        <f t="shared" si="0"/>
        <v>0</v>
      </c>
      <c r="M22" t="s">
        <v>40</v>
      </c>
      <c r="O22">
        <v>0</v>
      </c>
    </row>
    <row r="23" spans="1:15" x14ac:dyDescent="0.25">
      <c r="A23" t="s">
        <v>139</v>
      </c>
      <c r="B23" t="s">
        <v>30</v>
      </c>
      <c r="C23" t="s">
        <v>101</v>
      </c>
      <c r="D23" t="s">
        <v>76</v>
      </c>
      <c r="E23" t="s">
        <v>33</v>
      </c>
      <c r="F23" t="s">
        <v>140</v>
      </c>
      <c r="G23" t="s">
        <v>146</v>
      </c>
      <c r="H23" t="s">
        <v>53</v>
      </c>
      <c r="I23" s="8">
        <v>670.88099999999997</v>
      </c>
      <c r="J23" s="11">
        <v>2</v>
      </c>
      <c r="K23">
        <v>1.7</v>
      </c>
      <c r="L23">
        <f t="shared" si="0"/>
        <v>8.9442719099991588E-2</v>
      </c>
      <c r="M23" t="s">
        <v>40</v>
      </c>
      <c r="O23">
        <v>0.04</v>
      </c>
    </row>
    <row r="24" spans="1:15" x14ac:dyDescent="0.25">
      <c r="A24" t="s">
        <v>139</v>
      </c>
      <c r="B24" t="s">
        <v>30</v>
      </c>
      <c r="C24" t="s">
        <v>101</v>
      </c>
      <c r="D24" t="s">
        <v>76</v>
      </c>
      <c r="E24" t="s">
        <v>33</v>
      </c>
      <c r="F24" t="s">
        <v>140</v>
      </c>
      <c r="G24" t="s">
        <v>146</v>
      </c>
      <c r="H24" t="s">
        <v>53</v>
      </c>
      <c r="I24" s="8">
        <v>670.88099999999997</v>
      </c>
      <c r="J24" s="11">
        <v>4</v>
      </c>
      <c r="K24">
        <v>0.7</v>
      </c>
      <c r="L24">
        <f t="shared" si="0"/>
        <v>8.9442719099991588E-2</v>
      </c>
      <c r="M24" t="s">
        <v>40</v>
      </c>
      <c r="O24">
        <v>0.04</v>
      </c>
    </row>
    <row r="25" spans="1:15" x14ac:dyDescent="0.25">
      <c r="A25" t="s">
        <v>139</v>
      </c>
      <c r="B25" t="s">
        <v>30</v>
      </c>
      <c r="C25" t="s">
        <v>101</v>
      </c>
      <c r="D25" t="s">
        <v>76</v>
      </c>
      <c r="E25" t="s">
        <v>33</v>
      </c>
      <c r="F25" t="s">
        <v>140</v>
      </c>
      <c r="G25" t="s">
        <v>146</v>
      </c>
      <c r="H25" t="s">
        <v>53</v>
      </c>
      <c r="I25" s="8">
        <v>670.88099999999997</v>
      </c>
      <c r="J25">
        <v>6</v>
      </c>
      <c r="K25">
        <v>0.3</v>
      </c>
      <c r="L25">
        <f t="shared" si="0"/>
        <v>4.4721359549995794E-2</v>
      </c>
      <c r="M25" t="s">
        <v>40</v>
      </c>
      <c r="O25">
        <v>0.02</v>
      </c>
    </row>
    <row r="26" spans="1:15" x14ac:dyDescent="0.25">
      <c r="A26" t="s">
        <v>139</v>
      </c>
      <c r="B26" t="s">
        <v>30</v>
      </c>
      <c r="C26" t="s">
        <v>101</v>
      </c>
      <c r="D26" t="s">
        <v>76</v>
      </c>
      <c r="E26" t="s">
        <v>33</v>
      </c>
      <c r="F26" t="s">
        <v>140</v>
      </c>
      <c r="G26" t="s">
        <v>146</v>
      </c>
      <c r="H26" t="s">
        <v>53</v>
      </c>
      <c r="I26" s="8">
        <v>670.88099999999997</v>
      </c>
      <c r="J26">
        <v>8</v>
      </c>
      <c r="K26">
        <v>0.14000000000000001</v>
      </c>
      <c r="L26">
        <f t="shared" si="0"/>
        <v>4.4721359549995794E-2</v>
      </c>
      <c r="M26" t="s">
        <v>40</v>
      </c>
      <c r="O26">
        <v>0.02</v>
      </c>
    </row>
    <row r="27" spans="1:15" x14ac:dyDescent="0.25">
      <c r="A27" t="s">
        <v>139</v>
      </c>
      <c r="B27" t="s">
        <v>30</v>
      </c>
      <c r="C27" t="s">
        <v>101</v>
      </c>
      <c r="D27" t="s">
        <v>76</v>
      </c>
      <c r="E27" t="s">
        <v>33</v>
      </c>
      <c r="F27" t="s">
        <v>140</v>
      </c>
      <c r="G27" t="s">
        <v>146</v>
      </c>
      <c r="H27" t="s">
        <v>53</v>
      </c>
      <c r="I27" s="8">
        <v>670.88099999999997</v>
      </c>
      <c r="J27">
        <v>24</v>
      </c>
      <c r="K27" t="s">
        <v>142</v>
      </c>
      <c r="L27">
        <f t="shared" si="0"/>
        <v>0</v>
      </c>
      <c r="M27" t="s">
        <v>40</v>
      </c>
      <c r="O27">
        <v>0</v>
      </c>
    </row>
    <row r="28" spans="1:15" x14ac:dyDescent="0.25">
      <c r="A28" t="s">
        <v>139</v>
      </c>
      <c r="B28" t="s">
        <v>30</v>
      </c>
      <c r="C28" t="s">
        <v>101</v>
      </c>
      <c r="D28" t="s">
        <v>76</v>
      </c>
      <c r="E28" t="s">
        <v>33</v>
      </c>
      <c r="F28" t="s">
        <v>140</v>
      </c>
      <c r="G28" t="s">
        <v>146</v>
      </c>
      <c r="H28" t="s">
        <v>53</v>
      </c>
      <c r="I28" s="8">
        <v>670.88099999999997</v>
      </c>
      <c r="J28">
        <v>48</v>
      </c>
      <c r="K28" t="s">
        <v>142</v>
      </c>
      <c r="L28">
        <f t="shared" si="0"/>
        <v>0</v>
      </c>
      <c r="M28" t="s">
        <v>40</v>
      </c>
      <c r="O28">
        <v>0</v>
      </c>
    </row>
    <row r="29" spans="1:15" x14ac:dyDescent="0.25">
      <c r="A29" t="s">
        <v>139</v>
      </c>
      <c r="B29" t="s">
        <v>30</v>
      </c>
      <c r="C29" t="s">
        <v>101</v>
      </c>
      <c r="D29" t="s">
        <v>76</v>
      </c>
      <c r="E29" t="s">
        <v>33</v>
      </c>
      <c r="F29" t="s">
        <v>140</v>
      </c>
      <c r="G29" t="s">
        <v>146</v>
      </c>
      <c r="H29" t="s">
        <v>53</v>
      </c>
      <c r="I29" s="8">
        <v>670.88099999999997</v>
      </c>
      <c r="J29">
        <v>72</v>
      </c>
      <c r="K29" t="s">
        <v>142</v>
      </c>
      <c r="L29">
        <f t="shared" si="0"/>
        <v>0</v>
      </c>
      <c r="M29" t="s">
        <v>40</v>
      </c>
      <c r="O29">
        <v>0</v>
      </c>
    </row>
    <row r="30" spans="1:15" x14ac:dyDescent="0.25">
      <c r="A30" t="s">
        <v>139</v>
      </c>
      <c r="B30" t="s">
        <v>30</v>
      </c>
      <c r="C30" t="s">
        <v>110</v>
      </c>
      <c r="D30" t="s">
        <v>76</v>
      </c>
      <c r="E30" t="s">
        <v>33</v>
      </c>
      <c r="F30" t="s">
        <v>140</v>
      </c>
      <c r="G30" t="s">
        <v>146</v>
      </c>
      <c r="H30" t="s">
        <v>53</v>
      </c>
      <c r="I30" s="8">
        <v>670.88099999999997</v>
      </c>
      <c r="J30" s="11">
        <v>2</v>
      </c>
      <c r="K30">
        <v>1.8</v>
      </c>
      <c r="L30">
        <f t="shared" si="0"/>
        <v>0.13416407864998739</v>
      </c>
      <c r="M30" t="s">
        <v>40</v>
      </c>
      <c r="O30">
        <v>0.06</v>
      </c>
    </row>
    <row r="31" spans="1:15" x14ac:dyDescent="0.25">
      <c r="A31" t="s">
        <v>139</v>
      </c>
      <c r="B31" t="s">
        <v>30</v>
      </c>
      <c r="C31" t="s">
        <v>110</v>
      </c>
      <c r="D31" t="s">
        <v>76</v>
      </c>
      <c r="E31" t="s">
        <v>33</v>
      </c>
      <c r="F31" t="s">
        <v>140</v>
      </c>
      <c r="G31" t="s">
        <v>146</v>
      </c>
      <c r="H31" t="s">
        <v>53</v>
      </c>
      <c r="I31" s="8">
        <v>670.88099999999997</v>
      </c>
      <c r="J31" s="11">
        <v>4</v>
      </c>
      <c r="K31">
        <v>0.88</v>
      </c>
      <c r="L31">
        <f t="shared" si="0"/>
        <v>8.9442719099991588E-2</v>
      </c>
      <c r="M31" t="s">
        <v>40</v>
      </c>
      <c r="O31">
        <v>0.04</v>
      </c>
    </row>
    <row r="32" spans="1:15" x14ac:dyDescent="0.25">
      <c r="A32" t="s">
        <v>139</v>
      </c>
      <c r="B32" t="s">
        <v>30</v>
      </c>
      <c r="C32" t="s">
        <v>110</v>
      </c>
      <c r="D32" t="s">
        <v>76</v>
      </c>
      <c r="E32" t="s">
        <v>33</v>
      </c>
      <c r="F32" t="s">
        <v>140</v>
      </c>
      <c r="G32" t="s">
        <v>146</v>
      </c>
      <c r="H32" t="s">
        <v>53</v>
      </c>
      <c r="I32" s="8">
        <v>670.88099999999997</v>
      </c>
      <c r="J32">
        <v>6</v>
      </c>
      <c r="K32">
        <v>0.6</v>
      </c>
      <c r="L32">
        <f t="shared" si="0"/>
        <v>0.13416407864998739</v>
      </c>
      <c r="M32" t="s">
        <v>40</v>
      </c>
      <c r="O32">
        <v>0.06</v>
      </c>
    </row>
    <row r="33" spans="1:15" x14ac:dyDescent="0.25">
      <c r="A33" t="s">
        <v>139</v>
      </c>
      <c r="B33" t="s">
        <v>30</v>
      </c>
      <c r="C33" t="s">
        <v>110</v>
      </c>
      <c r="D33" t="s">
        <v>76</v>
      </c>
      <c r="E33" t="s">
        <v>33</v>
      </c>
      <c r="F33" t="s">
        <v>140</v>
      </c>
      <c r="G33" t="s">
        <v>146</v>
      </c>
      <c r="H33" t="s">
        <v>53</v>
      </c>
      <c r="I33" s="8">
        <v>670.88099999999997</v>
      </c>
      <c r="J33">
        <v>8</v>
      </c>
      <c r="K33">
        <v>0.22</v>
      </c>
      <c r="L33">
        <f t="shared" si="0"/>
        <v>4.4721359549995794E-2</v>
      </c>
      <c r="M33" t="s">
        <v>40</v>
      </c>
      <c r="O33">
        <v>0.02</v>
      </c>
    </row>
    <row r="34" spans="1:15" x14ac:dyDescent="0.25">
      <c r="A34" t="s">
        <v>139</v>
      </c>
      <c r="B34" t="s">
        <v>30</v>
      </c>
      <c r="C34" t="s">
        <v>110</v>
      </c>
      <c r="D34" t="s">
        <v>76</v>
      </c>
      <c r="E34" t="s">
        <v>33</v>
      </c>
      <c r="F34" t="s">
        <v>140</v>
      </c>
      <c r="G34" t="s">
        <v>146</v>
      </c>
      <c r="H34" t="s">
        <v>53</v>
      </c>
      <c r="I34" s="8">
        <v>670.88099999999997</v>
      </c>
      <c r="J34">
        <v>24</v>
      </c>
      <c r="K34">
        <v>0.1</v>
      </c>
      <c r="L34">
        <f t="shared" si="0"/>
        <v>2.2360679774997897E-2</v>
      </c>
      <c r="M34" t="s">
        <v>40</v>
      </c>
      <c r="O34">
        <v>0.01</v>
      </c>
    </row>
    <row r="35" spans="1:15" x14ac:dyDescent="0.25">
      <c r="A35" t="s">
        <v>139</v>
      </c>
      <c r="B35" t="s">
        <v>30</v>
      </c>
      <c r="C35" t="s">
        <v>110</v>
      </c>
      <c r="D35" t="s">
        <v>76</v>
      </c>
      <c r="E35" t="s">
        <v>33</v>
      </c>
      <c r="F35" t="s">
        <v>140</v>
      </c>
      <c r="G35" t="s">
        <v>146</v>
      </c>
      <c r="H35" t="s">
        <v>53</v>
      </c>
      <c r="I35" s="8">
        <v>670.88099999999997</v>
      </c>
      <c r="J35">
        <v>48</v>
      </c>
      <c r="K35" t="s">
        <v>142</v>
      </c>
      <c r="L35">
        <f t="shared" si="0"/>
        <v>0</v>
      </c>
      <c r="M35" t="s">
        <v>40</v>
      </c>
      <c r="O35">
        <v>0</v>
      </c>
    </row>
    <row r="36" spans="1:15" x14ac:dyDescent="0.25">
      <c r="A36" t="s">
        <v>139</v>
      </c>
      <c r="B36" t="s">
        <v>30</v>
      </c>
      <c r="C36" t="s">
        <v>110</v>
      </c>
      <c r="D36" t="s">
        <v>76</v>
      </c>
      <c r="E36" t="s">
        <v>33</v>
      </c>
      <c r="F36" t="s">
        <v>140</v>
      </c>
      <c r="G36" t="s">
        <v>146</v>
      </c>
      <c r="H36" t="s">
        <v>53</v>
      </c>
      <c r="I36" s="8">
        <v>670.88099999999997</v>
      </c>
      <c r="J36">
        <v>72</v>
      </c>
      <c r="K36" t="s">
        <v>142</v>
      </c>
      <c r="L36">
        <f t="shared" si="0"/>
        <v>0</v>
      </c>
      <c r="M36" t="s">
        <v>40</v>
      </c>
      <c r="O36">
        <v>0</v>
      </c>
    </row>
    <row r="37" spans="1:15" x14ac:dyDescent="0.25">
      <c r="A37" t="s">
        <v>139</v>
      </c>
      <c r="B37" t="s">
        <v>30</v>
      </c>
      <c r="C37" t="s">
        <v>141</v>
      </c>
      <c r="D37" t="s">
        <v>76</v>
      </c>
      <c r="E37" t="s">
        <v>33</v>
      </c>
      <c r="F37" t="s">
        <v>140</v>
      </c>
      <c r="G37" t="s">
        <v>146</v>
      </c>
      <c r="H37" t="s">
        <v>53</v>
      </c>
      <c r="I37" s="8">
        <v>670.88099999999997</v>
      </c>
      <c r="J37" s="11">
        <v>2</v>
      </c>
      <c r="K37">
        <v>0.06</v>
      </c>
      <c r="L37">
        <f t="shared" si="0"/>
        <v>6.7082039324993695E-2</v>
      </c>
      <c r="M37" t="s">
        <v>40</v>
      </c>
      <c r="O37">
        <v>0.03</v>
      </c>
    </row>
    <row r="38" spans="1:15" x14ac:dyDescent="0.25">
      <c r="A38" t="s">
        <v>139</v>
      </c>
      <c r="B38" t="s">
        <v>30</v>
      </c>
      <c r="C38" t="s">
        <v>141</v>
      </c>
      <c r="D38" t="s">
        <v>76</v>
      </c>
      <c r="E38" t="s">
        <v>33</v>
      </c>
      <c r="F38" t="s">
        <v>140</v>
      </c>
      <c r="G38" t="s">
        <v>146</v>
      </c>
      <c r="H38" t="s">
        <v>53</v>
      </c>
      <c r="I38" s="8">
        <v>670.88099999999997</v>
      </c>
      <c r="J38" s="11">
        <v>4</v>
      </c>
      <c r="K38">
        <v>0.26</v>
      </c>
      <c r="L38">
        <f t="shared" si="0"/>
        <v>4.4721359549995794E-2</v>
      </c>
      <c r="M38" t="s">
        <v>40</v>
      </c>
      <c r="O38">
        <v>0.02</v>
      </c>
    </row>
    <row r="39" spans="1:15" x14ac:dyDescent="0.25">
      <c r="A39" t="s">
        <v>139</v>
      </c>
      <c r="B39" t="s">
        <v>30</v>
      </c>
      <c r="C39" t="s">
        <v>141</v>
      </c>
      <c r="D39" t="s">
        <v>76</v>
      </c>
      <c r="E39" t="s">
        <v>33</v>
      </c>
      <c r="F39" t="s">
        <v>140</v>
      </c>
      <c r="G39" t="s">
        <v>146</v>
      </c>
      <c r="H39" t="s">
        <v>53</v>
      </c>
      <c r="I39" s="8">
        <v>670.88099999999997</v>
      </c>
      <c r="J39">
        <v>6</v>
      </c>
      <c r="K39">
        <v>0.14000000000000001</v>
      </c>
      <c r="L39">
        <f t="shared" si="0"/>
        <v>2.2360679774997897E-2</v>
      </c>
      <c r="M39" t="s">
        <v>40</v>
      </c>
      <c r="O39">
        <v>0.01</v>
      </c>
    </row>
    <row r="40" spans="1:15" x14ac:dyDescent="0.25">
      <c r="A40" t="s">
        <v>139</v>
      </c>
      <c r="B40" t="s">
        <v>30</v>
      </c>
      <c r="C40" t="s">
        <v>141</v>
      </c>
      <c r="D40" t="s">
        <v>76</v>
      </c>
      <c r="E40" t="s">
        <v>33</v>
      </c>
      <c r="F40" t="s">
        <v>140</v>
      </c>
      <c r="G40" t="s">
        <v>146</v>
      </c>
      <c r="H40" t="s">
        <v>53</v>
      </c>
      <c r="I40" s="8">
        <v>670.88099999999997</v>
      </c>
      <c r="J40">
        <v>8</v>
      </c>
      <c r="K40">
        <v>0.1</v>
      </c>
      <c r="L40">
        <f t="shared" si="0"/>
        <v>2.2360679774997897E-2</v>
      </c>
      <c r="M40" t="s">
        <v>40</v>
      </c>
      <c r="O40">
        <v>0.01</v>
      </c>
    </row>
    <row r="41" spans="1:15" x14ac:dyDescent="0.25">
      <c r="A41" t="s">
        <v>139</v>
      </c>
      <c r="B41" t="s">
        <v>30</v>
      </c>
      <c r="C41" t="s">
        <v>141</v>
      </c>
      <c r="D41" t="s">
        <v>76</v>
      </c>
      <c r="E41" t="s">
        <v>33</v>
      </c>
      <c r="F41" t="s">
        <v>140</v>
      </c>
      <c r="G41" t="s">
        <v>146</v>
      </c>
      <c r="H41" t="s">
        <v>53</v>
      </c>
      <c r="I41" s="8">
        <v>670.88099999999997</v>
      </c>
      <c r="J41">
        <v>24</v>
      </c>
      <c r="K41" t="s">
        <v>142</v>
      </c>
      <c r="L41">
        <f t="shared" si="0"/>
        <v>0</v>
      </c>
      <c r="M41" t="s">
        <v>40</v>
      </c>
      <c r="O41">
        <v>0</v>
      </c>
    </row>
    <row r="42" spans="1:15" x14ac:dyDescent="0.25">
      <c r="A42" t="s">
        <v>139</v>
      </c>
      <c r="B42" t="s">
        <v>30</v>
      </c>
      <c r="C42" t="s">
        <v>141</v>
      </c>
      <c r="D42" t="s">
        <v>76</v>
      </c>
      <c r="E42" t="s">
        <v>33</v>
      </c>
      <c r="F42" t="s">
        <v>140</v>
      </c>
      <c r="G42" t="s">
        <v>146</v>
      </c>
      <c r="H42" t="s">
        <v>53</v>
      </c>
      <c r="I42" s="8">
        <v>670.88099999999997</v>
      </c>
      <c r="J42">
        <v>48</v>
      </c>
      <c r="K42" t="s">
        <v>142</v>
      </c>
      <c r="L42">
        <f t="shared" si="0"/>
        <v>0</v>
      </c>
      <c r="M42" t="s">
        <v>40</v>
      </c>
      <c r="O42">
        <v>0</v>
      </c>
    </row>
    <row r="43" spans="1:15" x14ac:dyDescent="0.25">
      <c r="A43" t="s">
        <v>139</v>
      </c>
      <c r="B43" t="s">
        <v>30</v>
      </c>
      <c r="C43" t="s">
        <v>141</v>
      </c>
      <c r="D43" t="s">
        <v>76</v>
      </c>
      <c r="E43" t="s">
        <v>33</v>
      </c>
      <c r="F43" t="s">
        <v>140</v>
      </c>
      <c r="G43" t="s">
        <v>146</v>
      </c>
      <c r="H43" t="s">
        <v>53</v>
      </c>
      <c r="I43" s="8">
        <v>670.88099999999997</v>
      </c>
      <c r="J43">
        <v>72</v>
      </c>
      <c r="K43" t="s">
        <v>142</v>
      </c>
      <c r="L43">
        <f t="shared" si="0"/>
        <v>0</v>
      </c>
      <c r="M43" t="s">
        <v>40</v>
      </c>
      <c r="O43">
        <v>0</v>
      </c>
    </row>
    <row r="44" spans="1:15" x14ac:dyDescent="0.25">
      <c r="A44" t="s">
        <v>139</v>
      </c>
      <c r="B44" t="s">
        <v>30</v>
      </c>
      <c r="C44" t="s">
        <v>127</v>
      </c>
      <c r="D44" t="s">
        <v>76</v>
      </c>
      <c r="E44" t="s">
        <v>33</v>
      </c>
      <c r="F44" t="s">
        <v>140</v>
      </c>
      <c r="G44" t="s">
        <v>146</v>
      </c>
      <c r="H44" t="s">
        <v>53</v>
      </c>
      <c r="I44" s="8">
        <v>670.88099999999997</v>
      </c>
      <c r="J44" s="11">
        <v>2</v>
      </c>
      <c r="K44">
        <v>1.6</v>
      </c>
      <c r="L44">
        <f t="shared" si="0"/>
        <v>0.15652475842498531</v>
      </c>
      <c r="M44" t="s">
        <v>40</v>
      </c>
      <c r="O44">
        <v>7.0000000000000007E-2</v>
      </c>
    </row>
    <row r="45" spans="1:15" x14ac:dyDescent="0.25">
      <c r="A45" t="s">
        <v>139</v>
      </c>
      <c r="B45" t="s">
        <v>30</v>
      </c>
      <c r="C45" t="s">
        <v>127</v>
      </c>
      <c r="D45" t="s">
        <v>76</v>
      </c>
      <c r="E45" t="s">
        <v>33</v>
      </c>
      <c r="F45" t="s">
        <v>140</v>
      </c>
      <c r="G45" t="s">
        <v>146</v>
      </c>
      <c r="H45" t="s">
        <v>53</v>
      </c>
      <c r="I45" s="8">
        <v>670.88099999999997</v>
      </c>
      <c r="J45" s="11">
        <v>4</v>
      </c>
      <c r="K45">
        <v>0.78</v>
      </c>
      <c r="L45">
        <f t="shared" si="0"/>
        <v>6.7082039324993695E-2</v>
      </c>
      <c r="M45" t="s">
        <v>40</v>
      </c>
      <c r="O45">
        <v>0.03</v>
      </c>
    </row>
    <row r="46" spans="1:15" x14ac:dyDescent="0.25">
      <c r="A46" t="s">
        <v>139</v>
      </c>
      <c r="B46" t="s">
        <v>30</v>
      </c>
      <c r="C46" t="s">
        <v>127</v>
      </c>
      <c r="D46" t="s">
        <v>76</v>
      </c>
      <c r="E46" t="s">
        <v>33</v>
      </c>
      <c r="F46" t="s">
        <v>140</v>
      </c>
      <c r="G46" t="s">
        <v>146</v>
      </c>
      <c r="H46" t="s">
        <v>53</v>
      </c>
      <c r="I46" s="8">
        <v>670.88099999999997</v>
      </c>
      <c r="J46">
        <v>6</v>
      </c>
      <c r="K46">
        <v>0.26</v>
      </c>
      <c r="L46">
        <f t="shared" si="0"/>
        <v>6.7082039324993695E-2</v>
      </c>
      <c r="M46" t="s">
        <v>40</v>
      </c>
      <c r="O46">
        <v>0.03</v>
      </c>
    </row>
    <row r="47" spans="1:15" x14ac:dyDescent="0.25">
      <c r="A47" t="s">
        <v>139</v>
      </c>
      <c r="B47" t="s">
        <v>30</v>
      </c>
      <c r="C47" t="s">
        <v>127</v>
      </c>
      <c r="D47" t="s">
        <v>76</v>
      </c>
      <c r="E47" t="s">
        <v>33</v>
      </c>
      <c r="F47" t="s">
        <v>140</v>
      </c>
      <c r="G47" t="s">
        <v>146</v>
      </c>
      <c r="H47" t="s">
        <v>53</v>
      </c>
      <c r="I47" s="8">
        <v>670.88099999999997</v>
      </c>
      <c r="J47">
        <v>8</v>
      </c>
      <c r="K47">
        <v>0.15</v>
      </c>
      <c r="L47">
        <f t="shared" si="0"/>
        <v>6.7082039324993695E-2</v>
      </c>
      <c r="M47" t="s">
        <v>40</v>
      </c>
      <c r="O47">
        <v>0.03</v>
      </c>
    </row>
    <row r="48" spans="1:15" x14ac:dyDescent="0.25">
      <c r="A48" t="s">
        <v>139</v>
      </c>
      <c r="B48" t="s">
        <v>30</v>
      </c>
      <c r="C48" t="s">
        <v>127</v>
      </c>
      <c r="D48" t="s">
        <v>76</v>
      </c>
      <c r="E48" t="s">
        <v>33</v>
      </c>
      <c r="F48" t="s">
        <v>140</v>
      </c>
      <c r="G48" t="s">
        <v>146</v>
      </c>
      <c r="H48" t="s">
        <v>53</v>
      </c>
      <c r="I48" s="8">
        <v>670.88099999999997</v>
      </c>
      <c r="J48">
        <v>24</v>
      </c>
      <c r="K48" t="s">
        <v>142</v>
      </c>
      <c r="L48">
        <f t="shared" si="0"/>
        <v>0</v>
      </c>
      <c r="M48" t="s">
        <v>40</v>
      </c>
      <c r="O48">
        <v>0</v>
      </c>
    </row>
    <row r="49" spans="1:15" x14ac:dyDescent="0.25">
      <c r="A49" t="s">
        <v>139</v>
      </c>
      <c r="B49" t="s">
        <v>30</v>
      </c>
      <c r="C49" t="s">
        <v>127</v>
      </c>
      <c r="D49" t="s">
        <v>76</v>
      </c>
      <c r="E49" t="s">
        <v>33</v>
      </c>
      <c r="F49" t="s">
        <v>140</v>
      </c>
      <c r="G49" t="s">
        <v>146</v>
      </c>
      <c r="H49" t="s">
        <v>53</v>
      </c>
      <c r="I49" s="8">
        <v>670.88099999999997</v>
      </c>
      <c r="J49">
        <v>48</v>
      </c>
      <c r="K49" t="s">
        <v>142</v>
      </c>
      <c r="L49">
        <f t="shared" si="0"/>
        <v>0</v>
      </c>
      <c r="M49" t="s">
        <v>40</v>
      </c>
      <c r="O49">
        <v>0</v>
      </c>
    </row>
    <row r="50" spans="1:15" x14ac:dyDescent="0.25">
      <c r="A50" t="s">
        <v>139</v>
      </c>
      <c r="B50" t="s">
        <v>30</v>
      </c>
      <c r="C50" t="s">
        <v>127</v>
      </c>
      <c r="D50" t="s">
        <v>76</v>
      </c>
      <c r="E50" t="s">
        <v>33</v>
      </c>
      <c r="F50" t="s">
        <v>140</v>
      </c>
      <c r="G50" t="s">
        <v>146</v>
      </c>
      <c r="H50" t="s">
        <v>53</v>
      </c>
      <c r="I50" s="8">
        <v>670.88099999999997</v>
      </c>
      <c r="J50">
        <v>72</v>
      </c>
      <c r="K50" t="s">
        <v>142</v>
      </c>
      <c r="L50">
        <f t="shared" si="0"/>
        <v>0</v>
      </c>
      <c r="M50" t="s">
        <v>40</v>
      </c>
      <c r="O50">
        <v>0</v>
      </c>
    </row>
    <row r="51" spans="1:15" x14ac:dyDescent="0.25">
      <c r="A51" t="s">
        <v>139</v>
      </c>
      <c r="B51" t="s">
        <v>30</v>
      </c>
      <c r="C51" t="s">
        <v>103</v>
      </c>
      <c r="D51" t="s">
        <v>76</v>
      </c>
      <c r="E51" t="s">
        <v>33</v>
      </c>
      <c r="F51" t="s">
        <v>140</v>
      </c>
      <c r="G51" t="s">
        <v>146</v>
      </c>
      <c r="H51" t="s">
        <v>53</v>
      </c>
      <c r="I51" s="8">
        <v>670.88099999999997</v>
      </c>
      <c r="J51" s="11">
        <v>2</v>
      </c>
      <c r="K51">
        <v>1.3</v>
      </c>
      <c r="L51">
        <f t="shared" si="0"/>
        <v>0.1118033988749895</v>
      </c>
      <c r="M51" t="s">
        <v>40</v>
      </c>
      <c r="O51">
        <v>0.05</v>
      </c>
    </row>
    <row r="52" spans="1:15" x14ac:dyDescent="0.25">
      <c r="A52" t="s">
        <v>139</v>
      </c>
      <c r="B52" t="s">
        <v>30</v>
      </c>
      <c r="C52" t="s">
        <v>103</v>
      </c>
      <c r="D52" t="s">
        <v>76</v>
      </c>
      <c r="E52" t="s">
        <v>33</v>
      </c>
      <c r="F52" t="s">
        <v>140</v>
      </c>
      <c r="G52" t="s">
        <v>146</v>
      </c>
      <c r="H52" t="s">
        <v>53</v>
      </c>
      <c r="I52" s="8">
        <v>670.88099999999997</v>
      </c>
      <c r="J52" s="11">
        <v>4</v>
      </c>
      <c r="K52">
        <v>0.6</v>
      </c>
      <c r="L52">
        <f t="shared" si="0"/>
        <v>8.9442719099991588E-2</v>
      </c>
      <c r="M52" t="s">
        <v>40</v>
      </c>
      <c r="O52">
        <v>0.04</v>
      </c>
    </row>
    <row r="53" spans="1:15" x14ac:dyDescent="0.25">
      <c r="A53" t="s">
        <v>139</v>
      </c>
      <c r="B53" t="s">
        <v>30</v>
      </c>
      <c r="C53" t="s">
        <v>103</v>
      </c>
      <c r="D53" t="s">
        <v>76</v>
      </c>
      <c r="E53" t="s">
        <v>33</v>
      </c>
      <c r="F53" t="s">
        <v>140</v>
      </c>
      <c r="G53" t="s">
        <v>146</v>
      </c>
      <c r="H53" t="s">
        <v>53</v>
      </c>
      <c r="I53" s="8">
        <v>670.88099999999997</v>
      </c>
      <c r="J53">
        <v>6</v>
      </c>
      <c r="K53">
        <v>0.15</v>
      </c>
      <c r="L53">
        <f t="shared" si="0"/>
        <v>4.4721359549995794E-2</v>
      </c>
      <c r="M53" t="s">
        <v>40</v>
      </c>
      <c r="O53">
        <v>0.02</v>
      </c>
    </row>
    <row r="54" spans="1:15" x14ac:dyDescent="0.25">
      <c r="A54" t="s">
        <v>139</v>
      </c>
      <c r="B54" t="s">
        <v>30</v>
      </c>
      <c r="C54" t="s">
        <v>103</v>
      </c>
      <c r="D54" t="s">
        <v>76</v>
      </c>
      <c r="E54" t="s">
        <v>33</v>
      </c>
      <c r="F54" t="s">
        <v>140</v>
      </c>
      <c r="G54" t="s">
        <v>146</v>
      </c>
      <c r="H54" t="s">
        <v>53</v>
      </c>
      <c r="I54" s="8">
        <v>670.88099999999997</v>
      </c>
      <c r="J54">
        <v>8</v>
      </c>
      <c r="K54">
        <v>0.1</v>
      </c>
      <c r="L54">
        <f t="shared" si="0"/>
        <v>2.2360679774997897E-2</v>
      </c>
      <c r="M54" t="s">
        <v>40</v>
      </c>
      <c r="O54">
        <v>0.01</v>
      </c>
    </row>
    <row r="55" spans="1:15" x14ac:dyDescent="0.25">
      <c r="A55" t="s">
        <v>139</v>
      </c>
      <c r="B55" t="s">
        <v>30</v>
      </c>
      <c r="C55" t="s">
        <v>103</v>
      </c>
      <c r="D55" t="s">
        <v>76</v>
      </c>
      <c r="E55" t="s">
        <v>33</v>
      </c>
      <c r="F55" t="s">
        <v>140</v>
      </c>
      <c r="G55" t="s">
        <v>146</v>
      </c>
      <c r="H55" t="s">
        <v>53</v>
      </c>
      <c r="I55" s="8">
        <v>670.88099999999997</v>
      </c>
      <c r="J55">
        <v>24</v>
      </c>
      <c r="K55" t="s">
        <v>142</v>
      </c>
      <c r="L55">
        <f t="shared" si="0"/>
        <v>0</v>
      </c>
      <c r="M55" t="s">
        <v>40</v>
      </c>
      <c r="O55">
        <v>0</v>
      </c>
    </row>
    <row r="56" spans="1:15" x14ac:dyDescent="0.25">
      <c r="A56" t="s">
        <v>139</v>
      </c>
      <c r="B56" t="s">
        <v>30</v>
      </c>
      <c r="C56" t="s">
        <v>103</v>
      </c>
      <c r="D56" t="s">
        <v>76</v>
      </c>
      <c r="E56" t="s">
        <v>33</v>
      </c>
      <c r="F56" t="s">
        <v>140</v>
      </c>
      <c r="G56" t="s">
        <v>146</v>
      </c>
      <c r="H56" t="s">
        <v>53</v>
      </c>
      <c r="I56" s="8">
        <v>670.88099999999997</v>
      </c>
      <c r="J56">
        <v>48</v>
      </c>
      <c r="K56" t="s">
        <v>142</v>
      </c>
      <c r="L56">
        <f t="shared" si="0"/>
        <v>0</v>
      </c>
      <c r="M56" t="s">
        <v>40</v>
      </c>
      <c r="O56">
        <v>0</v>
      </c>
    </row>
    <row r="57" spans="1:15" x14ac:dyDescent="0.25">
      <c r="A57" t="s">
        <v>139</v>
      </c>
      <c r="B57" t="s">
        <v>30</v>
      </c>
      <c r="C57" t="s">
        <v>103</v>
      </c>
      <c r="D57" t="s">
        <v>76</v>
      </c>
      <c r="E57" t="s">
        <v>33</v>
      </c>
      <c r="F57" t="s">
        <v>140</v>
      </c>
      <c r="G57" t="s">
        <v>146</v>
      </c>
      <c r="H57" t="s">
        <v>53</v>
      </c>
      <c r="I57" s="8">
        <v>670.88099999999997</v>
      </c>
      <c r="J57">
        <v>72</v>
      </c>
      <c r="K57" t="s">
        <v>142</v>
      </c>
      <c r="L57">
        <f t="shared" si="0"/>
        <v>0</v>
      </c>
      <c r="M57" t="s">
        <v>40</v>
      </c>
      <c r="O57">
        <v>0</v>
      </c>
    </row>
    <row r="58" spans="1:15" x14ac:dyDescent="0.25">
      <c r="A58" t="s">
        <v>139</v>
      </c>
      <c r="B58" t="s">
        <v>30</v>
      </c>
      <c r="C58" t="s">
        <v>96</v>
      </c>
      <c r="D58" t="s">
        <v>76</v>
      </c>
      <c r="E58" t="s">
        <v>33</v>
      </c>
      <c r="F58" t="s">
        <v>140</v>
      </c>
      <c r="G58" t="s">
        <v>146</v>
      </c>
      <c r="H58" t="s">
        <v>53</v>
      </c>
      <c r="I58" s="8">
        <v>670.88099999999997</v>
      </c>
      <c r="J58" s="11">
        <v>2</v>
      </c>
      <c r="K58">
        <f>(K51+K44)/2</f>
        <v>1.4500000000000002</v>
      </c>
      <c r="L58">
        <f t="shared" si="0"/>
        <v>0.13416407864998739</v>
      </c>
      <c r="M58" t="s">
        <v>40</v>
      </c>
      <c r="O58">
        <v>6.0000000000000005E-2</v>
      </c>
    </row>
    <row r="59" spans="1:15" x14ac:dyDescent="0.25">
      <c r="A59" t="s">
        <v>139</v>
      </c>
      <c r="B59" t="s">
        <v>30</v>
      </c>
      <c r="C59" t="s">
        <v>96</v>
      </c>
      <c r="D59" t="s">
        <v>76</v>
      </c>
      <c r="E59" t="s">
        <v>33</v>
      </c>
      <c r="F59" t="s">
        <v>140</v>
      </c>
      <c r="G59" t="s">
        <v>146</v>
      </c>
      <c r="H59" t="s">
        <v>53</v>
      </c>
      <c r="I59" s="8">
        <v>670.88099999999997</v>
      </c>
      <c r="J59" s="11">
        <v>4</v>
      </c>
      <c r="K59">
        <f t="shared" ref="K59:K61" si="1">(K52+K45)/2</f>
        <v>0.69</v>
      </c>
      <c r="L59">
        <f t="shared" si="0"/>
        <v>7.8262379212492655E-2</v>
      </c>
      <c r="M59" t="s">
        <v>40</v>
      </c>
      <c r="O59">
        <v>3.5000000000000003E-2</v>
      </c>
    </row>
    <row r="60" spans="1:15" x14ac:dyDescent="0.25">
      <c r="A60" t="s">
        <v>139</v>
      </c>
      <c r="B60" t="s">
        <v>30</v>
      </c>
      <c r="C60" t="s">
        <v>96</v>
      </c>
      <c r="D60" t="s">
        <v>76</v>
      </c>
      <c r="E60" t="s">
        <v>33</v>
      </c>
      <c r="F60" t="s">
        <v>140</v>
      </c>
      <c r="G60" t="s">
        <v>146</v>
      </c>
      <c r="H60" t="s">
        <v>53</v>
      </c>
      <c r="I60" s="8">
        <v>670.88099999999997</v>
      </c>
      <c r="J60">
        <v>6</v>
      </c>
      <c r="K60">
        <f t="shared" si="1"/>
        <v>0.20500000000000002</v>
      </c>
      <c r="L60">
        <f t="shared" si="0"/>
        <v>5.5901699437494748E-2</v>
      </c>
      <c r="M60" t="s">
        <v>40</v>
      </c>
      <c r="O60">
        <v>2.5000000000000001E-2</v>
      </c>
    </row>
    <row r="61" spans="1:15" x14ac:dyDescent="0.25">
      <c r="A61" t="s">
        <v>139</v>
      </c>
      <c r="B61" t="s">
        <v>30</v>
      </c>
      <c r="C61" t="s">
        <v>96</v>
      </c>
      <c r="D61" t="s">
        <v>76</v>
      </c>
      <c r="E61" t="s">
        <v>33</v>
      </c>
      <c r="F61" t="s">
        <v>140</v>
      </c>
      <c r="G61" t="s">
        <v>146</v>
      </c>
      <c r="H61" t="s">
        <v>53</v>
      </c>
      <c r="I61" s="8">
        <v>670.88099999999997</v>
      </c>
      <c r="J61">
        <v>8</v>
      </c>
      <c r="K61">
        <f t="shared" si="1"/>
        <v>0.125</v>
      </c>
      <c r="L61">
        <f t="shared" si="0"/>
        <v>4.4721359549995794E-2</v>
      </c>
      <c r="M61" t="s">
        <v>40</v>
      </c>
      <c r="O61">
        <v>0.02</v>
      </c>
    </row>
    <row r="62" spans="1:15" x14ac:dyDescent="0.25">
      <c r="A62" t="s">
        <v>139</v>
      </c>
      <c r="B62" t="s">
        <v>30</v>
      </c>
      <c r="C62" t="s">
        <v>96</v>
      </c>
      <c r="D62" t="s">
        <v>76</v>
      </c>
      <c r="E62" t="s">
        <v>33</v>
      </c>
      <c r="F62" t="s">
        <v>140</v>
      </c>
      <c r="G62" t="s">
        <v>146</v>
      </c>
      <c r="H62" t="s">
        <v>53</v>
      </c>
      <c r="I62" s="8">
        <v>670.88099999999997</v>
      </c>
      <c r="J62">
        <v>24</v>
      </c>
      <c r="K62" t="s">
        <v>142</v>
      </c>
      <c r="L62">
        <f t="shared" si="0"/>
        <v>0</v>
      </c>
      <c r="M62" t="s">
        <v>40</v>
      </c>
      <c r="O62">
        <v>0</v>
      </c>
    </row>
    <row r="63" spans="1:15" x14ac:dyDescent="0.25">
      <c r="A63" t="s">
        <v>139</v>
      </c>
      <c r="B63" t="s">
        <v>30</v>
      </c>
      <c r="C63" t="s">
        <v>96</v>
      </c>
      <c r="D63" t="s">
        <v>76</v>
      </c>
      <c r="E63" t="s">
        <v>33</v>
      </c>
      <c r="F63" t="s">
        <v>140</v>
      </c>
      <c r="G63" t="s">
        <v>146</v>
      </c>
      <c r="H63" t="s">
        <v>53</v>
      </c>
      <c r="I63" s="8">
        <v>670.88099999999997</v>
      </c>
      <c r="J63">
        <v>48</v>
      </c>
      <c r="K63" t="s">
        <v>142</v>
      </c>
      <c r="L63">
        <f t="shared" si="0"/>
        <v>0</v>
      </c>
      <c r="M63" t="s">
        <v>40</v>
      </c>
      <c r="O63">
        <v>0</v>
      </c>
    </row>
    <row r="64" spans="1:15" x14ac:dyDescent="0.25">
      <c r="A64" t="s">
        <v>139</v>
      </c>
      <c r="B64" t="s">
        <v>30</v>
      </c>
      <c r="C64" t="s">
        <v>96</v>
      </c>
      <c r="D64" t="s">
        <v>76</v>
      </c>
      <c r="E64" t="s">
        <v>33</v>
      </c>
      <c r="F64" t="s">
        <v>140</v>
      </c>
      <c r="G64" t="s">
        <v>146</v>
      </c>
      <c r="H64" t="s">
        <v>53</v>
      </c>
      <c r="I64" s="8">
        <v>670.88099999999997</v>
      </c>
      <c r="J64">
        <v>72</v>
      </c>
      <c r="K64" t="s">
        <v>142</v>
      </c>
      <c r="L64">
        <f t="shared" si="0"/>
        <v>0</v>
      </c>
      <c r="M64" t="s">
        <v>40</v>
      </c>
      <c r="O64">
        <v>0</v>
      </c>
    </row>
  </sheetData>
  <phoneticPr fontId="6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CEFA0-B527-48F9-A78A-D0DF0EB93CC4}">
  <dimension ref="A1:Q91"/>
  <sheetViews>
    <sheetView topLeftCell="A64" workbookViewId="0">
      <selection sqref="A1:XFD1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s="1" t="s">
        <v>275</v>
      </c>
      <c r="J1" s="1" t="s">
        <v>8</v>
      </c>
      <c r="K1" s="2" t="s">
        <v>55</v>
      </c>
      <c r="L1" s="1" t="s">
        <v>211</v>
      </c>
      <c r="M1" s="1" t="s">
        <v>9</v>
      </c>
      <c r="N1" s="1" t="s">
        <v>7</v>
      </c>
      <c r="P1" s="1" t="s">
        <v>214</v>
      </c>
      <c r="Q1" s="1" t="s">
        <v>205</v>
      </c>
    </row>
    <row r="2" spans="1:17" x14ac:dyDescent="0.25">
      <c r="A2" t="s">
        <v>307</v>
      </c>
      <c r="B2" t="s">
        <v>308</v>
      </c>
      <c r="C2" t="s">
        <v>31</v>
      </c>
      <c r="D2" t="s">
        <v>32</v>
      </c>
      <c r="E2" t="s">
        <v>33</v>
      </c>
      <c r="F2" t="s">
        <v>50</v>
      </c>
      <c r="G2" t="s">
        <v>309</v>
      </c>
      <c r="H2" t="s">
        <v>310</v>
      </c>
      <c r="I2">
        <v>751</v>
      </c>
      <c r="J2" s="14">
        <v>2.77733721032686E-2</v>
      </c>
      <c r="K2">
        <v>1112.1256211835801</v>
      </c>
      <c r="M2" t="s">
        <v>37</v>
      </c>
    </row>
    <row r="3" spans="1:17" x14ac:dyDescent="0.25">
      <c r="A3" t="s">
        <v>307</v>
      </c>
      <c r="B3" t="s">
        <v>308</v>
      </c>
      <c r="C3" t="s">
        <v>31</v>
      </c>
      <c r="D3" t="s">
        <v>32</v>
      </c>
      <c r="E3" t="s">
        <v>33</v>
      </c>
      <c r="F3" t="s">
        <v>50</v>
      </c>
      <c r="G3" t="s">
        <v>309</v>
      </c>
      <c r="H3" t="s">
        <v>310</v>
      </c>
      <c r="I3">
        <v>751</v>
      </c>
      <c r="J3" s="14">
        <v>2.7491408934707501E-2</v>
      </c>
      <c r="K3">
        <v>965.19571373506994</v>
      </c>
      <c r="M3" t="s">
        <v>37</v>
      </c>
    </row>
    <row r="4" spans="1:17" x14ac:dyDescent="0.25">
      <c r="A4" t="s">
        <v>307</v>
      </c>
      <c r="B4" t="s">
        <v>308</v>
      </c>
      <c r="C4" t="s">
        <v>31</v>
      </c>
      <c r="D4" t="s">
        <v>32</v>
      </c>
      <c r="E4" t="s">
        <v>33</v>
      </c>
      <c r="F4" t="s">
        <v>50</v>
      </c>
      <c r="G4" t="s">
        <v>309</v>
      </c>
      <c r="H4" t="s">
        <v>310</v>
      </c>
      <c r="I4">
        <v>751</v>
      </c>
      <c r="J4" s="14">
        <v>2.7138954974006198E-2</v>
      </c>
      <c r="K4">
        <v>808.52286768562305</v>
      </c>
      <c r="M4" t="s">
        <v>37</v>
      </c>
    </row>
    <row r="5" spans="1:17" x14ac:dyDescent="0.25">
      <c r="A5" t="s">
        <v>307</v>
      </c>
      <c r="B5" t="s">
        <v>308</v>
      </c>
      <c r="C5" t="s">
        <v>31</v>
      </c>
      <c r="D5" t="s">
        <v>32</v>
      </c>
      <c r="E5" t="s">
        <v>33</v>
      </c>
      <c r="F5" t="s">
        <v>50</v>
      </c>
      <c r="G5" t="s">
        <v>309</v>
      </c>
      <c r="H5" t="s">
        <v>310</v>
      </c>
      <c r="I5">
        <v>751</v>
      </c>
      <c r="J5" s="14">
        <v>2.6856991805444999E-2</v>
      </c>
      <c r="K5">
        <v>701.70382867038199</v>
      </c>
      <c r="M5" t="s">
        <v>37</v>
      </c>
    </row>
    <row r="6" spans="1:17" x14ac:dyDescent="0.25">
      <c r="A6" t="s">
        <v>307</v>
      </c>
      <c r="B6" t="s">
        <v>308</v>
      </c>
      <c r="C6" t="s">
        <v>31</v>
      </c>
      <c r="D6" t="s">
        <v>32</v>
      </c>
      <c r="E6" t="s">
        <v>33</v>
      </c>
      <c r="F6" t="s">
        <v>50</v>
      </c>
      <c r="G6" t="s">
        <v>309</v>
      </c>
      <c r="H6" t="s">
        <v>310</v>
      </c>
      <c r="I6">
        <v>751</v>
      </c>
      <c r="J6" s="14">
        <v>9.6078949687196893E-2</v>
      </c>
      <c r="K6">
        <v>899.17899646601097</v>
      </c>
      <c r="M6" t="s">
        <v>37</v>
      </c>
    </row>
    <row r="7" spans="1:17" x14ac:dyDescent="0.25">
      <c r="A7" t="s">
        <v>307</v>
      </c>
      <c r="B7" t="s">
        <v>308</v>
      </c>
      <c r="C7" t="s">
        <v>31</v>
      </c>
      <c r="D7" t="s">
        <v>32</v>
      </c>
      <c r="E7" t="s">
        <v>33</v>
      </c>
      <c r="F7" t="s">
        <v>50</v>
      </c>
      <c r="G7" t="s">
        <v>309</v>
      </c>
      <c r="H7" t="s">
        <v>310</v>
      </c>
      <c r="I7">
        <v>751</v>
      </c>
      <c r="J7" s="14">
        <v>9.5303550973653894E-2</v>
      </c>
      <c r="K7">
        <v>608.99732444194399</v>
      </c>
      <c r="M7" t="s">
        <v>37</v>
      </c>
    </row>
    <row r="8" spans="1:17" x14ac:dyDescent="0.25">
      <c r="A8" t="s">
        <v>307</v>
      </c>
      <c r="B8" t="s">
        <v>308</v>
      </c>
      <c r="C8" t="s">
        <v>31</v>
      </c>
      <c r="D8" t="s">
        <v>32</v>
      </c>
      <c r="E8" t="s">
        <v>33</v>
      </c>
      <c r="F8" t="s">
        <v>50</v>
      </c>
      <c r="G8" t="s">
        <v>309</v>
      </c>
      <c r="H8" t="s">
        <v>310</v>
      </c>
      <c r="I8">
        <v>751</v>
      </c>
      <c r="J8" s="14">
        <v>9.5021587805092803E-2</v>
      </c>
      <c r="K8">
        <v>528.53885930792399</v>
      </c>
      <c r="M8" t="s">
        <v>37</v>
      </c>
    </row>
    <row r="9" spans="1:17" x14ac:dyDescent="0.25">
      <c r="A9" t="s">
        <v>307</v>
      </c>
      <c r="B9" t="s">
        <v>308</v>
      </c>
      <c r="C9" t="s">
        <v>31</v>
      </c>
      <c r="D9" t="s">
        <v>32</v>
      </c>
      <c r="E9" t="s">
        <v>33</v>
      </c>
      <c r="F9" t="s">
        <v>50</v>
      </c>
      <c r="G9" t="s">
        <v>309</v>
      </c>
      <c r="H9" t="s">
        <v>310</v>
      </c>
      <c r="I9">
        <v>751</v>
      </c>
      <c r="J9" s="14">
        <v>9.4810115428672001E-2</v>
      </c>
      <c r="K9">
        <v>475.25104110579002</v>
      </c>
      <c r="M9" t="s">
        <v>37</v>
      </c>
    </row>
    <row r="10" spans="1:17" x14ac:dyDescent="0.25">
      <c r="A10" t="s">
        <v>307</v>
      </c>
      <c r="B10" t="s">
        <v>308</v>
      </c>
      <c r="C10" t="s">
        <v>31</v>
      </c>
      <c r="D10" t="s">
        <v>32</v>
      </c>
      <c r="E10" t="s">
        <v>33</v>
      </c>
      <c r="F10" t="s">
        <v>50</v>
      </c>
      <c r="G10" t="s">
        <v>309</v>
      </c>
      <c r="H10" t="s">
        <v>310</v>
      </c>
      <c r="I10">
        <v>751</v>
      </c>
      <c r="J10" s="14">
        <v>9.4387170675830301E-2</v>
      </c>
      <c r="K10">
        <v>384.25133462543101</v>
      </c>
      <c r="M10" t="s">
        <v>37</v>
      </c>
    </row>
    <row r="11" spans="1:17" x14ac:dyDescent="0.25">
      <c r="A11" t="s">
        <v>307</v>
      </c>
      <c r="B11" t="s">
        <v>308</v>
      </c>
      <c r="C11" t="s">
        <v>31</v>
      </c>
      <c r="D11" t="s">
        <v>32</v>
      </c>
      <c r="E11" t="s">
        <v>33</v>
      </c>
      <c r="F11" t="s">
        <v>50</v>
      </c>
      <c r="G11" t="s">
        <v>309</v>
      </c>
      <c r="H11" t="s">
        <v>310</v>
      </c>
      <c r="I11">
        <v>751</v>
      </c>
      <c r="J11" s="14">
        <v>0.25820777160983299</v>
      </c>
      <c r="K11">
        <v>218.00253234900401</v>
      </c>
      <c r="M11" t="s">
        <v>37</v>
      </c>
    </row>
    <row r="12" spans="1:17" x14ac:dyDescent="0.25">
      <c r="A12" t="s">
        <v>307</v>
      </c>
      <c r="B12" t="s">
        <v>308</v>
      </c>
      <c r="C12" t="s">
        <v>31</v>
      </c>
      <c r="D12" t="s">
        <v>32</v>
      </c>
      <c r="E12" t="s">
        <v>33</v>
      </c>
      <c r="F12" t="s">
        <v>50</v>
      </c>
      <c r="G12" t="s">
        <v>309</v>
      </c>
      <c r="H12" t="s">
        <v>310</v>
      </c>
      <c r="I12">
        <v>751</v>
      </c>
      <c r="J12" s="14">
        <v>0.258066790025552</v>
      </c>
      <c r="K12">
        <v>203.091762090473</v>
      </c>
      <c r="M12" t="s">
        <v>37</v>
      </c>
    </row>
    <row r="13" spans="1:17" x14ac:dyDescent="0.25">
      <c r="A13" t="s">
        <v>307</v>
      </c>
      <c r="B13" t="s">
        <v>308</v>
      </c>
      <c r="C13" t="s">
        <v>31</v>
      </c>
      <c r="D13" t="s">
        <v>32</v>
      </c>
      <c r="E13" t="s">
        <v>33</v>
      </c>
      <c r="F13" t="s">
        <v>50</v>
      </c>
      <c r="G13" t="s">
        <v>309</v>
      </c>
      <c r="H13" t="s">
        <v>310</v>
      </c>
      <c r="I13">
        <v>751</v>
      </c>
      <c r="J13" s="14">
        <v>0.257925808441272</v>
      </c>
      <c r="K13">
        <v>189.200847277229</v>
      </c>
      <c r="M13" t="s">
        <v>37</v>
      </c>
    </row>
    <row r="14" spans="1:17" x14ac:dyDescent="0.25">
      <c r="A14" t="s">
        <v>307</v>
      </c>
      <c r="B14" t="s">
        <v>308</v>
      </c>
      <c r="C14" t="s">
        <v>31</v>
      </c>
      <c r="D14" t="s">
        <v>32</v>
      </c>
      <c r="E14" t="s">
        <v>33</v>
      </c>
      <c r="F14" t="s">
        <v>50</v>
      </c>
      <c r="G14" t="s">
        <v>309</v>
      </c>
      <c r="H14" t="s">
        <v>310</v>
      </c>
      <c r="I14">
        <v>751</v>
      </c>
      <c r="J14" s="14">
        <v>0.25757335448057</v>
      </c>
      <c r="K14">
        <v>158.48931924611099</v>
      </c>
      <c r="M14" t="s">
        <v>37</v>
      </c>
    </row>
    <row r="15" spans="1:17" x14ac:dyDescent="0.25">
      <c r="A15" t="s">
        <v>307</v>
      </c>
      <c r="B15" t="s">
        <v>308</v>
      </c>
      <c r="C15" t="s">
        <v>31</v>
      </c>
      <c r="D15" t="s">
        <v>32</v>
      </c>
      <c r="E15" t="s">
        <v>33</v>
      </c>
      <c r="F15" t="s">
        <v>50</v>
      </c>
      <c r="G15" t="s">
        <v>309</v>
      </c>
      <c r="H15" t="s">
        <v>310</v>
      </c>
      <c r="I15">
        <v>751</v>
      </c>
      <c r="J15" s="14">
        <v>0.25757335448057</v>
      </c>
      <c r="K15">
        <v>123.68233972929799</v>
      </c>
      <c r="M15" t="s">
        <v>37</v>
      </c>
    </row>
    <row r="16" spans="1:17" x14ac:dyDescent="0.25">
      <c r="A16" t="s">
        <v>307</v>
      </c>
      <c r="B16" t="s">
        <v>308</v>
      </c>
      <c r="C16" t="s">
        <v>31</v>
      </c>
      <c r="D16" t="s">
        <v>32</v>
      </c>
      <c r="E16" t="s">
        <v>33</v>
      </c>
      <c r="F16" t="s">
        <v>50</v>
      </c>
      <c r="G16" t="s">
        <v>309</v>
      </c>
      <c r="H16" t="s">
        <v>310</v>
      </c>
      <c r="I16">
        <v>751</v>
      </c>
      <c r="J16" s="14">
        <v>0.50393867301083795</v>
      </c>
      <c r="K16">
        <v>93.160276581255104</v>
      </c>
      <c r="M16" t="s">
        <v>37</v>
      </c>
    </row>
    <row r="17" spans="1:13" x14ac:dyDescent="0.25">
      <c r="A17" t="s">
        <v>307</v>
      </c>
      <c r="B17" t="s">
        <v>308</v>
      </c>
      <c r="C17" t="s">
        <v>31</v>
      </c>
      <c r="D17" t="s">
        <v>32</v>
      </c>
      <c r="E17" t="s">
        <v>33</v>
      </c>
      <c r="F17" t="s">
        <v>50</v>
      </c>
      <c r="G17" t="s">
        <v>309</v>
      </c>
      <c r="H17" t="s">
        <v>310</v>
      </c>
      <c r="I17">
        <v>751</v>
      </c>
      <c r="J17" s="14">
        <v>0.50309278350515396</v>
      </c>
      <c r="K17">
        <v>60.899732444194399</v>
      </c>
      <c r="M17" t="s">
        <v>37</v>
      </c>
    </row>
    <row r="18" spans="1:13" x14ac:dyDescent="0.25">
      <c r="A18" t="s">
        <v>307</v>
      </c>
      <c r="B18" t="s">
        <v>308</v>
      </c>
      <c r="C18" t="s">
        <v>31</v>
      </c>
      <c r="D18" t="s">
        <v>32</v>
      </c>
      <c r="E18" t="s">
        <v>33</v>
      </c>
      <c r="F18" t="s">
        <v>50</v>
      </c>
      <c r="G18" t="s">
        <v>309</v>
      </c>
      <c r="H18" t="s">
        <v>310</v>
      </c>
      <c r="I18">
        <v>751</v>
      </c>
      <c r="J18" s="14">
        <v>0.51676799718036803</v>
      </c>
      <c r="K18">
        <v>58.780160722749102</v>
      </c>
      <c r="M18" t="s">
        <v>37</v>
      </c>
    </row>
    <row r="19" spans="1:13" x14ac:dyDescent="0.25">
      <c r="A19" t="s">
        <v>307</v>
      </c>
      <c r="B19" t="s">
        <v>308</v>
      </c>
      <c r="C19" t="s">
        <v>31</v>
      </c>
      <c r="D19" t="s">
        <v>32</v>
      </c>
      <c r="E19" t="s">
        <v>33</v>
      </c>
      <c r="F19" t="s">
        <v>50</v>
      </c>
      <c r="G19" t="s">
        <v>309</v>
      </c>
      <c r="H19" t="s">
        <v>310</v>
      </c>
      <c r="I19">
        <v>751</v>
      </c>
      <c r="J19" s="14">
        <v>1.01147237642083</v>
      </c>
      <c r="K19">
        <v>54.759760304219299</v>
      </c>
      <c r="M19" t="s">
        <v>37</v>
      </c>
    </row>
    <row r="20" spans="1:13" x14ac:dyDescent="0.25">
      <c r="A20" t="s">
        <v>307</v>
      </c>
      <c r="B20" t="s">
        <v>308</v>
      </c>
      <c r="C20" t="s">
        <v>31</v>
      </c>
      <c r="D20" t="s">
        <v>32</v>
      </c>
      <c r="E20" t="s">
        <v>33</v>
      </c>
      <c r="F20" t="s">
        <v>50</v>
      </c>
      <c r="G20" t="s">
        <v>309</v>
      </c>
      <c r="H20" t="s">
        <v>310</v>
      </c>
      <c r="I20">
        <v>751</v>
      </c>
      <c r="J20" s="14">
        <v>1.0109084500837</v>
      </c>
      <c r="K20">
        <v>41.2462638290135</v>
      </c>
      <c r="M20" t="s">
        <v>37</v>
      </c>
    </row>
    <row r="21" spans="1:13" x14ac:dyDescent="0.25">
      <c r="A21" t="s">
        <v>307</v>
      </c>
      <c r="B21" t="s">
        <v>308</v>
      </c>
      <c r="C21" t="s">
        <v>31</v>
      </c>
      <c r="D21" t="s">
        <v>32</v>
      </c>
      <c r="E21" t="s">
        <v>33</v>
      </c>
      <c r="F21" t="s">
        <v>50</v>
      </c>
      <c r="G21" t="s">
        <v>309</v>
      </c>
      <c r="H21" t="s">
        <v>310</v>
      </c>
      <c r="I21">
        <v>751</v>
      </c>
      <c r="J21" s="14">
        <v>1.010555996123</v>
      </c>
      <c r="K21">
        <v>34.551072945922101</v>
      </c>
      <c r="M21" t="s">
        <v>37</v>
      </c>
    </row>
    <row r="22" spans="1:13" x14ac:dyDescent="0.25">
      <c r="A22" t="s">
        <v>307</v>
      </c>
      <c r="B22" t="s">
        <v>308</v>
      </c>
      <c r="C22" t="s">
        <v>31</v>
      </c>
      <c r="D22" t="s">
        <v>32</v>
      </c>
      <c r="E22" t="s">
        <v>33</v>
      </c>
      <c r="F22" t="s">
        <v>50</v>
      </c>
      <c r="G22" t="s">
        <v>309</v>
      </c>
      <c r="H22" t="s">
        <v>310</v>
      </c>
      <c r="I22">
        <v>751</v>
      </c>
      <c r="J22" s="14">
        <v>1.0099215789937399</v>
      </c>
      <c r="K22">
        <v>25.118864315095699</v>
      </c>
      <c r="M22" t="s">
        <v>37</v>
      </c>
    </row>
    <row r="23" spans="1:13" x14ac:dyDescent="0.25">
      <c r="A23" t="s">
        <v>307</v>
      </c>
      <c r="B23" t="s">
        <v>308</v>
      </c>
      <c r="C23" t="s">
        <v>31</v>
      </c>
      <c r="D23" t="s">
        <v>32</v>
      </c>
      <c r="E23" t="s">
        <v>33</v>
      </c>
      <c r="F23" t="s">
        <v>50</v>
      </c>
      <c r="G23" t="s">
        <v>309</v>
      </c>
      <c r="H23" t="s">
        <v>310</v>
      </c>
      <c r="I23">
        <v>751</v>
      </c>
      <c r="J23" s="14">
        <v>0.99596440214996895</v>
      </c>
      <c r="K23">
        <v>22.5863552072137</v>
      </c>
      <c r="M23" t="s">
        <v>37</v>
      </c>
    </row>
    <row r="24" spans="1:13" x14ac:dyDescent="0.25">
      <c r="A24" t="s">
        <v>307</v>
      </c>
      <c r="B24" t="s">
        <v>308</v>
      </c>
      <c r="C24" t="s">
        <v>31</v>
      </c>
      <c r="D24" t="s">
        <v>32</v>
      </c>
      <c r="E24" t="s">
        <v>33</v>
      </c>
      <c r="F24" t="s">
        <v>50</v>
      </c>
      <c r="G24" t="s">
        <v>309</v>
      </c>
      <c r="H24" t="s">
        <v>310</v>
      </c>
      <c r="I24">
        <v>751</v>
      </c>
      <c r="J24" s="14">
        <v>1.99989426381178</v>
      </c>
      <c r="K24">
        <v>28.942661247167401</v>
      </c>
      <c r="M24" t="s">
        <v>37</v>
      </c>
    </row>
    <row r="25" spans="1:13" x14ac:dyDescent="0.25">
      <c r="A25" t="s">
        <v>307</v>
      </c>
      <c r="B25" t="s">
        <v>308</v>
      </c>
      <c r="C25" t="s">
        <v>31</v>
      </c>
      <c r="D25" t="s">
        <v>32</v>
      </c>
      <c r="E25" t="s">
        <v>33</v>
      </c>
      <c r="F25" t="s">
        <v>50</v>
      </c>
      <c r="G25" t="s">
        <v>309</v>
      </c>
      <c r="H25" t="s">
        <v>310</v>
      </c>
      <c r="I25">
        <v>751</v>
      </c>
      <c r="J25" s="14">
        <v>2.0129350603577398</v>
      </c>
      <c r="K25">
        <v>20.309176209047301</v>
      </c>
      <c r="M25" t="s">
        <v>37</v>
      </c>
    </row>
    <row r="26" spans="1:13" x14ac:dyDescent="0.25">
      <c r="A26" t="s">
        <v>307</v>
      </c>
      <c r="B26" t="s">
        <v>308</v>
      </c>
      <c r="C26" t="s">
        <v>31</v>
      </c>
      <c r="D26" t="s">
        <v>32</v>
      </c>
      <c r="E26" t="s">
        <v>33</v>
      </c>
      <c r="F26" t="s">
        <v>50</v>
      </c>
      <c r="G26" t="s">
        <v>309</v>
      </c>
      <c r="H26" t="s">
        <v>310</v>
      </c>
      <c r="I26">
        <v>751</v>
      </c>
      <c r="J26" s="14">
        <v>2.01258260639703</v>
      </c>
      <c r="K26">
        <v>17.0125427985258</v>
      </c>
      <c r="M26" t="s">
        <v>37</v>
      </c>
    </row>
    <row r="27" spans="1:13" x14ac:dyDescent="0.25">
      <c r="A27" t="s">
        <v>307</v>
      </c>
      <c r="B27" t="s">
        <v>308</v>
      </c>
      <c r="C27" t="s">
        <v>31</v>
      </c>
      <c r="D27" t="s">
        <v>32</v>
      </c>
      <c r="E27" t="s">
        <v>33</v>
      </c>
      <c r="F27" t="s">
        <v>50</v>
      </c>
      <c r="G27" t="s">
        <v>309</v>
      </c>
      <c r="H27" t="s">
        <v>310</v>
      </c>
      <c r="I27">
        <v>751</v>
      </c>
      <c r="J27" s="14">
        <v>2.0123006432284698</v>
      </c>
      <c r="K27">
        <v>14.7649088161425</v>
      </c>
      <c r="M27" t="s">
        <v>37</v>
      </c>
    </row>
    <row r="28" spans="1:13" x14ac:dyDescent="0.25">
      <c r="A28" t="s">
        <v>307</v>
      </c>
      <c r="B28" t="s">
        <v>308</v>
      </c>
      <c r="C28" t="s">
        <v>31</v>
      </c>
      <c r="D28" t="s">
        <v>32</v>
      </c>
      <c r="E28" t="s">
        <v>33</v>
      </c>
      <c r="F28" t="s">
        <v>50</v>
      </c>
      <c r="G28" t="s">
        <v>309</v>
      </c>
      <c r="H28" t="s">
        <v>310</v>
      </c>
      <c r="I28">
        <v>751</v>
      </c>
      <c r="J28" s="14">
        <v>2.0115957353070701</v>
      </c>
      <c r="K28">
        <v>10.3605930462563</v>
      </c>
      <c r="M28" t="s">
        <v>37</v>
      </c>
    </row>
    <row r="29" spans="1:13" x14ac:dyDescent="0.25">
      <c r="A29" t="s">
        <v>307</v>
      </c>
      <c r="B29" t="s">
        <v>308</v>
      </c>
      <c r="C29" t="s">
        <v>31</v>
      </c>
      <c r="D29" t="s">
        <v>32</v>
      </c>
      <c r="E29" t="s">
        <v>33</v>
      </c>
      <c r="F29" t="s">
        <v>50</v>
      </c>
      <c r="G29" t="s">
        <v>309</v>
      </c>
      <c r="H29" t="s">
        <v>310</v>
      </c>
      <c r="I29">
        <v>751</v>
      </c>
      <c r="J29" s="14">
        <v>2.0107498458013899</v>
      </c>
      <c r="K29">
        <v>6.7728152774414196</v>
      </c>
      <c r="M29" t="s">
        <v>37</v>
      </c>
    </row>
    <row r="30" spans="1:13" x14ac:dyDescent="0.25">
      <c r="A30" t="s">
        <v>307</v>
      </c>
      <c r="B30" t="s">
        <v>308</v>
      </c>
      <c r="C30" t="s">
        <v>31</v>
      </c>
      <c r="D30" t="s">
        <v>32</v>
      </c>
      <c r="E30" t="s">
        <v>33</v>
      </c>
      <c r="F30" t="s">
        <v>50</v>
      </c>
      <c r="G30" t="s">
        <v>309</v>
      </c>
      <c r="H30" t="s">
        <v>310</v>
      </c>
      <c r="I30">
        <v>751</v>
      </c>
      <c r="J30" s="14">
        <v>3.9905542338531999</v>
      </c>
      <c r="K30">
        <v>8.3767764006829193</v>
      </c>
      <c r="M30" t="s">
        <v>37</v>
      </c>
    </row>
    <row r="31" spans="1:13" x14ac:dyDescent="0.25">
      <c r="A31" t="s">
        <v>307</v>
      </c>
      <c r="B31" t="s">
        <v>308</v>
      </c>
      <c r="C31" t="s">
        <v>31</v>
      </c>
      <c r="D31" t="s">
        <v>32</v>
      </c>
      <c r="E31" t="s">
        <v>33</v>
      </c>
      <c r="F31" t="s">
        <v>50</v>
      </c>
      <c r="G31" t="s">
        <v>309</v>
      </c>
      <c r="H31" t="s">
        <v>310</v>
      </c>
      <c r="I31">
        <v>751</v>
      </c>
      <c r="J31" s="14">
        <v>3.9900607983082201</v>
      </c>
      <c r="K31">
        <v>6.5370922757058496</v>
      </c>
      <c r="M31" t="s">
        <v>37</v>
      </c>
    </row>
    <row r="32" spans="1:13" x14ac:dyDescent="0.25">
      <c r="A32" t="s">
        <v>307</v>
      </c>
      <c r="B32" t="s">
        <v>308</v>
      </c>
      <c r="C32" t="s">
        <v>31</v>
      </c>
      <c r="D32" t="s">
        <v>32</v>
      </c>
      <c r="E32" t="s">
        <v>33</v>
      </c>
      <c r="F32" t="s">
        <v>50</v>
      </c>
      <c r="G32" t="s">
        <v>309</v>
      </c>
      <c r="H32" t="s">
        <v>310</v>
      </c>
      <c r="I32">
        <v>751</v>
      </c>
      <c r="J32" s="14">
        <v>4.00345404881487</v>
      </c>
      <c r="K32">
        <v>5.4759760304219398</v>
      </c>
      <c r="M32" t="s">
        <v>37</v>
      </c>
    </row>
    <row r="33" spans="1:13" x14ac:dyDescent="0.25">
      <c r="A33" t="s">
        <v>307</v>
      </c>
      <c r="B33" t="s">
        <v>308</v>
      </c>
      <c r="C33" t="s">
        <v>31</v>
      </c>
      <c r="D33" t="s">
        <v>32</v>
      </c>
      <c r="E33" t="s">
        <v>33</v>
      </c>
      <c r="F33" t="s">
        <v>50</v>
      </c>
      <c r="G33" t="s">
        <v>309</v>
      </c>
      <c r="H33" t="s">
        <v>310</v>
      </c>
      <c r="I33">
        <v>751</v>
      </c>
      <c r="J33" s="14">
        <v>4.0028901224777496</v>
      </c>
      <c r="K33">
        <v>4.1246263829013499</v>
      </c>
      <c r="M33" t="s">
        <v>37</v>
      </c>
    </row>
    <row r="34" spans="1:13" x14ac:dyDescent="0.25">
      <c r="A34" t="s">
        <v>307</v>
      </c>
      <c r="B34" t="s">
        <v>308</v>
      </c>
      <c r="C34" t="s">
        <v>31</v>
      </c>
      <c r="D34" t="s">
        <v>32</v>
      </c>
      <c r="E34" t="s">
        <v>33</v>
      </c>
      <c r="F34" t="s">
        <v>50</v>
      </c>
      <c r="G34" t="s">
        <v>309</v>
      </c>
      <c r="H34" t="s">
        <v>310</v>
      </c>
      <c r="I34">
        <v>751</v>
      </c>
      <c r="J34" s="14">
        <v>5.9962992334126302</v>
      </c>
      <c r="K34">
        <v>4.7525104110578997</v>
      </c>
      <c r="M34" t="s">
        <v>37</v>
      </c>
    </row>
    <row r="35" spans="1:13" x14ac:dyDescent="0.25">
      <c r="A35" t="s">
        <v>307</v>
      </c>
      <c r="B35" t="s">
        <v>308</v>
      </c>
      <c r="C35" t="s">
        <v>31</v>
      </c>
      <c r="D35" t="s">
        <v>32</v>
      </c>
      <c r="E35" t="s">
        <v>33</v>
      </c>
      <c r="F35" t="s">
        <v>50</v>
      </c>
      <c r="G35" t="s">
        <v>309</v>
      </c>
      <c r="H35" t="s">
        <v>310</v>
      </c>
      <c r="I35">
        <v>751</v>
      </c>
      <c r="J35" s="14">
        <v>5.9960172702440699</v>
      </c>
      <c r="K35">
        <v>4.1246263829013499</v>
      </c>
      <c r="M35" t="s">
        <v>37</v>
      </c>
    </row>
    <row r="36" spans="1:13" x14ac:dyDescent="0.25">
      <c r="A36" t="s">
        <v>307</v>
      </c>
      <c r="B36" t="s">
        <v>308</v>
      </c>
      <c r="C36" t="s">
        <v>31</v>
      </c>
      <c r="D36" t="s">
        <v>32</v>
      </c>
      <c r="E36" t="s">
        <v>33</v>
      </c>
      <c r="F36" t="s">
        <v>50</v>
      </c>
      <c r="G36" t="s">
        <v>309</v>
      </c>
      <c r="H36" t="s">
        <v>310</v>
      </c>
      <c r="I36">
        <v>751</v>
      </c>
      <c r="J36" s="14">
        <v>5.9950303991541096</v>
      </c>
      <c r="K36">
        <v>2.5118864315095699</v>
      </c>
      <c r="M36" t="s">
        <v>37</v>
      </c>
    </row>
    <row r="37" spans="1:13" x14ac:dyDescent="0.25">
      <c r="A37" t="s">
        <v>307</v>
      </c>
      <c r="B37" t="s">
        <v>308</v>
      </c>
      <c r="C37" t="s">
        <v>31</v>
      </c>
      <c r="D37" t="s">
        <v>32</v>
      </c>
      <c r="E37" t="s">
        <v>33</v>
      </c>
      <c r="F37" t="s">
        <v>50</v>
      </c>
      <c r="G37" t="s">
        <v>309</v>
      </c>
      <c r="H37" t="s">
        <v>310</v>
      </c>
      <c r="I37">
        <v>751</v>
      </c>
      <c r="J37" s="14">
        <v>8.0019737421799206</v>
      </c>
      <c r="K37">
        <v>2.60246330952838</v>
      </c>
      <c r="M37" t="s">
        <v>37</v>
      </c>
    </row>
    <row r="38" spans="1:13" x14ac:dyDescent="0.25">
      <c r="A38" t="s">
        <v>307</v>
      </c>
      <c r="B38" t="s">
        <v>308</v>
      </c>
      <c r="C38" t="s">
        <v>31</v>
      </c>
      <c r="D38" t="s">
        <v>32</v>
      </c>
      <c r="E38" t="s">
        <v>33</v>
      </c>
      <c r="F38" t="s">
        <v>50</v>
      </c>
      <c r="G38" t="s">
        <v>311</v>
      </c>
      <c r="H38" t="s">
        <v>310</v>
      </c>
      <c r="I38">
        <v>751</v>
      </c>
      <c r="J38" s="14">
        <v>0.25</v>
      </c>
      <c r="K38">
        <v>12.177583214943599</v>
      </c>
      <c r="M38" t="s">
        <v>40</v>
      </c>
    </row>
    <row r="39" spans="1:13" x14ac:dyDescent="0.25">
      <c r="A39" t="s">
        <v>307</v>
      </c>
      <c r="B39" t="s">
        <v>308</v>
      </c>
      <c r="C39" t="s">
        <v>31</v>
      </c>
      <c r="D39" t="s">
        <v>32</v>
      </c>
      <c r="E39" t="s">
        <v>33</v>
      </c>
      <c r="F39" t="s">
        <v>50</v>
      </c>
      <c r="G39" t="s">
        <v>311</v>
      </c>
      <c r="H39" t="s">
        <v>310</v>
      </c>
      <c r="I39">
        <v>751</v>
      </c>
      <c r="J39" s="14">
        <v>0.25</v>
      </c>
      <c r="K39">
        <v>15.409041373109</v>
      </c>
      <c r="M39" t="s">
        <v>40</v>
      </c>
    </row>
    <row r="40" spans="1:13" x14ac:dyDescent="0.25">
      <c r="A40" t="s">
        <v>307</v>
      </c>
      <c r="B40" t="s">
        <v>308</v>
      </c>
      <c r="C40" t="s">
        <v>31</v>
      </c>
      <c r="D40" t="s">
        <v>32</v>
      </c>
      <c r="E40" t="s">
        <v>33</v>
      </c>
      <c r="F40" t="s">
        <v>50</v>
      </c>
      <c r="G40" t="s">
        <v>311</v>
      </c>
      <c r="H40" t="s">
        <v>310</v>
      </c>
      <c r="I40">
        <v>751</v>
      </c>
      <c r="J40" s="14">
        <v>0.25</v>
      </c>
      <c r="K40">
        <v>34.173351284560702</v>
      </c>
      <c r="M40" t="s">
        <v>40</v>
      </c>
    </row>
    <row r="41" spans="1:13" x14ac:dyDescent="0.25">
      <c r="A41" t="s">
        <v>307</v>
      </c>
      <c r="B41" t="s">
        <v>308</v>
      </c>
      <c r="C41" t="s">
        <v>31</v>
      </c>
      <c r="D41" t="s">
        <v>32</v>
      </c>
      <c r="E41" t="s">
        <v>33</v>
      </c>
      <c r="F41" t="s">
        <v>50</v>
      </c>
      <c r="G41" t="s">
        <v>311</v>
      </c>
      <c r="H41" t="s">
        <v>310</v>
      </c>
      <c r="I41">
        <v>751</v>
      </c>
      <c r="J41" s="14">
        <v>0.25</v>
      </c>
      <c r="K41">
        <v>43.240312980612501</v>
      </c>
      <c r="M41" t="s">
        <v>40</v>
      </c>
    </row>
    <row r="42" spans="1:13" x14ac:dyDescent="0.25">
      <c r="A42" t="s">
        <v>307</v>
      </c>
      <c r="B42" t="s">
        <v>308</v>
      </c>
      <c r="C42" t="s">
        <v>31</v>
      </c>
      <c r="D42" t="s">
        <v>32</v>
      </c>
      <c r="E42" t="s">
        <v>33</v>
      </c>
      <c r="F42" t="s">
        <v>50</v>
      </c>
      <c r="G42" t="s">
        <v>311</v>
      </c>
      <c r="H42" t="s">
        <v>310</v>
      </c>
      <c r="I42">
        <v>751</v>
      </c>
      <c r="J42" s="14">
        <v>0.25</v>
      </c>
      <c r="K42">
        <v>92.486321847924899</v>
      </c>
      <c r="M42" t="s">
        <v>40</v>
      </c>
    </row>
    <row r="43" spans="1:13" x14ac:dyDescent="0.25">
      <c r="A43" t="s">
        <v>307</v>
      </c>
      <c r="B43" t="s">
        <v>308</v>
      </c>
      <c r="C43" t="s">
        <v>31</v>
      </c>
      <c r="D43" t="s">
        <v>32</v>
      </c>
      <c r="E43" t="s">
        <v>33</v>
      </c>
      <c r="F43" t="s">
        <v>50</v>
      </c>
      <c r="G43" t="s">
        <v>311</v>
      </c>
      <c r="H43" t="s">
        <v>310</v>
      </c>
      <c r="I43">
        <v>751</v>
      </c>
      <c r="J43" s="14">
        <v>0.5</v>
      </c>
      <c r="K43">
        <v>114.84853718174099</v>
      </c>
      <c r="M43" t="s">
        <v>40</v>
      </c>
    </row>
    <row r="44" spans="1:13" x14ac:dyDescent="0.25">
      <c r="A44" t="s">
        <v>307</v>
      </c>
      <c r="B44" t="s">
        <v>308</v>
      </c>
      <c r="C44" t="s">
        <v>31</v>
      </c>
      <c r="D44" t="s">
        <v>32</v>
      </c>
      <c r="E44" t="s">
        <v>33</v>
      </c>
      <c r="F44" t="s">
        <v>50</v>
      </c>
      <c r="G44" t="s">
        <v>311</v>
      </c>
      <c r="H44" t="s">
        <v>310</v>
      </c>
      <c r="I44">
        <v>751</v>
      </c>
      <c r="J44" s="14">
        <v>0.5</v>
      </c>
      <c r="K44">
        <v>81.426854082675902</v>
      </c>
      <c r="M44" t="s">
        <v>40</v>
      </c>
    </row>
    <row r="45" spans="1:13" x14ac:dyDescent="0.25">
      <c r="A45" t="s">
        <v>307</v>
      </c>
      <c r="B45" t="s">
        <v>308</v>
      </c>
      <c r="C45" t="s">
        <v>31</v>
      </c>
      <c r="D45" t="s">
        <v>32</v>
      </c>
      <c r="E45" t="s">
        <v>33</v>
      </c>
      <c r="F45" t="s">
        <v>50</v>
      </c>
      <c r="G45" t="s">
        <v>311</v>
      </c>
      <c r="H45" t="s">
        <v>310</v>
      </c>
      <c r="I45">
        <v>751</v>
      </c>
      <c r="J45" s="14">
        <v>0.5</v>
      </c>
      <c r="K45">
        <v>69.183046406249801</v>
      </c>
      <c r="M45" t="s">
        <v>40</v>
      </c>
    </row>
    <row r="46" spans="1:13" x14ac:dyDescent="0.25">
      <c r="A46" t="s">
        <v>307</v>
      </c>
      <c r="B46" t="s">
        <v>308</v>
      </c>
      <c r="C46" t="s">
        <v>31</v>
      </c>
      <c r="D46" t="s">
        <v>32</v>
      </c>
      <c r="E46" t="s">
        <v>33</v>
      </c>
      <c r="F46" t="s">
        <v>50</v>
      </c>
      <c r="G46" t="s">
        <v>311</v>
      </c>
      <c r="H46" t="s">
        <v>310</v>
      </c>
      <c r="I46">
        <v>751</v>
      </c>
      <c r="J46" s="14">
        <v>0.5</v>
      </c>
      <c r="K46">
        <v>59.855849663296198</v>
      </c>
      <c r="M46" t="s">
        <v>40</v>
      </c>
    </row>
    <row r="47" spans="1:13" x14ac:dyDescent="0.25">
      <c r="A47" t="s">
        <v>307</v>
      </c>
      <c r="B47" t="s">
        <v>308</v>
      </c>
      <c r="C47" t="s">
        <v>31</v>
      </c>
      <c r="D47" t="s">
        <v>32</v>
      </c>
      <c r="E47" t="s">
        <v>33</v>
      </c>
      <c r="F47" t="s">
        <v>50</v>
      </c>
      <c r="G47" t="s">
        <v>311</v>
      </c>
      <c r="H47" t="s">
        <v>310</v>
      </c>
      <c r="I47">
        <v>751</v>
      </c>
      <c r="J47" s="14">
        <v>1</v>
      </c>
      <c r="K47">
        <v>183.64164446943801</v>
      </c>
      <c r="M47" t="s">
        <v>40</v>
      </c>
    </row>
    <row r="48" spans="1:13" x14ac:dyDescent="0.25">
      <c r="A48" t="s">
        <v>307</v>
      </c>
      <c r="B48" t="s">
        <v>308</v>
      </c>
      <c r="C48" t="s">
        <v>31</v>
      </c>
      <c r="D48" t="s">
        <v>32</v>
      </c>
      <c r="E48" t="s">
        <v>33</v>
      </c>
      <c r="F48" t="s">
        <v>50</v>
      </c>
      <c r="G48" t="s">
        <v>311</v>
      </c>
      <c r="H48" t="s">
        <v>310</v>
      </c>
      <c r="I48">
        <v>751</v>
      </c>
      <c r="J48" s="14">
        <v>1</v>
      </c>
      <c r="K48">
        <v>132.57503155450601</v>
      </c>
      <c r="M48" t="s">
        <v>40</v>
      </c>
    </row>
    <row r="49" spans="1:13" x14ac:dyDescent="0.25">
      <c r="A49" t="s">
        <v>307</v>
      </c>
      <c r="B49" t="s">
        <v>308</v>
      </c>
      <c r="C49" t="s">
        <v>31</v>
      </c>
      <c r="D49" t="s">
        <v>32</v>
      </c>
      <c r="E49" t="s">
        <v>33</v>
      </c>
      <c r="F49" t="s">
        <v>50</v>
      </c>
      <c r="G49" t="s">
        <v>311</v>
      </c>
      <c r="H49" t="s">
        <v>310</v>
      </c>
      <c r="I49">
        <v>751</v>
      </c>
      <c r="J49" s="14">
        <v>1</v>
      </c>
      <c r="K49">
        <v>90.649914651434401</v>
      </c>
      <c r="M49" t="s">
        <v>40</v>
      </c>
    </row>
    <row r="50" spans="1:13" x14ac:dyDescent="0.25">
      <c r="A50" t="s">
        <v>307</v>
      </c>
      <c r="B50" t="s">
        <v>308</v>
      </c>
      <c r="C50" t="s">
        <v>31</v>
      </c>
      <c r="D50" t="s">
        <v>32</v>
      </c>
      <c r="E50" t="s">
        <v>33</v>
      </c>
      <c r="F50" t="s">
        <v>50</v>
      </c>
      <c r="G50" t="s">
        <v>311</v>
      </c>
      <c r="H50" t="s">
        <v>310</v>
      </c>
      <c r="I50">
        <v>751</v>
      </c>
      <c r="J50" s="14">
        <v>1</v>
      </c>
      <c r="K50">
        <v>65.442211269935001</v>
      </c>
      <c r="M50" t="s">
        <v>40</v>
      </c>
    </row>
    <row r="51" spans="1:13" x14ac:dyDescent="0.25">
      <c r="A51" t="s">
        <v>307</v>
      </c>
      <c r="B51" t="s">
        <v>308</v>
      </c>
      <c r="C51" t="s">
        <v>31</v>
      </c>
      <c r="D51" t="s">
        <v>32</v>
      </c>
      <c r="E51" t="s">
        <v>33</v>
      </c>
      <c r="F51" t="s">
        <v>50</v>
      </c>
      <c r="G51" t="s">
        <v>311</v>
      </c>
      <c r="H51" t="s">
        <v>310</v>
      </c>
      <c r="I51">
        <v>751</v>
      </c>
      <c r="J51" s="14">
        <v>1</v>
      </c>
      <c r="K51">
        <v>59.779157427488897</v>
      </c>
      <c r="M51" t="s">
        <v>40</v>
      </c>
    </row>
    <row r="52" spans="1:13" x14ac:dyDescent="0.25">
      <c r="A52" t="s">
        <v>307</v>
      </c>
      <c r="B52" t="s">
        <v>308</v>
      </c>
      <c r="C52" t="s">
        <v>31</v>
      </c>
      <c r="D52" t="s">
        <v>32</v>
      </c>
      <c r="E52" t="s">
        <v>33</v>
      </c>
      <c r="F52" t="s">
        <v>50</v>
      </c>
      <c r="G52" t="s">
        <v>311</v>
      </c>
      <c r="H52" t="s">
        <v>310</v>
      </c>
      <c r="I52">
        <v>751</v>
      </c>
      <c r="J52" s="14">
        <v>2</v>
      </c>
      <c r="K52">
        <v>97.201687444614606</v>
      </c>
      <c r="M52" t="s">
        <v>40</v>
      </c>
    </row>
    <row r="53" spans="1:13" x14ac:dyDescent="0.25">
      <c r="A53" t="s">
        <v>307</v>
      </c>
      <c r="B53" t="s">
        <v>308</v>
      </c>
      <c r="C53" t="s">
        <v>31</v>
      </c>
      <c r="D53" t="s">
        <v>32</v>
      </c>
      <c r="E53" t="s">
        <v>33</v>
      </c>
      <c r="F53" t="s">
        <v>50</v>
      </c>
      <c r="G53" t="s">
        <v>311</v>
      </c>
      <c r="H53" t="s">
        <v>310</v>
      </c>
      <c r="I53">
        <v>751</v>
      </c>
      <c r="J53" s="14">
        <v>2</v>
      </c>
      <c r="K53">
        <v>81.106834592388395</v>
      </c>
      <c r="M53" t="s">
        <v>40</v>
      </c>
    </row>
    <row r="54" spans="1:13" x14ac:dyDescent="0.25">
      <c r="A54" t="s">
        <v>307</v>
      </c>
      <c r="B54" t="s">
        <v>308</v>
      </c>
      <c r="C54" t="s">
        <v>31</v>
      </c>
      <c r="D54" t="s">
        <v>32</v>
      </c>
      <c r="E54" t="s">
        <v>33</v>
      </c>
      <c r="F54" t="s">
        <v>50</v>
      </c>
      <c r="G54" t="s">
        <v>311</v>
      </c>
      <c r="H54" t="s">
        <v>310</v>
      </c>
      <c r="I54">
        <v>751</v>
      </c>
      <c r="J54" s="14">
        <v>2</v>
      </c>
      <c r="K54">
        <v>61.820558456123898</v>
      </c>
      <c r="M54" t="s">
        <v>40</v>
      </c>
    </row>
    <row r="55" spans="1:13" x14ac:dyDescent="0.25">
      <c r="A55" t="s">
        <v>307</v>
      </c>
      <c r="B55" t="s">
        <v>308</v>
      </c>
      <c r="C55" t="s">
        <v>31</v>
      </c>
      <c r="D55" t="s">
        <v>32</v>
      </c>
      <c r="E55" t="s">
        <v>33</v>
      </c>
      <c r="F55" t="s">
        <v>50</v>
      </c>
      <c r="G55" t="s">
        <v>311</v>
      </c>
      <c r="H55" t="s">
        <v>310</v>
      </c>
      <c r="I55">
        <v>751</v>
      </c>
      <c r="J55" s="14">
        <v>2</v>
      </c>
      <c r="K55">
        <v>55.457860709052099</v>
      </c>
      <c r="M55" t="s">
        <v>40</v>
      </c>
    </row>
    <row r="56" spans="1:13" x14ac:dyDescent="0.25">
      <c r="A56" t="s">
        <v>307</v>
      </c>
      <c r="B56" t="s">
        <v>308</v>
      </c>
      <c r="C56" t="s">
        <v>31</v>
      </c>
      <c r="D56" t="s">
        <v>32</v>
      </c>
      <c r="E56" t="s">
        <v>33</v>
      </c>
      <c r="F56" t="s">
        <v>50</v>
      </c>
      <c r="G56" t="s">
        <v>311</v>
      </c>
      <c r="H56" t="s">
        <v>310</v>
      </c>
      <c r="I56">
        <v>751</v>
      </c>
      <c r="J56" s="14">
        <v>4</v>
      </c>
      <c r="K56">
        <v>67.324647082192897</v>
      </c>
      <c r="M56" t="s">
        <v>40</v>
      </c>
    </row>
    <row r="57" spans="1:13" x14ac:dyDescent="0.25">
      <c r="A57" t="s">
        <v>307</v>
      </c>
      <c r="B57" t="s">
        <v>308</v>
      </c>
      <c r="C57" t="s">
        <v>31</v>
      </c>
      <c r="D57" t="s">
        <v>32</v>
      </c>
      <c r="E57" t="s">
        <v>33</v>
      </c>
      <c r="F57" t="s">
        <v>50</v>
      </c>
      <c r="G57" t="s">
        <v>311</v>
      </c>
      <c r="H57" t="s">
        <v>310</v>
      </c>
      <c r="I57">
        <v>751</v>
      </c>
      <c r="J57" s="14">
        <v>4</v>
      </c>
      <c r="K57">
        <v>24.876965609958699</v>
      </c>
      <c r="M57" t="s">
        <v>40</v>
      </c>
    </row>
    <row r="58" spans="1:13" x14ac:dyDescent="0.25">
      <c r="A58" t="s">
        <v>307</v>
      </c>
      <c r="B58" t="s">
        <v>308</v>
      </c>
      <c r="C58" t="s">
        <v>31</v>
      </c>
      <c r="D58" t="s">
        <v>32</v>
      </c>
      <c r="E58" t="s">
        <v>33</v>
      </c>
      <c r="F58" t="s">
        <v>50</v>
      </c>
      <c r="G58" t="s">
        <v>311</v>
      </c>
      <c r="H58" t="s">
        <v>310</v>
      </c>
      <c r="I58">
        <v>751</v>
      </c>
      <c r="J58" s="14">
        <v>4</v>
      </c>
      <c r="K58">
        <v>17.958692507600599</v>
      </c>
      <c r="M58" t="s">
        <v>40</v>
      </c>
    </row>
    <row r="59" spans="1:13" x14ac:dyDescent="0.25">
      <c r="A59" t="s">
        <v>307</v>
      </c>
      <c r="B59" t="s">
        <v>308</v>
      </c>
      <c r="C59" t="s">
        <v>31</v>
      </c>
      <c r="D59" t="s">
        <v>32</v>
      </c>
      <c r="E59" t="s">
        <v>33</v>
      </c>
      <c r="F59" t="s">
        <v>50</v>
      </c>
      <c r="G59" t="s">
        <v>311</v>
      </c>
      <c r="H59" t="s">
        <v>310</v>
      </c>
      <c r="I59">
        <v>751</v>
      </c>
      <c r="J59" s="14">
        <v>4</v>
      </c>
      <c r="K59">
        <v>8.8651114179755695</v>
      </c>
      <c r="M59" t="s">
        <v>40</v>
      </c>
    </row>
    <row r="60" spans="1:13" x14ac:dyDescent="0.25">
      <c r="A60" t="s">
        <v>307</v>
      </c>
      <c r="B60" t="s">
        <v>308</v>
      </c>
      <c r="C60" t="s">
        <v>31</v>
      </c>
      <c r="D60" t="s">
        <v>32</v>
      </c>
      <c r="E60" t="s">
        <v>33</v>
      </c>
      <c r="F60" t="s">
        <v>50</v>
      </c>
      <c r="G60" t="s">
        <v>311</v>
      </c>
      <c r="H60" t="s">
        <v>310</v>
      </c>
      <c r="I60">
        <v>751</v>
      </c>
      <c r="J60" s="14">
        <v>4</v>
      </c>
      <c r="K60">
        <v>7.3972082617448001</v>
      </c>
      <c r="M60" t="s">
        <v>40</v>
      </c>
    </row>
    <row r="61" spans="1:13" x14ac:dyDescent="0.25">
      <c r="A61" t="s">
        <v>307</v>
      </c>
      <c r="B61" t="s">
        <v>308</v>
      </c>
      <c r="C61" t="s">
        <v>31</v>
      </c>
      <c r="D61" t="s">
        <v>32</v>
      </c>
      <c r="E61" t="s">
        <v>33</v>
      </c>
      <c r="F61" t="s">
        <v>50</v>
      </c>
      <c r="G61" t="s">
        <v>311</v>
      </c>
      <c r="H61" t="s">
        <v>310</v>
      </c>
      <c r="I61">
        <v>751</v>
      </c>
      <c r="J61" s="14">
        <v>6</v>
      </c>
      <c r="K61">
        <v>12.215932312588601</v>
      </c>
      <c r="M61" t="s">
        <v>40</v>
      </c>
    </row>
    <row r="62" spans="1:13" x14ac:dyDescent="0.25">
      <c r="A62" t="s">
        <v>307</v>
      </c>
      <c r="B62" t="s">
        <v>308</v>
      </c>
      <c r="C62" t="s">
        <v>31</v>
      </c>
      <c r="D62" t="s">
        <v>32</v>
      </c>
      <c r="E62" t="s">
        <v>33</v>
      </c>
      <c r="F62" t="s">
        <v>50</v>
      </c>
      <c r="G62" t="s">
        <v>311</v>
      </c>
      <c r="H62" t="s">
        <v>310</v>
      </c>
      <c r="I62">
        <v>751</v>
      </c>
      <c r="J62" s="14">
        <v>6</v>
      </c>
      <c r="K62">
        <v>9.83045767389787</v>
      </c>
      <c r="M62" t="s">
        <v>40</v>
      </c>
    </row>
    <row r="63" spans="1:13" x14ac:dyDescent="0.25">
      <c r="A63" t="s">
        <v>307</v>
      </c>
      <c r="B63" t="s">
        <v>308</v>
      </c>
      <c r="C63" t="s">
        <v>31</v>
      </c>
      <c r="D63" t="s">
        <v>32</v>
      </c>
      <c r="E63" t="s">
        <v>33</v>
      </c>
      <c r="F63" t="s">
        <v>50</v>
      </c>
      <c r="G63" t="s">
        <v>311</v>
      </c>
      <c r="H63" t="s">
        <v>310</v>
      </c>
      <c r="I63">
        <v>751</v>
      </c>
      <c r="J63" s="14">
        <v>6</v>
      </c>
      <c r="K63">
        <v>6.9695167864402396</v>
      </c>
      <c r="M63" t="s">
        <v>40</v>
      </c>
    </row>
    <row r="64" spans="1:13" x14ac:dyDescent="0.25">
      <c r="A64" t="s">
        <v>307</v>
      </c>
      <c r="B64" t="s">
        <v>308</v>
      </c>
      <c r="C64" t="s">
        <v>31</v>
      </c>
      <c r="D64" t="s">
        <v>32</v>
      </c>
      <c r="E64" t="s">
        <v>33</v>
      </c>
      <c r="F64" t="s">
        <v>50</v>
      </c>
      <c r="G64" t="s">
        <v>311</v>
      </c>
      <c r="H64" t="s">
        <v>310</v>
      </c>
      <c r="I64">
        <v>751</v>
      </c>
      <c r="J64" s="14">
        <v>6</v>
      </c>
      <c r="K64">
        <v>5.4092838985504903</v>
      </c>
      <c r="M64" t="s">
        <v>40</v>
      </c>
    </row>
    <row r="65" spans="1:13" x14ac:dyDescent="0.25">
      <c r="A65" t="s">
        <v>307</v>
      </c>
      <c r="B65" t="s">
        <v>308</v>
      </c>
      <c r="C65" t="s">
        <v>31</v>
      </c>
      <c r="D65" t="s">
        <v>32</v>
      </c>
      <c r="E65" t="s">
        <v>33</v>
      </c>
      <c r="F65" t="s">
        <v>50</v>
      </c>
      <c r="G65" t="s">
        <v>311</v>
      </c>
      <c r="H65" t="s">
        <v>310</v>
      </c>
      <c r="I65">
        <v>751</v>
      </c>
      <c r="J65" s="14">
        <v>6</v>
      </c>
      <c r="K65">
        <v>3.25847196804779</v>
      </c>
      <c r="M65" t="s">
        <v>40</v>
      </c>
    </row>
    <row r="66" spans="1:13" x14ac:dyDescent="0.25">
      <c r="A66" t="s">
        <v>307</v>
      </c>
      <c r="B66" t="s">
        <v>308</v>
      </c>
      <c r="C66" t="s">
        <v>31</v>
      </c>
      <c r="D66" t="s">
        <v>32</v>
      </c>
      <c r="E66" t="s">
        <v>33</v>
      </c>
      <c r="F66" t="s">
        <v>50</v>
      </c>
      <c r="G66" t="s">
        <v>311</v>
      </c>
      <c r="H66" t="s">
        <v>310</v>
      </c>
      <c r="I66">
        <v>751</v>
      </c>
      <c r="J66" s="14">
        <v>6</v>
      </c>
      <c r="K66">
        <v>2.6701521059978601</v>
      </c>
      <c r="M66" t="s">
        <v>40</v>
      </c>
    </row>
    <row r="67" spans="1:13" x14ac:dyDescent="0.25">
      <c r="A67" t="s">
        <v>307</v>
      </c>
      <c r="B67" t="s">
        <v>308</v>
      </c>
      <c r="C67" t="s">
        <v>31</v>
      </c>
      <c r="D67" t="s">
        <v>32</v>
      </c>
      <c r="E67" t="s">
        <v>33</v>
      </c>
      <c r="F67" t="s">
        <v>50</v>
      </c>
      <c r="G67" t="s">
        <v>311</v>
      </c>
      <c r="H67" t="s">
        <v>310</v>
      </c>
      <c r="I67">
        <v>751</v>
      </c>
      <c r="J67" s="14">
        <v>8</v>
      </c>
      <c r="K67">
        <v>8.9332976464208294</v>
      </c>
      <c r="M67" t="s">
        <v>40</v>
      </c>
    </row>
    <row r="68" spans="1:13" x14ac:dyDescent="0.25">
      <c r="A68" t="s">
        <v>307</v>
      </c>
      <c r="B68" t="s">
        <v>308</v>
      </c>
      <c r="C68" t="s">
        <v>31</v>
      </c>
      <c r="D68" t="s">
        <v>32</v>
      </c>
      <c r="E68" t="s">
        <v>33</v>
      </c>
      <c r="F68" t="s">
        <v>50</v>
      </c>
      <c r="G68" t="s">
        <v>311</v>
      </c>
      <c r="H68" t="s">
        <v>310</v>
      </c>
      <c r="I68">
        <v>751</v>
      </c>
      <c r="J68" s="14">
        <v>8</v>
      </c>
      <c r="K68">
        <v>5.8908903208270003</v>
      </c>
      <c r="M68" t="s">
        <v>40</v>
      </c>
    </row>
    <row r="69" spans="1:13" x14ac:dyDescent="0.25">
      <c r="A69" t="s">
        <v>307</v>
      </c>
      <c r="B69" t="s">
        <v>308</v>
      </c>
      <c r="C69" t="s">
        <v>31</v>
      </c>
      <c r="D69" t="s">
        <v>32</v>
      </c>
      <c r="E69" t="s">
        <v>33</v>
      </c>
      <c r="F69" t="s">
        <v>50</v>
      </c>
      <c r="G69" t="s">
        <v>311</v>
      </c>
      <c r="H69" t="s">
        <v>310</v>
      </c>
      <c r="I69">
        <v>751</v>
      </c>
      <c r="J69" s="14">
        <v>8</v>
      </c>
      <c r="K69">
        <v>4.9156147885210997</v>
      </c>
      <c r="M69" t="s">
        <v>40</v>
      </c>
    </row>
    <row r="70" spans="1:13" x14ac:dyDescent="0.25">
      <c r="A70" t="s">
        <v>307</v>
      </c>
      <c r="B70" t="s">
        <v>308</v>
      </c>
      <c r="C70" t="s">
        <v>31</v>
      </c>
      <c r="D70" t="s">
        <v>32</v>
      </c>
      <c r="E70" t="s">
        <v>33</v>
      </c>
      <c r="F70" t="s">
        <v>50</v>
      </c>
      <c r="G70" t="s">
        <v>311</v>
      </c>
      <c r="H70" t="s">
        <v>310</v>
      </c>
      <c r="I70">
        <v>751</v>
      </c>
      <c r="J70" s="14">
        <v>8</v>
      </c>
      <c r="K70">
        <v>4.3305832878843198</v>
      </c>
      <c r="M70" t="s">
        <v>40</v>
      </c>
    </row>
    <row r="71" spans="1:13" x14ac:dyDescent="0.25">
      <c r="A71" t="s">
        <v>307</v>
      </c>
      <c r="B71" t="s">
        <v>308</v>
      </c>
      <c r="C71" t="s">
        <v>31</v>
      </c>
      <c r="D71" t="s">
        <v>32</v>
      </c>
      <c r="E71" t="s">
        <v>33</v>
      </c>
      <c r="F71" t="s">
        <v>50</v>
      </c>
      <c r="G71" t="s">
        <v>311</v>
      </c>
      <c r="H71" t="s">
        <v>310</v>
      </c>
      <c r="I71">
        <v>751</v>
      </c>
      <c r="J71" s="14">
        <v>8</v>
      </c>
      <c r="K71">
        <v>2.8044899814127899</v>
      </c>
      <c r="M71" t="s">
        <v>40</v>
      </c>
    </row>
    <row r="72" spans="1:13" x14ac:dyDescent="0.25">
      <c r="A72" t="s">
        <v>307</v>
      </c>
      <c r="B72" t="s">
        <v>308</v>
      </c>
      <c r="C72" t="s">
        <v>31</v>
      </c>
      <c r="D72" t="s">
        <v>32</v>
      </c>
      <c r="E72" t="s">
        <v>33</v>
      </c>
      <c r="F72" t="s">
        <v>50</v>
      </c>
      <c r="G72" t="s">
        <v>311</v>
      </c>
      <c r="H72" t="s">
        <v>310</v>
      </c>
      <c r="I72">
        <v>751</v>
      </c>
      <c r="J72" s="14">
        <v>8</v>
      </c>
      <c r="K72">
        <v>2.4263911381401702</v>
      </c>
      <c r="M72" t="s">
        <v>40</v>
      </c>
    </row>
    <row r="73" spans="1:13" x14ac:dyDescent="0.25">
      <c r="A73" t="s">
        <v>307</v>
      </c>
      <c r="B73" t="s">
        <v>308</v>
      </c>
      <c r="C73" t="s">
        <v>31</v>
      </c>
      <c r="D73" t="s">
        <v>32</v>
      </c>
      <c r="E73" t="s">
        <v>33</v>
      </c>
      <c r="F73" t="s">
        <v>50</v>
      </c>
      <c r="G73" t="s">
        <v>311</v>
      </c>
      <c r="H73" t="s">
        <v>310</v>
      </c>
      <c r="I73">
        <v>751</v>
      </c>
      <c r="J73" s="14">
        <v>10</v>
      </c>
      <c r="K73">
        <v>5.7550922197227399</v>
      </c>
      <c r="M73" t="s">
        <v>40</v>
      </c>
    </row>
    <row r="74" spans="1:13" x14ac:dyDescent="0.25">
      <c r="A74" t="s">
        <v>307</v>
      </c>
      <c r="B74" t="s">
        <v>308</v>
      </c>
      <c r="C74" t="s">
        <v>31</v>
      </c>
      <c r="D74" t="s">
        <v>32</v>
      </c>
      <c r="E74" t="s">
        <v>33</v>
      </c>
      <c r="F74" t="s">
        <v>50</v>
      </c>
      <c r="G74" t="s">
        <v>311</v>
      </c>
      <c r="H74" t="s">
        <v>310</v>
      </c>
      <c r="I74">
        <v>751</v>
      </c>
      <c r="J74" s="14">
        <v>10</v>
      </c>
      <c r="K74">
        <v>3.3436167174686098</v>
      </c>
      <c r="M74" t="s">
        <v>40</v>
      </c>
    </row>
    <row r="75" spans="1:13" x14ac:dyDescent="0.25">
      <c r="A75" t="s">
        <v>307</v>
      </c>
      <c r="B75" t="s">
        <v>30</v>
      </c>
      <c r="C75" t="s">
        <v>31</v>
      </c>
      <c r="D75" t="s">
        <v>32</v>
      </c>
      <c r="E75" t="s">
        <v>33</v>
      </c>
      <c r="F75" t="s">
        <v>50</v>
      </c>
      <c r="G75" t="s">
        <v>309</v>
      </c>
      <c r="H75" t="s">
        <v>310</v>
      </c>
      <c r="I75">
        <v>751</v>
      </c>
      <c r="J75" s="14">
        <v>2.6856991805444999E-2</v>
      </c>
      <c r="K75" cm="1">
        <f t="array" ref="K75:K83">AVERAGEIF(J2:J37,J75:J83,K2:K37)</f>
        <v>701.70382867038199</v>
      </c>
      <c r="M75" t="s">
        <v>37</v>
      </c>
    </row>
    <row r="76" spans="1:13" x14ac:dyDescent="0.25">
      <c r="A76" t="s">
        <v>307</v>
      </c>
      <c r="B76" t="s">
        <v>30</v>
      </c>
      <c r="C76" t="s">
        <v>31</v>
      </c>
      <c r="D76" t="s">
        <v>32</v>
      </c>
      <c r="E76" t="s">
        <v>33</v>
      </c>
      <c r="F76" t="s">
        <v>50</v>
      </c>
      <c r="G76" t="s">
        <v>309</v>
      </c>
      <c r="H76" t="s">
        <v>310</v>
      </c>
      <c r="I76">
        <v>751</v>
      </c>
      <c r="J76" s="14">
        <v>9.6078949687196893E-2</v>
      </c>
      <c r="K76">
        <v>899.17899646601097</v>
      </c>
      <c r="M76" t="s">
        <v>37</v>
      </c>
    </row>
    <row r="77" spans="1:13" x14ac:dyDescent="0.25">
      <c r="A77" t="s">
        <v>307</v>
      </c>
      <c r="B77" t="s">
        <v>30</v>
      </c>
      <c r="C77" t="s">
        <v>31</v>
      </c>
      <c r="D77" t="s">
        <v>32</v>
      </c>
      <c r="E77" t="s">
        <v>33</v>
      </c>
      <c r="F77" t="s">
        <v>50</v>
      </c>
      <c r="G77" t="s">
        <v>309</v>
      </c>
      <c r="H77" t="s">
        <v>310</v>
      </c>
      <c r="I77">
        <v>751</v>
      </c>
      <c r="J77" s="14">
        <v>0.25820777160983299</v>
      </c>
      <c r="K77">
        <v>218.00253234900401</v>
      </c>
      <c r="M77" t="s">
        <v>37</v>
      </c>
    </row>
    <row r="78" spans="1:13" x14ac:dyDescent="0.25">
      <c r="A78" t="s">
        <v>307</v>
      </c>
      <c r="B78" t="s">
        <v>30</v>
      </c>
      <c r="C78" t="s">
        <v>31</v>
      </c>
      <c r="D78" t="s">
        <v>32</v>
      </c>
      <c r="E78" t="s">
        <v>33</v>
      </c>
      <c r="F78" t="s">
        <v>50</v>
      </c>
      <c r="G78" t="s">
        <v>309</v>
      </c>
      <c r="H78" t="s">
        <v>310</v>
      </c>
      <c r="I78">
        <v>751</v>
      </c>
      <c r="J78" s="14">
        <v>0.50393867301083795</v>
      </c>
      <c r="K78">
        <v>93.160276581255104</v>
      </c>
      <c r="M78" t="s">
        <v>37</v>
      </c>
    </row>
    <row r="79" spans="1:13" x14ac:dyDescent="0.25">
      <c r="A79" t="s">
        <v>307</v>
      </c>
      <c r="B79" t="s">
        <v>30</v>
      </c>
      <c r="C79" t="s">
        <v>31</v>
      </c>
      <c r="D79" t="s">
        <v>32</v>
      </c>
      <c r="E79" t="s">
        <v>33</v>
      </c>
      <c r="F79" t="s">
        <v>50</v>
      </c>
      <c r="G79" t="s">
        <v>309</v>
      </c>
      <c r="H79" t="s">
        <v>310</v>
      </c>
      <c r="I79">
        <v>751</v>
      </c>
      <c r="J79" s="14">
        <v>1.01147237642083</v>
      </c>
      <c r="K79">
        <v>54.759760304219299</v>
      </c>
      <c r="M79" t="s">
        <v>37</v>
      </c>
    </row>
    <row r="80" spans="1:13" x14ac:dyDescent="0.25">
      <c r="A80" t="s">
        <v>307</v>
      </c>
      <c r="B80" t="s">
        <v>30</v>
      </c>
      <c r="C80" t="s">
        <v>31</v>
      </c>
      <c r="D80" t="s">
        <v>32</v>
      </c>
      <c r="E80" t="s">
        <v>33</v>
      </c>
      <c r="F80" t="s">
        <v>50</v>
      </c>
      <c r="G80" t="s">
        <v>309</v>
      </c>
      <c r="H80" t="s">
        <v>310</v>
      </c>
      <c r="I80">
        <v>751</v>
      </c>
      <c r="J80" s="14">
        <v>1.99989426381178</v>
      </c>
      <c r="K80">
        <v>28.942661247167401</v>
      </c>
      <c r="M80" t="s">
        <v>37</v>
      </c>
    </row>
    <row r="81" spans="1:13" x14ac:dyDescent="0.25">
      <c r="A81" t="s">
        <v>307</v>
      </c>
      <c r="B81" t="s">
        <v>30</v>
      </c>
      <c r="C81" t="s">
        <v>31</v>
      </c>
      <c r="D81" t="s">
        <v>32</v>
      </c>
      <c r="E81" t="s">
        <v>33</v>
      </c>
      <c r="F81" t="s">
        <v>50</v>
      </c>
      <c r="G81" t="s">
        <v>309</v>
      </c>
      <c r="H81" t="s">
        <v>310</v>
      </c>
      <c r="I81">
        <v>751</v>
      </c>
      <c r="J81" s="14">
        <v>3.9905542338531999</v>
      </c>
      <c r="K81">
        <v>8.3767764006829193</v>
      </c>
      <c r="M81" t="s">
        <v>37</v>
      </c>
    </row>
    <row r="82" spans="1:13" x14ac:dyDescent="0.25">
      <c r="A82" t="s">
        <v>307</v>
      </c>
      <c r="B82" t="s">
        <v>30</v>
      </c>
      <c r="C82" t="s">
        <v>31</v>
      </c>
      <c r="D82" t="s">
        <v>32</v>
      </c>
      <c r="E82" t="s">
        <v>33</v>
      </c>
      <c r="F82" t="s">
        <v>50</v>
      </c>
      <c r="G82" t="s">
        <v>309</v>
      </c>
      <c r="H82" t="s">
        <v>310</v>
      </c>
      <c r="I82">
        <v>751</v>
      </c>
      <c r="J82" s="14">
        <v>5.9962992334126302</v>
      </c>
      <c r="K82">
        <v>4.7525104110578997</v>
      </c>
      <c r="M82" t="s">
        <v>37</v>
      </c>
    </row>
    <row r="83" spans="1:13" x14ac:dyDescent="0.25">
      <c r="A83" t="s">
        <v>307</v>
      </c>
      <c r="B83" t="s">
        <v>30</v>
      </c>
      <c r="C83" t="s">
        <v>31</v>
      </c>
      <c r="D83" t="s">
        <v>32</v>
      </c>
      <c r="E83" t="s">
        <v>33</v>
      </c>
      <c r="F83" t="s">
        <v>50</v>
      </c>
      <c r="G83" t="s">
        <v>309</v>
      </c>
      <c r="H83" t="s">
        <v>310</v>
      </c>
      <c r="I83">
        <v>751</v>
      </c>
      <c r="J83" s="14">
        <v>8.0019737421799206</v>
      </c>
      <c r="K83">
        <v>2.60246330952838</v>
      </c>
      <c r="M83" t="s">
        <v>37</v>
      </c>
    </row>
    <row r="84" spans="1:13" x14ac:dyDescent="0.25">
      <c r="A84" t="s">
        <v>307</v>
      </c>
      <c r="B84" t="s">
        <v>30</v>
      </c>
      <c r="C84" t="s">
        <v>31</v>
      </c>
      <c r="D84" t="s">
        <v>32</v>
      </c>
      <c r="E84" t="s">
        <v>33</v>
      </c>
      <c r="F84" t="s">
        <v>50</v>
      </c>
      <c r="G84" t="s">
        <v>311</v>
      </c>
      <c r="H84" t="s">
        <v>310</v>
      </c>
      <c r="I84">
        <v>751</v>
      </c>
      <c r="J84" s="14">
        <v>0.25</v>
      </c>
      <c r="K84" cm="1">
        <f t="array" ref="K84:K91">AVERAGEIF(J38:J74, J84:J91, K38:K74)</f>
        <v>39.497322140230139</v>
      </c>
      <c r="M84" t="s">
        <v>40</v>
      </c>
    </row>
    <row r="85" spans="1:13" x14ac:dyDescent="0.25">
      <c r="A85" t="s">
        <v>307</v>
      </c>
      <c r="B85" t="s">
        <v>30</v>
      </c>
      <c r="C85" t="s">
        <v>31</v>
      </c>
      <c r="D85" t="s">
        <v>32</v>
      </c>
      <c r="E85" t="s">
        <v>33</v>
      </c>
      <c r="F85" t="s">
        <v>50</v>
      </c>
      <c r="G85" t="s">
        <v>311</v>
      </c>
      <c r="H85" t="s">
        <v>310</v>
      </c>
      <c r="I85">
        <v>751</v>
      </c>
      <c r="J85" s="14">
        <v>0.5</v>
      </c>
      <c r="K85">
        <v>81.328571833490713</v>
      </c>
      <c r="M85" t="s">
        <v>40</v>
      </c>
    </row>
    <row r="86" spans="1:13" x14ac:dyDescent="0.25">
      <c r="A86" t="s">
        <v>307</v>
      </c>
      <c r="B86" t="s">
        <v>30</v>
      </c>
      <c r="C86" t="s">
        <v>31</v>
      </c>
      <c r="D86" t="s">
        <v>32</v>
      </c>
      <c r="E86" t="s">
        <v>33</v>
      </c>
      <c r="F86" t="s">
        <v>50</v>
      </c>
      <c r="G86" t="s">
        <v>311</v>
      </c>
      <c r="H86" t="s">
        <v>310</v>
      </c>
      <c r="I86">
        <v>751</v>
      </c>
      <c r="J86" s="14">
        <v>1</v>
      </c>
      <c r="K86">
        <v>106.41759187456049</v>
      </c>
      <c r="M86" t="s">
        <v>40</v>
      </c>
    </row>
    <row r="87" spans="1:13" x14ac:dyDescent="0.25">
      <c r="A87" t="s">
        <v>307</v>
      </c>
      <c r="B87" t="s">
        <v>30</v>
      </c>
      <c r="C87" t="s">
        <v>31</v>
      </c>
      <c r="D87" t="s">
        <v>32</v>
      </c>
      <c r="E87" t="s">
        <v>33</v>
      </c>
      <c r="F87" t="s">
        <v>50</v>
      </c>
      <c r="G87" t="s">
        <v>311</v>
      </c>
      <c r="H87" t="s">
        <v>310</v>
      </c>
      <c r="I87">
        <v>751</v>
      </c>
      <c r="J87" s="14">
        <v>2</v>
      </c>
      <c r="K87">
        <v>73.896735300544748</v>
      </c>
      <c r="M87" t="s">
        <v>40</v>
      </c>
    </row>
    <row r="88" spans="1:13" x14ac:dyDescent="0.25">
      <c r="A88" t="s">
        <v>307</v>
      </c>
      <c r="B88" t="s">
        <v>30</v>
      </c>
      <c r="C88" t="s">
        <v>31</v>
      </c>
      <c r="D88" t="s">
        <v>32</v>
      </c>
      <c r="E88" t="s">
        <v>33</v>
      </c>
      <c r="F88" t="s">
        <v>50</v>
      </c>
      <c r="G88" t="s">
        <v>311</v>
      </c>
      <c r="H88" t="s">
        <v>310</v>
      </c>
      <c r="I88">
        <v>751</v>
      </c>
      <c r="J88" s="14">
        <v>4</v>
      </c>
      <c r="K88">
        <v>25.284524975894513</v>
      </c>
      <c r="M88" t="s">
        <v>40</v>
      </c>
    </row>
    <row r="89" spans="1:13" x14ac:dyDescent="0.25">
      <c r="A89" t="s">
        <v>307</v>
      </c>
      <c r="B89" t="s">
        <v>30</v>
      </c>
      <c r="C89" t="s">
        <v>31</v>
      </c>
      <c r="D89" t="s">
        <v>32</v>
      </c>
      <c r="E89" t="s">
        <v>33</v>
      </c>
      <c r="F89" t="s">
        <v>50</v>
      </c>
      <c r="G89" t="s">
        <v>311</v>
      </c>
      <c r="H89" t="s">
        <v>310</v>
      </c>
      <c r="I89">
        <v>751</v>
      </c>
      <c r="J89" s="14">
        <v>6</v>
      </c>
      <c r="K89">
        <v>6.7256357909204754</v>
      </c>
      <c r="M89" t="s">
        <v>40</v>
      </c>
    </row>
    <row r="90" spans="1:13" x14ac:dyDescent="0.25">
      <c r="A90" t="s">
        <v>307</v>
      </c>
      <c r="B90" t="s">
        <v>30</v>
      </c>
      <c r="C90" t="s">
        <v>31</v>
      </c>
      <c r="D90" t="s">
        <v>32</v>
      </c>
      <c r="E90" t="s">
        <v>33</v>
      </c>
      <c r="F90" t="s">
        <v>50</v>
      </c>
      <c r="G90" t="s">
        <v>311</v>
      </c>
      <c r="H90" t="s">
        <v>310</v>
      </c>
      <c r="I90">
        <v>751</v>
      </c>
      <c r="J90" s="14">
        <v>8</v>
      </c>
      <c r="K90">
        <v>4.8835445272010354</v>
      </c>
      <c r="M90" t="s">
        <v>40</v>
      </c>
    </row>
    <row r="91" spans="1:13" x14ac:dyDescent="0.25">
      <c r="A91" t="s">
        <v>307</v>
      </c>
      <c r="B91" t="s">
        <v>30</v>
      </c>
      <c r="C91" t="s">
        <v>31</v>
      </c>
      <c r="D91" t="s">
        <v>32</v>
      </c>
      <c r="E91" t="s">
        <v>33</v>
      </c>
      <c r="F91" t="s">
        <v>50</v>
      </c>
      <c r="G91" t="s">
        <v>311</v>
      </c>
      <c r="H91" t="s">
        <v>310</v>
      </c>
      <c r="I91">
        <v>751</v>
      </c>
      <c r="J91" s="14">
        <v>10</v>
      </c>
      <c r="K91">
        <v>4.5493544685956753</v>
      </c>
      <c r="M91" t="s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A9B2-0FD3-4704-A074-6EF56C11E3C2}">
  <dimension ref="A1:Q18"/>
  <sheetViews>
    <sheetView workbookViewId="0">
      <selection sqref="A1:XFD1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s="1" t="s">
        <v>275</v>
      </c>
      <c r="J1" s="1" t="s">
        <v>8</v>
      </c>
      <c r="K1" s="2" t="s">
        <v>55</v>
      </c>
      <c r="L1" s="1" t="s">
        <v>211</v>
      </c>
      <c r="M1" s="1" t="s">
        <v>9</v>
      </c>
      <c r="N1" s="1" t="s">
        <v>7</v>
      </c>
      <c r="P1" s="1" t="s">
        <v>214</v>
      </c>
      <c r="Q1" s="1" t="s">
        <v>205</v>
      </c>
    </row>
    <row r="2" spans="1:17" x14ac:dyDescent="0.25">
      <c r="A2" t="s">
        <v>307</v>
      </c>
      <c r="B2" t="s">
        <v>30</v>
      </c>
      <c r="C2" t="s">
        <v>31</v>
      </c>
      <c r="D2" t="s">
        <v>32</v>
      </c>
      <c r="E2" t="s">
        <v>33</v>
      </c>
      <c r="F2" t="s">
        <v>50</v>
      </c>
      <c r="G2" t="s">
        <v>309</v>
      </c>
      <c r="H2" t="s">
        <v>310</v>
      </c>
      <c r="I2">
        <v>751</v>
      </c>
      <c r="J2">
        <v>2.6856991805444999E-2</v>
      </c>
      <c r="K2">
        <v>701.70382867038199</v>
      </c>
      <c r="M2" t="s">
        <v>37</v>
      </c>
    </row>
    <row r="3" spans="1:17" x14ac:dyDescent="0.25">
      <c r="A3" t="s">
        <v>307</v>
      </c>
      <c r="B3" t="s">
        <v>30</v>
      </c>
      <c r="C3" t="s">
        <v>31</v>
      </c>
      <c r="D3" t="s">
        <v>32</v>
      </c>
      <c r="E3" t="s">
        <v>33</v>
      </c>
      <c r="F3" t="s">
        <v>50</v>
      </c>
      <c r="G3" t="s">
        <v>309</v>
      </c>
      <c r="H3" t="s">
        <v>310</v>
      </c>
      <c r="I3">
        <v>751</v>
      </c>
      <c r="J3">
        <v>9.6078949687196893E-2</v>
      </c>
      <c r="K3">
        <v>899.17899646601097</v>
      </c>
      <c r="M3" t="s">
        <v>37</v>
      </c>
    </row>
    <row r="4" spans="1:17" x14ac:dyDescent="0.25">
      <c r="A4" t="s">
        <v>307</v>
      </c>
      <c r="B4" t="s">
        <v>30</v>
      </c>
      <c r="C4" t="s">
        <v>31</v>
      </c>
      <c r="D4" t="s">
        <v>32</v>
      </c>
      <c r="E4" t="s">
        <v>33</v>
      </c>
      <c r="F4" t="s">
        <v>50</v>
      </c>
      <c r="G4" t="s">
        <v>309</v>
      </c>
      <c r="H4" t="s">
        <v>310</v>
      </c>
      <c r="I4">
        <v>751</v>
      </c>
      <c r="J4">
        <v>0.25820777160983299</v>
      </c>
      <c r="K4">
        <v>218.00253234900401</v>
      </c>
      <c r="M4" t="s">
        <v>37</v>
      </c>
    </row>
    <row r="5" spans="1:17" x14ac:dyDescent="0.25">
      <c r="A5" t="s">
        <v>307</v>
      </c>
      <c r="B5" t="s">
        <v>30</v>
      </c>
      <c r="C5" t="s">
        <v>31</v>
      </c>
      <c r="D5" t="s">
        <v>32</v>
      </c>
      <c r="E5" t="s">
        <v>33</v>
      </c>
      <c r="F5" t="s">
        <v>50</v>
      </c>
      <c r="G5" t="s">
        <v>309</v>
      </c>
      <c r="H5" t="s">
        <v>310</v>
      </c>
      <c r="I5">
        <v>751</v>
      </c>
      <c r="J5">
        <v>0.50393867301083795</v>
      </c>
      <c r="K5">
        <v>93.160276581255104</v>
      </c>
      <c r="M5" t="s">
        <v>37</v>
      </c>
    </row>
    <row r="6" spans="1:17" x14ac:dyDescent="0.25">
      <c r="A6" t="s">
        <v>307</v>
      </c>
      <c r="B6" t="s">
        <v>30</v>
      </c>
      <c r="C6" t="s">
        <v>31</v>
      </c>
      <c r="D6" t="s">
        <v>32</v>
      </c>
      <c r="E6" t="s">
        <v>33</v>
      </c>
      <c r="F6" t="s">
        <v>50</v>
      </c>
      <c r="G6" t="s">
        <v>309</v>
      </c>
      <c r="H6" t="s">
        <v>310</v>
      </c>
      <c r="I6">
        <v>751</v>
      </c>
      <c r="J6">
        <v>1.01147237642083</v>
      </c>
      <c r="K6">
        <v>54.759760304219299</v>
      </c>
      <c r="M6" t="s">
        <v>37</v>
      </c>
    </row>
    <row r="7" spans="1:17" x14ac:dyDescent="0.25">
      <c r="A7" t="s">
        <v>307</v>
      </c>
      <c r="B7" t="s">
        <v>30</v>
      </c>
      <c r="C7" t="s">
        <v>31</v>
      </c>
      <c r="D7" t="s">
        <v>32</v>
      </c>
      <c r="E7" t="s">
        <v>33</v>
      </c>
      <c r="F7" t="s">
        <v>50</v>
      </c>
      <c r="G7" t="s">
        <v>309</v>
      </c>
      <c r="H7" t="s">
        <v>310</v>
      </c>
      <c r="I7">
        <v>751</v>
      </c>
      <c r="J7">
        <v>1.99989426381178</v>
      </c>
      <c r="K7">
        <v>28.942661247167401</v>
      </c>
      <c r="M7" t="s">
        <v>37</v>
      </c>
    </row>
    <row r="8" spans="1:17" x14ac:dyDescent="0.25">
      <c r="A8" t="s">
        <v>307</v>
      </c>
      <c r="B8" t="s">
        <v>30</v>
      </c>
      <c r="C8" t="s">
        <v>31</v>
      </c>
      <c r="D8" t="s">
        <v>32</v>
      </c>
      <c r="E8" t="s">
        <v>33</v>
      </c>
      <c r="F8" t="s">
        <v>50</v>
      </c>
      <c r="G8" t="s">
        <v>309</v>
      </c>
      <c r="H8" t="s">
        <v>310</v>
      </c>
      <c r="I8">
        <v>751</v>
      </c>
      <c r="J8">
        <v>3.9905542338531999</v>
      </c>
      <c r="K8">
        <v>8.3767764006829193</v>
      </c>
      <c r="M8" t="s">
        <v>37</v>
      </c>
    </row>
    <row r="9" spans="1:17" x14ac:dyDescent="0.25">
      <c r="A9" t="s">
        <v>307</v>
      </c>
      <c r="B9" t="s">
        <v>30</v>
      </c>
      <c r="C9" t="s">
        <v>31</v>
      </c>
      <c r="D9" t="s">
        <v>32</v>
      </c>
      <c r="E9" t="s">
        <v>33</v>
      </c>
      <c r="F9" t="s">
        <v>50</v>
      </c>
      <c r="G9" t="s">
        <v>309</v>
      </c>
      <c r="H9" t="s">
        <v>310</v>
      </c>
      <c r="I9">
        <v>751</v>
      </c>
      <c r="J9">
        <v>5.9962992334126302</v>
      </c>
      <c r="K9">
        <v>4.7525104110578997</v>
      </c>
      <c r="M9" t="s">
        <v>37</v>
      </c>
    </row>
    <row r="10" spans="1:17" x14ac:dyDescent="0.25">
      <c r="A10" t="s">
        <v>307</v>
      </c>
      <c r="B10" t="s">
        <v>30</v>
      </c>
      <c r="C10" t="s">
        <v>31</v>
      </c>
      <c r="D10" t="s">
        <v>32</v>
      </c>
      <c r="E10" t="s">
        <v>33</v>
      </c>
      <c r="F10" t="s">
        <v>50</v>
      </c>
      <c r="G10" t="s">
        <v>309</v>
      </c>
      <c r="H10" t="s">
        <v>310</v>
      </c>
      <c r="I10">
        <v>751</v>
      </c>
      <c r="J10">
        <v>8.0019737421799206</v>
      </c>
      <c r="K10">
        <v>2.60246330952838</v>
      </c>
      <c r="M10" t="s">
        <v>37</v>
      </c>
    </row>
    <row r="11" spans="1:17" x14ac:dyDescent="0.25">
      <c r="A11" t="s">
        <v>307</v>
      </c>
      <c r="B11" t="s">
        <v>30</v>
      </c>
      <c r="C11" t="s">
        <v>31</v>
      </c>
      <c r="D11" t="s">
        <v>32</v>
      </c>
      <c r="E11" t="s">
        <v>33</v>
      </c>
      <c r="F11" t="s">
        <v>50</v>
      </c>
      <c r="G11" t="s">
        <v>311</v>
      </c>
      <c r="H11" t="s">
        <v>310</v>
      </c>
      <c r="I11">
        <v>751</v>
      </c>
      <c r="J11">
        <v>0.25</v>
      </c>
      <c r="K11">
        <v>39.497322140230139</v>
      </c>
      <c r="M11" t="s">
        <v>40</v>
      </c>
    </row>
    <row r="12" spans="1:17" x14ac:dyDescent="0.25">
      <c r="A12" t="s">
        <v>307</v>
      </c>
      <c r="B12" t="s">
        <v>30</v>
      </c>
      <c r="C12" t="s">
        <v>31</v>
      </c>
      <c r="D12" t="s">
        <v>32</v>
      </c>
      <c r="E12" t="s">
        <v>33</v>
      </c>
      <c r="F12" t="s">
        <v>50</v>
      </c>
      <c r="G12" t="s">
        <v>311</v>
      </c>
      <c r="H12" t="s">
        <v>310</v>
      </c>
      <c r="I12">
        <v>751</v>
      </c>
      <c r="J12">
        <v>0.5</v>
      </c>
      <c r="K12">
        <v>81.328571833490713</v>
      </c>
      <c r="M12" t="s">
        <v>40</v>
      </c>
    </row>
    <row r="13" spans="1:17" x14ac:dyDescent="0.25">
      <c r="A13" t="s">
        <v>307</v>
      </c>
      <c r="B13" t="s">
        <v>30</v>
      </c>
      <c r="C13" t="s">
        <v>31</v>
      </c>
      <c r="D13" t="s">
        <v>32</v>
      </c>
      <c r="E13" t="s">
        <v>33</v>
      </c>
      <c r="F13" t="s">
        <v>50</v>
      </c>
      <c r="G13" t="s">
        <v>311</v>
      </c>
      <c r="H13" t="s">
        <v>310</v>
      </c>
      <c r="I13">
        <v>751</v>
      </c>
      <c r="J13">
        <v>1</v>
      </c>
      <c r="K13">
        <v>106.41759187456049</v>
      </c>
      <c r="M13" t="s">
        <v>40</v>
      </c>
    </row>
    <row r="14" spans="1:17" x14ac:dyDescent="0.25">
      <c r="A14" t="s">
        <v>307</v>
      </c>
      <c r="B14" t="s">
        <v>30</v>
      </c>
      <c r="C14" t="s">
        <v>31</v>
      </c>
      <c r="D14" t="s">
        <v>32</v>
      </c>
      <c r="E14" t="s">
        <v>33</v>
      </c>
      <c r="F14" t="s">
        <v>50</v>
      </c>
      <c r="G14" t="s">
        <v>311</v>
      </c>
      <c r="H14" t="s">
        <v>310</v>
      </c>
      <c r="I14">
        <v>751</v>
      </c>
      <c r="J14">
        <v>2</v>
      </c>
      <c r="K14">
        <v>73.896735300544748</v>
      </c>
      <c r="M14" t="s">
        <v>40</v>
      </c>
    </row>
    <row r="15" spans="1:17" x14ac:dyDescent="0.25">
      <c r="A15" t="s">
        <v>307</v>
      </c>
      <c r="B15" t="s">
        <v>30</v>
      </c>
      <c r="C15" t="s">
        <v>31</v>
      </c>
      <c r="D15" t="s">
        <v>32</v>
      </c>
      <c r="E15" t="s">
        <v>33</v>
      </c>
      <c r="F15" t="s">
        <v>50</v>
      </c>
      <c r="G15" t="s">
        <v>311</v>
      </c>
      <c r="H15" t="s">
        <v>310</v>
      </c>
      <c r="I15">
        <v>751</v>
      </c>
      <c r="J15">
        <v>4</v>
      </c>
      <c r="K15">
        <v>25.284524975894513</v>
      </c>
      <c r="M15" t="s">
        <v>40</v>
      </c>
    </row>
    <row r="16" spans="1:17" x14ac:dyDescent="0.25">
      <c r="A16" t="s">
        <v>307</v>
      </c>
      <c r="B16" t="s">
        <v>30</v>
      </c>
      <c r="C16" t="s">
        <v>31</v>
      </c>
      <c r="D16" t="s">
        <v>32</v>
      </c>
      <c r="E16" t="s">
        <v>33</v>
      </c>
      <c r="F16" t="s">
        <v>50</v>
      </c>
      <c r="G16" t="s">
        <v>311</v>
      </c>
      <c r="H16" t="s">
        <v>310</v>
      </c>
      <c r="I16">
        <v>751</v>
      </c>
      <c r="J16">
        <v>6</v>
      </c>
      <c r="K16">
        <v>6.7256357909204754</v>
      </c>
      <c r="M16" t="s">
        <v>40</v>
      </c>
    </row>
    <row r="17" spans="1:13" x14ac:dyDescent="0.25">
      <c r="A17" t="s">
        <v>307</v>
      </c>
      <c r="B17" t="s">
        <v>30</v>
      </c>
      <c r="C17" t="s">
        <v>31</v>
      </c>
      <c r="D17" t="s">
        <v>32</v>
      </c>
      <c r="E17" t="s">
        <v>33</v>
      </c>
      <c r="F17" t="s">
        <v>50</v>
      </c>
      <c r="G17" t="s">
        <v>311</v>
      </c>
      <c r="H17" t="s">
        <v>310</v>
      </c>
      <c r="I17">
        <v>751</v>
      </c>
      <c r="J17">
        <v>8</v>
      </c>
      <c r="K17">
        <v>4.8835445272010354</v>
      </c>
      <c r="M17" t="s">
        <v>40</v>
      </c>
    </row>
    <row r="18" spans="1:13" x14ac:dyDescent="0.25">
      <c r="A18" t="s">
        <v>307</v>
      </c>
      <c r="B18" t="s">
        <v>30</v>
      </c>
      <c r="C18" t="s">
        <v>31</v>
      </c>
      <c r="D18" t="s">
        <v>32</v>
      </c>
      <c r="E18" t="s">
        <v>33</v>
      </c>
      <c r="F18" t="s">
        <v>50</v>
      </c>
      <c r="G18" t="s">
        <v>311</v>
      </c>
      <c r="H18" t="s">
        <v>310</v>
      </c>
      <c r="I18">
        <v>751</v>
      </c>
      <c r="J18">
        <v>10</v>
      </c>
      <c r="K18">
        <v>4.5493544685956753</v>
      </c>
      <c r="M18" t="s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C1F4E-D71B-4F91-A329-D7959AF1A645}">
  <dimension ref="A1:Q29"/>
  <sheetViews>
    <sheetView topLeftCell="C1" workbookViewId="0">
      <selection activeCell="K29" sqref="K22:K29"/>
    </sheetView>
  </sheetViews>
  <sheetFormatPr defaultRowHeight="15" x14ac:dyDescent="0.25"/>
  <cols>
    <col min="11" max="11" width="25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s="1" t="s">
        <v>275</v>
      </c>
      <c r="J1" s="1" t="s">
        <v>8</v>
      </c>
      <c r="K1" s="2" t="s">
        <v>55</v>
      </c>
      <c r="L1" s="1" t="s">
        <v>211</v>
      </c>
      <c r="M1" s="1" t="s">
        <v>9</v>
      </c>
      <c r="N1" s="1" t="s">
        <v>7</v>
      </c>
      <c r="P1" s="1" t="s">
        <v>326</v>
      </c>
      <c r="Q1" s="1" t="s">
        <v>205</v>
      </c>
    </row>
    <row r="2" spans="1:17" x14ac:dyDescent="0.25">
      <c r="A2" t="s">
        <v>307</v>
      </c>
      <c r="B2" t="s">
        <v>30</v>
      </c>
      <c r="C2" t="s">
        <v>31</v>
      </c>
      <c r="D2" t="s">
        <v>32</v>
      </c>
      <c r="E2" t="s">
        <v>33</v>
      </c>
      <c r="F2" t="s">
        <v>50</v>
      </c>
      <c r="G2" t="s">
        <v>312</v>
      </c>
      <c r="H2" t="s">
        <v>310</v>
      </c>
      <c r="I2">
        <v>751</v>
      </c>
      <c r="J2">
        <f>P2+Q2</f>
        <v>840</v>
      </c>
      <c r="K2">
        <v>16</v>
      </c>
      <c r="L2">
        <v>4.57</v>
      </c>
      <c r="M2" t="s">
        <v>143</v>
      </c>
      <c r="P2">
        <v>0</v>
      </c>
      <c r="Q2">
        <f t="shared" ref="Q2:Q29" si="0">35*24</f>
        <v>840</v>
      </c>
    </row>
    <row r="3" spans="1:17" x14ac:dyDescent="0.25">
      <c r="A3" t="s">
        <v>307</v>
      </c>
      <c r="B3" t="s">
        <v>30</v>
      </c>
      <c r="C3" t="s">
        <v>31</v>
      </c>
      <c r="D3" t="s">
        <v>32</v>
      </c>
      <c r="E3" t="s">
        <v>33</v>
      </c>
      <c r="F3" t="s">
        <v>50</v>
      </c>
      <c r="G3" t="s">
        <v>312</v>
      </c>
      <c r="H3" t="s">
        <v>310</v>
      </c>
      <c r="I3">
        <v>751</v>
      </c>
      <c r="J3">
        <f t="shared" ref="J3:J29" si="1">P3+Q3</f>
        <v>842</v>
      </c>
      <c r="K3">
        <v>5.52</v>
      </c>
      <c r="L3">
        <v>2.56</v>
      </c>
      <c r="M3" t="s">
        <v>143</v>
      </c>
      <c r="P3">
        <v>2</v>
      </c>
      <c r="Q3">
        <f t="shared" si="0"/>
        <v>840</v>
      </c>
    </row>
    <row r="4" spans="1:17" x14ac:dyDescent="0.25">
      <c r="A4" t="s">
        <v>307</v>
      </c>
      <c r="B4" t="s">
        <v>30</v>
      </c>
      <c r="C4" t="s">
        <v>31</v>
      </c>
      <c r="D4" t="s">
        <v>32</v>
      </c>
      <c r="E4" t="s">
        <v>33</v>
      </c>
      <c r="F4" t="s">
        <v>50</v>
      </c>
      <c r="G4" t="s">
        <v>312</v>
      </c>
      <c r="H4" t="s">
        <v>310</v>
      </c>
      <c r="I4">
        <v>751</v>
      </c>
      <c r="J4">
        <f t="shared" si="1"/>
        <v>844</v>
      </c>
      <c r="K4">
        <v>4.3</v>
      </c>
      <c r="L4">
        <v>1.36</v>
      </c>
      <c r="M4" t="s">
        <v>143</v>
      </c>
      <c r="P4">
        <v>4</v>
      </c>
      <c r="Q4">
        <f t="shared" si="0"/>
        <v>840</v>
      </c>
    </row>
    <row r="5" spans="1:17" x14ac:dyDescent="0.25">
      <c r="A5" t="s">
        <v>307</v>
      </c>
      <c r="B5" t="s">
        <v>30</v>
      </c>
      <c r="C5" t="s">
        <v>31</v>
      </c>
      <c r="D5" t="s">
        <v>32</v>
      </c>
      <c r="E5" t="s">
        <v>33</v>
      </c>
      <c r="F5" t="s">
        <v>50</v>
      </c>
      <c r="G5" t="s">
        <v>312</v>
      </c>
      <c r="H5" t="s">
        <v>310</v>
      </c>
      <c r="I5">
        <v>751</v>
      </c>
      <c r="J5">
        <f t="shared" si="1"/>
        <v>846</v>
      </c>
      <c r="K5">
        <v>302</v>
      </c>
      <c r="L5">
        <v>0.45</v>
      </c>
      <c r="M5" t="s">
        <v>143</v>
      </c>
      <c r="P5">
        <v>6</v>
      </c>
      <c r="Q5">
        <f t="shared" si="0"/>
        <v>840</v>
      </c>
    </row>
    <row r="6" spans="1:17" x14ac:dyDescent="0.25">
      <c r="A6" t="s">
        <v>307</v>
      </c>
      <c r="B6" t="s">
        <v>30</v>
      </c>
      <c r="C6" t="s">
        <v>75</v>
      </c>
      <c r="D6" t="s">
        <v>76</v>
      </c>
      <c r="E6" t="s">
        <v>33</v>
      </c>
      <c r="F6" t="s">
        <v>50</v>
      </c>
      <c r="G6" t="s">
        <v>312</v>
      </c>
      <c r="H6" t="s">
        <v>310</v>
      </c>
      <c r="I6">
        <v>751</v>
      </c>
      <c r="J6">
        <f t="shared" si="1"/>
        <v>840</v>
      </c>
      <c r="K6">
        <v>82.94</v>
      </c>
      <c r="L6">
        <v>31.39</v>
      </c>
      <c r="M6" t="s">
        <v>143</v>
      </c>
      <c r="P6">
        <v>0</v>
      </c>
      <c r="Q6">
        <f t="shared" si="0"/>
        <v>840</v>
      </c>
    </row>
    <row r="7" spans="1:17" x14ac:dyDescent="0.25">
      <c r="A7" t="s">
        <v>307</v>
      </c>
      <c r="B7" t="s">
        <v>30</v>
      </c>
      <c r="C7" t="s">
        <v>75</v>
      </c>
      <c r="D7" t="s">
        <v>76</v>
      </c>
      <c r="E7" t="s">
        <v>33</v>
      </c>
      <c r="F7" t="s">
        <v>50</v>
      </c>
      <c r="G7" t="s">
        <v>312</v>
      </c>
      <c r="H7" t="s">
        <v>310</v>
      </c>
      <c r="I7">
        <v>751</v>
      </c>
      <c r="J7">
        <f t="shared" si="1"/>
        <v>842</v>
      </c>
      <c r="K7">
        <v>22.95</v>
      </c>
      <c r="L7">
        <v>9.41</v>
      </c>
      <c r="M7" t="s">
        <v>143</v>
      </c>
      <c r="P7">
        <v>2</v>
      </c>
      <c r="Q7">
        <f t="shared" si="0"/>
        <v>840</v>
      </c>
    </row>
    <row r="8" spans="1:17" x14ac:dyDescent="0.25">
      <c r="A8" t="s">
        <v>307</v>
      </c>
      <c r="B8" t="s">
        <v>30</v>
      </c>
      <c r="C8" t="s">
        <v>75</v>
      </c>
      <c r="D8" t="s">
        <v>76</v>
      </c>
      <c r="E8" t="s">
        <v>33</v>
      </c>
      <c r="F8" t="s">
        <v>50</v>
      </c>
      <c r="G8" t="s">
        <v>312</v>
      </c>
      <c r="H8" t="s">
        <v>310</v>
      </c>
      <c r="I8">
        <v>751</v>
      </c>
      <c r="J8">
        <f t="shared" si="1"/>
        <v>844</v>
      </c>
      <c r="K8">
        <v>9.5500000000000007</v>
      </c>
      <c r="L8">
        <v>7.42</v>
      </c>
      <c r="M8" t="s">
        <v>143</v>
      </c>
      <c r="P8">
        <v>4</v>
      </c>
      <c r="Q8">
        <f t="shared" si="0"/>
        <v>840</v>
      </c>
    </row>
    <row r="9" spans="1:17" x14ac:dyDescent="0.25">
      <c r="A9" t="s">
        <v>307</v>
      </c>
      <c r="B9" t="s">
        <v>30</v>
      </c>
      <c r="C9" t="s">
        <v>75</v>
      </c>
      <c r="D9" t="s">
        <v>76</v>
      </c>
      <c r="E9" t="s">
        <v>33</v>
      </c>
      <c r="F9" t="s">
        <v>50</v>
      </c>
      <c r="G9" t="s">
        <v>312</v>
      </c>
      <c r="H9" t="s">
        <v>310</v>
      </c>
      <c r="I9">
        <v>751</v>
      </c>
      <c r="J9">
        <f t="shared" si="1"/>
        <v>846</v>
      </c>
      <c r="K9">
        <v>10.31</v>
      </c>
      <c r="L9">
        <v>11.19</v>
      </c>
      <c r="M9" t="s">
        <v>143</v>
      </c>
      <c r="P9">
        <v>6</v>
      </c>
      <c r="Q9">
        <f t="shared" si="0"/>
        <v>840</v>
      </c>
    </row>
    <row r="10" spans="1:17" x14ac:dyDescent="0.25">
      <c r="A10" t="s">
        <v>307</v>
      </c>
      <c r="B10" t="s">
        <v>30</v>
      </c>
      <c r="C10" t="s">
        <v>75</v>
      </c>
      <c r="D10" t="s">
        <v>76</v>
      </c>
      <c r="E10" t="s">
        <v>33</v>
      </c>
      <c r="F10" t="s">
        <v>50</v>
      </c>
      <c r="G10" t="s">
        <v>312</v>
      </c>
      <c r="H10" t="s">
        <v>310</v>
      </c>
      <c r="I10">
        <v>751</v>
      </c>
      <c r="J10">
        <f t="shared" si="1"/>
        <v>848</v>
      </c>
      <c r="K10">
        <v>3.73</v>
      </c>
      <c r="L10">
        <v>1.63</v>
      </c>
      <c r="M10" t="s">
        <v>143</v>
      </c>
      <c r="P10">
        <v>8</v>
      </c>
      <c r="Q10">
        <f t="shared" si="0"/>
        <v>840</v>
      </c>
    </row>
    <row r="11" spans="1:17" x14ac:dyDescent="0.25">
      <c r="A11" t="s">
        <v>307</v>
      </c>
      <c r="B11" t="s">
        <v>30</v>
      </c>
      <c r="C11" t="s">
        <v>75</v>
      </c>
      <c r="D11" t="s">
        <v>76</v>
      </c>
      <c r="E11" t="s">
        <v>33</v>
      </c>
      <c r="F11" t="s">
        <v>50</v>
      </c>
      <c r="G11" t="s">
        <v>312</v>
      </c>
      <c r="H11" t="s">
        <v>310</v>
      </c>
      <c r="I11">
        <v>751</v>
      </c>
      <c r="J11">
        <f t="shared" si="1"/>
        <v>850</v>
      </c>
      <c r="K11">
        <v>2.95</v>
      </c>
      <c r="L11">
        <v>2.36</v>
      </c>
      <c r="M11" t="s">
        <v>143</v>
      </c>
      <c r="P11">
        <v>10</v>
      </c>
      <c r="Q11">
        <f t="shared" si="0"/>
        <v>840</v>
      </c>
    </row>
    <row r="12" spans="1:17" x14ac:dyDescent="0.25">
      <c r="A12" t="s">
        <v>307</v>
      </c>
      <c r="B12" t="s">
        <v>30</v>
      </c>
      <c r="C12" t="s">
        <v>75</v>
      </c>
      <c r="D12" t="s">
        <v>76</v>
      </c>
      <c r="E12" t="s">
        <v>33</v>
      </c>
      <c r="F12" t="s">
        <v>50</v>
      </c>
      <c r="G12" t="s">
        <v>312</v>
      </c>
      <c r="H12" t="s">
        <v>310</v>
      </c>
      <c r="I12">
        <v>751</v>
      </c>
      <c r="J12">
        <f t="shared" si="1"/>
        <v>852</v>
      </c>
      <c r="K12">
        <v>3.56</v>
      </c>
      <c r="L12">
        <v>1.88</v>
      </c>
      <c r="M12" t="s">
        <v>143</v>
      </c>
      <c r="P12">
        <v>12</v>
      </c>
      <c r="Q12">
        <f t="shared" si="0"/>
        <v>840</v>
      </c>
    </row>
    <row r="13" spans="1:17" x14ac:dyDescent="0.25">
      <c r="A13" t="s">
        <v>307</v>
      </c>
      <c r="B13" t="s">
        <v>30</v>
      </c>
      <c r="C13" t="s">
        <v>75</v>
      </c>
      <c r="D13" t="s">
        <v>76</v>
      </c>
      <c r="E13" t="s">
        <v>33</v>
      </c>
      <c r="F13" t="s">
        <v>50</v>
      </c>
      <c r="G13" t="s">
        <v>312</v>
      </c>
      <c r="H13" t="s">
        <v>310</v>
      </c>
      <c r="I13">
        <v>751</v>
      </c>
      <c r="J13">
        <f t="shared" si="1"/>
        <v>854</v>
      </c>
      <c r="K13">
        <v>11.98</v>
      </c>
      <c r="L13">
        <v>18.47</v>
      </c>
      <c r="M13" t="s">
        <v>143</v>
      </c>
      <c r="P13">
        <v>14</v>
      </c>
      <c r="Q13">
        <f t="shared" si="0"/>
        <v>840</v>
      </c>
    </row>
    <row r="14" spans="1:17" x14ac:dyDescent="0.25">
      <c r="A14" t="s">
        <v>307</v>
      </c>
      <c r="B14" t="s">
        <v>30</v>
      </c>
      <c r="C14" t="s">
        <v>110</v>
      </c>
      <c r="D14" t="s">
        <v>76</v>
      </c>
      <c r="E14" t="s">
        <v>33</v>
      </c>
      <c r="F14" t="s">
        <v>50</v>
      </c>
      <c r="G14" t="s">
        <v>312</v>
      </c>
      <c r="H14" t="s">
        <v>310</v>
      </c>
      <c r="I14">
        <v>751</v>
      </c>
      <c r="J14">
        <f t="shared" si="1"/>
        <v>840</v>
      </c>
      <c r="K14">
        <v>196.03</v>
      </c>
      <c r="L14">
        <v>58.53</v>
      </c>
      <c r="M14" t="s">
        <v>143</v>
      </c>
      <c r="P14">
        <v>0</v>
      </c>
      <c r="Q14">
        <f t="shared" si="0"/>
        <v>840</v>
      </c>
    </row>
    <row r="15" spans="1:17" x14ac:dyDescent="0.25">
      <c r="A15" t="s">
        <v>307</v>
      </c>
      <c r="B15" t="s">
        <v>30</v>
      </c>
      <c r="C15" t="s">
        <v>110</v>
      </c>
      <c r="D15" t="s">
        <v>76</v>
      </c>
      <c r="E15" t="s">
        <v>33</v>
      </c>
      <c r="F15" t="s">
        <v>50</v>
      </c>
      <c r="G15" t="s">
        <v>312</v>
      </c>
      <c r="H15" t="s">
        <v>310</v>
      </c>
      <c r="I15">
        <v>751</v>
      </c>
      <c r="J15">
        <f t="shared" si="1"/>
        <v>842</v>
      </c>
      <c r="K15">
        <v>165.1</v>
      </c>
      <c r="L15">
        <v>38.01</v>
      </c>
      <c r="M15" t="s">
        <v>143</v>
      </c>
      <c r="P15">
        <v>2</v>
      </c>
      <c r="Q15">
        <f t="shared" si="0"/>
        <v>840</v>
      </c>
    </row>
    <row r="16" spans="1:17" x14ac:dyDescent="0.25">
      <c r="A16" t="s">
        <v>307</v>
      </c>
      <c r="B16" t="s">
        <v>30</v>
      </c>
      <c r="C16" t="s">
        <v>110</v>
      </c>
      <c r="D16" t="s">
        <v>76</v>
      </c>
      <c r="E16" t="s">
        <v>33</v>
      </c>
      <c r="F16" t="s">
        <v>50</v>
      </c>
      <c r="G16" t="s">
        <v>312</v>
      </c>
      <c r="H16" t="s">
        <v>310</v>
      </c>
      <c r="I16">
        <v>751</v>
      </c>
      <c r="J16">
        <f t="shared" si="1"/>
        <v>844</v>
      </c>
      <c r="K16">
        <v>102.93</v>
      </c>
      <c r="L16">
        <v>54.12</v>
      </c>
      <c r="M16" t="s">
        <v>143</v>
      </c>
      <c r="P16">
        <v>4</v>
      </c>
      <c r="Q16">
        <f t="shared" si="0"/>
        <v>840</v>
      </c>
    </row>
    <row r="17" spans="1:17" x14ac:dyDescent="0.25">
      <c r="A17" t="s">
        <v>307</v>
      </c>
      <c r="B17" t="s">
        <v>30</v>
      </c>
      <c r="C17" t="s">
        <v>110</v>
      </c>
      <c r="D17" t="s">
        <v>76</v>
      </c>
      <c r="E17" t="s">
        <v>33</v>
      </c>
      <c r="F17" t="s">
        <v>50</v>
      </c>
      <c r="G17" t="s">
        <v>312</v>
      </c>
      <c r="H17" t="s">
        <v>310</v>
      </c>
      <c r="I17">
        <v>751</v>
      </c>
      <c r="J17">
        <f t="shared" si="1"/>
        <v>846</v>
      </c>
      <c r="K17">
        <v>74.17</v>
      </c>
      <c r="L17">
        <v>50.27</v>
      </c>
      <c r="M17" t="s">
        <v>143</v>
      </c>
      <c r="P17">
        <v>6</v>
      </c>
      <c r="Q17">
        <f t="shared" si="0"/>
        <v>840</v>
      </c>
    </row>
    <row r="18" spans="1:17" x14ac:dyDescent="0.25">
      <c r="A18" t="s">
        <v>307</v>
      </c>
      <c r="B18" t="s">
        <v>30</v>
      </c>
      <c r="C18" t="s">
        <v>110</v>
      </c>
      <c r="D18" t="s">
        <v>76</v>
      </c>
      <c r="E18" t="s">
        <v>33</v>
      </c>
      <c r="F18" t="s">
        <v>50</v>
      </c>
      <c r="G18" t="s">
        <v>312</v>
      </c>
      <c r="H18" t="s">
        <v>310</v>
      </c>
      <c r="I18">
        <v>751</v>
      </c>
      <c r="J18">
        <f t="shared" si="1"/>
        <v>848</v>
      </c>
      <c r="K18">
        <v>49.82</v>
      </c>
      <c r="L18">
        <v>39.729999999999997</v>
      </c>
      <c r="M18" t="s">
        <v>143</v>
      </c>
      <c r="P18">
        <v>8</v>
      </c>
      <c r="Q18">
        <f t="shared" si="0"/>
        <v>840</v>
      </c>
    </row>
    <row r="19" spans="1:17" x14ac:dyDescent="0.25">
      <c r="A19" t="s">
        <v>307</v>
      </c>
      <c r="B19" t="s">
        <v>30</v>
      </c>
      <c r="C19" t="s">
        <v>110</v>
      </c>
      <c r="D19" t="s">
        <v>76</v>
      </c>
      <c r="E19" t="s">
        <v>33</v>
      </c>
      <c r="F19" t="s">
        <v>50</v>
      </c>
      <c r="G19" t="s">
        <v>312</v>
      </c>
      <c r="H19" t="s">
        <v>310</v>
      </c>
      <c r="I19">
        <v>751</v>
      </c>
      <c r="J19">
        <f t="shared" si="1"/>
        <v>850</v>
      </c>
      <c r="K19">
        <v>20.25</v>
      </c>
      <c r="L19">
        <v>14.49</v>
      </c>
      <c r="M19" t="s">
        <v>143</v>
      </c>
      <c r="P19">
        <v>10</v>
      </c>
      <c r="Q19">
        <f t="shared" si="0"/>
        <v>840</v>
      </c>
    </row>
    <row r="20" spans="1:17" x14ac:dyDescent="0.25">
      <c r="A20" t="s">
        <v>307</v>
      </c>
      <c r="B20" t="s">
        <v>30</v>
      </c>
      <c r="C20" t="s">
        <v>110</v>
      </c>
      <c r="D20" t="s">
        <v>76</v>
      </c>
      <c r="E20" t="s">
        <v>33</v>
      </c>
      <c r="F20" t="s">
        <v>50</v>
      </c>
      <c r="G20" t="s">
        <v>312</v>
      </c>
      <c r="H20" t="s">
        <v>310</v>
      </c>
      <c r="I20">
        <v>751</v>
      </c>
      <c r="J20">
        <f t="shared" si="1"/>
        <v>852</v>
      </c>
      <c r="K20">
        <v>13.97</v>
      </c>
      <c r="L20">
        <v>9.4499999999999993</v>
      </c>
      <c r="M20" t="s">
        <v>143</v>
      </c>
      <c r="P20">
        <v>12</v>
      </c>
      <c r="Q20">
        <f t="shared" si="0"/>
        <v>840</v>
      </c>
    </row>
    <row r="21" spans="1:17" x14ac:dyDescent="0.25">
      <c r="A21" t="s">
        <v>307</v>
      </c>
      <c r="B21" t="s">
        <v>30</v>
      </c>
      <c r="C21" t="s">
        <v>110</v>
      </c>
      <c r="D21" t="s">
        <v>76</v>
      </c>
      <c r="E21" t="s">
        <v>33</v>
      </c>
      <c r="F21" t="s">
        <v>50</v>
      </c>
      <c r="G21" t="s">
        <v>312</v>
      </c>
      <c r="H21" t="s">
        <v>310</v>
      </c>
      <c r="I21">
        <v>751</v>
      </c>
      <c r="J21">
        <f t="shared" si="1"/>
        <v>854</v>
      </c>
      <c r="K21">
        <v>23.38</v>
      </c>
      <c r="L21">
        <v>41.04</v>
      </c>
      <c r="M21" t="s">
        <v>143</v>
      </c>
      <c r="P21">
        <v>14</v>
      </c>
      <c r="Q21">
        <f t="shared" si="0"/>
        <v>840</v>
      </c>
    </row>
    <row r="22" spans="1:17" x14ac:dyDescent="0.25">
      <c r="A22" t="s">
        <v>307</v>
      </c>
      <c r="B22" t="s">
        <v>30</v>
      </c>
      <c r="C22" t="s">
        <v>96</v>
      </c>
      <c r="D22" t="s">
        <v>76</v>
      </c>
      <c r="E22" t="s">
        <v>33</v>
      </c>
      <c r="F22" t="s">
        <v>50</v>
      </c>
      <c r="G22" t="s">
        <v>312</v>
      </c>
      <c r="H22" t="s">
        <v>310</v>
      </c>
      <c r="I22">
        <v>751</v>
      </c>
      <c r="J22">
        <f t="shared" si="1"/>
        <v>840</v>
      </c>
      <c r="K22">
        <v>25.32</v>
      </c>
      <c r="L22">
        <v>9.9700000000000006</v>
      </c>
      <c r="M22" t="s">
        <v>143</v>
      </c>
      <c r="P22">
        <v>0</v>
      </c>
      <c r="Q22">
        <f t="shared" si="0"/>
        <v>840</v>
      </c>
    </row>
    <row r="23" spans="1:17" x14ac:dyDescent="0.25">
      <c r="A23" t="s">
        <v>307</v>
      </c>
      <c r="B23" t="s">
        <v>30</v>
      </c>
      <c r="C23" t="s">
        <v>96</v>
      </c>
      <c r="D23" t="s">
        <v>76</v>
      </c>
      <c r="E23" t="s">
        <v>33</v>
      </c>
      <c r="F23" t="s">
        <v>50</v>
      </c>
      <c r="G23" t="s">
        <v>312</v>
      </c>
      <c r="H23" t="s">
        <v>310</v>
      </c>
      <c r="I23">
        <v>751</v>
      </c>
      <c r="J23">
        <f t="shared" si="1"/>
        <v>842</v>
      </c>
      <c r="K23">
        <v>17.87</v>
      </c>
      <c r="L23">
        <v>8.25</v>
      </c>
      <c r="M23" t="s">
        <v>143</v>
      </c>
      <c r="P23">
        <v>2</v>
      </c>
      <c r="Q23">
        <f t="shared" si="0"/>
        <v>840</v>
      </c>
    </row>
    <row r="24" spans="1:17" x14ac:dyDescent="0.25">
      <c r="A24" t="s">
        <v>307</v>
      </c>
      <c r="B24" t="s">
        <v>30</v>
      </c>
      <c r="C24" t="s">
        <v>96</v>
      </c>
      <c r="D24" t="s">
        <v>76</v>
      </c>
      <c r="E24" t="s">
        <v>33</v>
      </c>
      <c r="F24" t="s">
        <v>50</v>
      </c>
      <c r="G24" t="s">
        <v>312</v>
      </c>
      <c r="H24" t="s">
        <v>310</v>
      </c>
      <c r="I24">
        <v>751</v>
      </c>
      <c r="J24">
        <f t="shared" si="1"/>
        <v>844</v>
      </c>
      <c r="K24">
        <v>14.84</v>
      </c>
      <c r="L24">
        <v>12.22</v>
      </c>
      <c r="M24" t="s">
        <v>143</v>
      </c>
      <c r="P24">
        <v>4</v>
      </c>
      <c r="Q24">
        <f t="shared" si="0"/>
        <v>840</v>
      </c>
    </row>
    <row r="25" spans="1:17" x14ac:dyDescent="0.25">
      <c r="A25" t="s">
        <v>307</v>
      </c>
      <c r="B25" t="s">
        <v>30</v>
      </c>
      <c r="C25" t="s">
        <v>96</v>
      </c>
      <c r="D25" t="s">
        <v>76</v>
      </c>
      <c r="E25" t="s">
        <v>33</v>
      </c>
      <c r="F25" t="s">
        <v>50</v>
      </c>
      <c r="G25" t="s">
        <v>312</v>
      </c>
      <c r="H25" t="s">
        <v>310</v>
      </c>
      <c r="I25">
        <v>751</v>
      </c>
      <c r="J25">
        <f t="shared" si="1"/>
        <v>846</v>
      </c>
      <c r="K25">
        <v>7.67</v>
      </c>
      <c r="L25">
        <v>6.18</v>
      </c>
      <c r="M25" t="s">
        <v>143</v>
      </c>
      <c r="P25">
        <v>6</v>
      </c>
      <c r="Q25">
        <f t="shared" si="0"/>
        <v>840</v>
      </c>
    </row>
    <row r="26" spans="1:17" x14ac:dyDescent="0.25">
      <c r="A26" t="s">
        <v>307</v>
      </c>
      <c r="B26" t="s">
        <v>30</v>
      </c>
      <c r="C26" t="s">
        <v>96</v>
      </c>
      <c r="D26" t="s">
        <v>76</v>
      </c>
      <c r="E26" t="s">
        <v>33</v>
      </c>
      <c r="F26" t="s">
        <v>50</v>
      </c>
      <c r="G26" t="s">
        <v>312</v>
      </c>
      <c r="H26" t="s">
        <v>310</v>
      </c>
      <c r="I26">
        <v>751</v>
      </c>
      <c r="J26">
        <f t="shared" si="1"/>
        <v>848</v>
      </c>
      <c r="K26">
        <v>7.26</v>
      </c>
      <c r="L26">
        <v>0</v>
      </c>
      <c r="M26" t="s">
        <v>143</v>
      </c>
      <c r="P26">
        <v>8</v>
      </c>
      <c r="Q26">
        <f t="shared" si="0"/>
        <v>840</v>
      </c>
    </row>
    <row r="27" spans="1:17" x14ac:dyDescent="0.25">
      <c r="A27" t="s">
        <v>307</v>
      </c>
      <c r="B27" t="s">
        <v>30</v>
      </c>
      <c r="C27" t="s">
        <v>96</v>
      </c>
      <c r="D27" t="s">
        <v>76</v>
      </c>
      <c r="E27" t="s">
        <v>33</v>
      </c>
      <c r="F27" t="s">
        <v>50</v>
      </c>
      <c r="G27" t="s">
        <v>312</v>
      </c>
      <c r="H27" t="s">
        <v>310</v>
      </c>
      <c r="I27">
        <v>751</v>
      </c>
      <c r="J27">
        <f t="shared" si="1"/>
        <v>850</v>
      </c>
      <c r="K27">
        <v>2.46</v>
      </c>
      <c r="L27">
        <v>0</v>
      </c>
      <c r="M27" t="s">
        <v>143</v>
      </c>
      <c r="P27">
        <v>10</v>
      </c>
      <c r="Q27">
        <f t="shared" si="0"/>
        <v>840</v>
      </c>
    </row>
    <row r="28" spans="1:17" x14ac:dyDescent="0.25">
      <c r="A28" t="s">
        <v>307</v>
      </c>
      <c r="B28" t="s">
        <v>30</v>
      </c>
      <c r="C28" t="s">
        <v>96</v>
      </c>
      <c r="D28" t="s">
        <v>76</v>
      </c>
      <c r="E28" t="s">
        <v>33</v>
      </c>
      <c r="F28" t="s">
        <v>50</v>
      </c>
      <c r="G28" t="s">
        <v>312</v>
      </c>
      <c r="H28" t="s">
        <v>310</v>
      </c>
      <c r="I28">
        <v>751</v>
      </c>
      <c r="J28">
        <f t="shared" si="1"/>
        <v>852</v>
      </c>
      <c r="K28">
        <v>3.85</v>
      </c>
      <c r="L28">
        <v>0</v>
      </c>
      <c r="M28" t="s">
        <v>143</v>
      </c>
      <c r="P28">
        <v>12</v>
      </c>
      <c r="Q28">
        <f t="shared" si="0"/>
        <v>840</v>
      </c>
    </row>
    <row r="29" spans="1:17" x14ac:dyDescent="0.25">
      <c r="A29" t="s">
        <v>307</v>
      </c>
      <c r="B29" t="s">
        <v>30</v>
      </c>
      <c r="C29" t="s">
        <v>96</v>
      </c>
      <c r="D29" t="s">
        <v>76</v>
      </c>
      <c r="E29" t="s">
        <v>33</v>
      </c>
      <c r="F29" t="s">
        <v>50</v>
      </c>
      <c r="G29" t="s">
        <v>312</v>
      </c>
      <c r="H29" t="s">
        <v>310</v>
      </c>
      <c r="I29">
        <v>751</v>
      </c>
      <c r="J29">
        <f t="shared" si="1"/>
        <v>854</v>
      </c>
      <c r="K29">
        <v>3.81</v>
      </c>
      <c r="L29">
        <v>0</v>
      </c>
      <c r="M29" t="s">
        <v>143</v>
      </c>
      <c r="P29">
        <v>14</v>
      </c>
      <c r="Q29">
        <f t="shared" si="0"/>
        <v>840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EB1F3-3854-4EA4-B688-B90976170A5A}">
  <dimension ref="A1:R116"/>
  <sheetViews>
    <sheetView topLeftCell="A13" workbookViewId="0">
      <selection activeCell="J61" sqref="J61:J64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s="1" t="s">
        <v>275</v>
      </c>
      <c r="J1" s="1" t="s">
        <v>8</v>
      </c>
      <c r="K1" s="2" t="s">
        <v>137</v>
      </c>
      <c r="L1" s="1" t="s">
        <v>125</v>
      </c>
      <c r="M1" s="1" t="s">
        <v>9</v>
      </c>
      <c r="N1" s="1" t="s">
        <v>7</v>
      </c>
      <c r="P1" s="1" t="s">
        <v>214</v>
      </c>
      <c r="Q1" s="1" t="s">
        <v>205</v>
      </c>
      <c r="R1" s="1" t="s">
        <v>313</v>
      </c>
    </row>
    <row r="2" spans="1:18" x14ac:dyDescent="0.25">
      <c r="A2" t="s">
        <v>139</v>
      </c>
      <c r="B2" t="s">
        <v>30</v>
      </c>
      <c r="C2" t="s">
        <v>31</v>
      </c>
      <c r="D2" t="s">
        <v>32</v>
      </c>
      <c r="E2" t="s">
        <v>33</v>
      </c>
      <c r="F2" t="s">
        <v>93</v>
      </c>
      <c r="G2" t="s">
        <v>83</v>
      </c>
      <c r="H2" t="s">
        <v>310</v>
      </c>
      <c r="I2">
        <v>751</v>
      </c>
      <c r="J2" s="15">
        <f>5/60</f>
        <v>8.3333333333333329E-2</v>
      </c>
      <c r="K2">
        <v>6.17</v>
      </c>
      <c r="L2">
        <f>R2*SQRT(5)</f>
        <v>0.12074767078498864</v>
      </c>
      <c r="M2" t="s">
        <v>37</v>
      </c>
      <c r="N2" t="s">
        <v>37</v>
      </c>
      <c r="R2">
        <v>5.3999999999999999E-2</v>
      </c>
    </row>
    <row r="3" spans="1:18" x14ac:dyDescent="0.25">
      <c r="A3" t="s">
        <v>139</v>
      </c>
      <c r="B3" t="s">
        <v>30</v>
      </c>
      <c r="C3" t="s">
        <v>31</v>
      </c>
      <c r="D3" t="s">
        <v>32</v>
      </c>
      <c r="E3" t="s">
        <v>33</v>
      </c>
      <c r="F3" t="s">
        <v>93</v>
      </c>
      <c r="G3" t="s">
        <v>83</v>
      </c>
      <c r="H3" t="s">
        <v>310</v>
      </c>
      <c r="I3">
        <v>751</v>
      </c>
      <c r="J3">
        <v>0.25</v>
      </c>
      <c r="K3">
        <v>4.08</v>
      </c>
      <c r="L3">
        <f t="shared" ref="L3:L66" si="0">R3*SQRT(5)</f>
        <v>8.2734515167492223E-2</v>
      </c>
      <c r="M3" t="s">
        <v>37</v>
      </c>
      <c r="N3" t="s">
        <v>37</v>
      </c>
      <c r="R3">
        <v>3.6999999999999998E-2</v>
      </c>
    </row>
    <row r="4" spans="1:18" x14ac:dyDescent="0.25">
      <c r="A4" t="s">
        <v>139</v>
      </c>
      <c r="B4" t="s">
        <v>30</v>
      </c>
      <c r="C4" t="s">
        <v>31</v>
      </c>
      <c r="D4" t="s">
        <v>32</v>
      </c>
      <c r="E4" t="s">
        <v>33</v>
      </c>
      <c r="F4" t="s">
        <v>93</v>
      </c>
      <c r="G4" t="s">
        <v>83</v>
      </c>
      <c r="H4" t="s">
        <v>310</v>
      </c>
      <c r="I4">
        <v>751</v>
      </c>
      <c r="J4">
        <v>0.5</v>
      </c>
      <c r="K4">
        <v>2.87</v>
      </c>
      <c r="L4">
        <f t="shared" si="0"/>
        <v>9.8386991009990751E-2</v>
      </c>
      <c r="M4" t="s">
        <v>37</v>
      </c>
      <c r="N4" t="s">
        <v>37</v>
      </c>
      <c r="R4">
        <v>4.3999999999999997E-2</v>
      </c>
    </row>
    <row r="5" spans="1:18" x14ac:dyDescent="0.25">
      <c r="A5" t="s">
        <v>139</v>
      </c>
      <c r="B5" t="s">
        <v>30</v>
      </c>
      <c r="C5" t="s">
        <v>31</v>
      </c>
      <c r="D5" t="s">
        <v>32</v>
      </c>
      <c r="E5" t="s">
        <v>33</v>
      </c>
      <c r="F5" t="s">
        <v>93</v>
      </c>
      <c r="G5" t="s">
        <v>83</v>
      </c>
      <c r="H5" t="s">
        <v>310</v>
      </c>
      <c r="I5">
        <v>751</v>
      </c>
      <c r="J5">
        <v>1</v>
      </c>
      <c r="K5">
        <v>2.25</v>
      </c>
      <c r="L5">
        <f t="shared" si="0"/>
        <v>4.9193495504995376E-2</v>
      </c>
      <c r="M5" t="s">
        <v>37</v>
      </c>
      <c r="N5" t="s">
        <v>37</v>
      </c>
      <c r="R5">
        <v>2.1999999999999999E-2</v>
      </c>
    </row>
    <row r="6" spans="1:18" x14ac:dyDescent="0.25">
      <c r="A6" t="s">
        <v>139</v>
      </c>
      <c r="B6" t="s">
        <v>30</v>
      </c>
      <c r="C6" t="s">
        <v>31</v>
      </c>
      <c r="D6" t="s">
        <v>32</v>
      </c>
      <c r="E6" t="s">
        <v>33</v>
      </c>
      <c r="F6" t="s">
        <v>93</v>
      </c>
      <c r="G6" t="s">
        <v>83</v>
      </c>
      <c r="H6" t="s">
        <v>310</v>
      </c>
      <c r="I6">
        <v>751</v>
      </c>
      <c r="J6">
        <v>2</v>
      </c>
      <c r="K6">
        <v>1.63</v>
      </c>
      <c r="L6">
        <f t="shared" si="0"/>
        <v>2.4596747752497688E-2</v>
      </c>
      <c r="M6" t="s">
        <v>37</v>
      </c>
      <c r="N6" t="s">
        <v>37</v>
      </c>
      <c r="R6">
        <v>1.0999999999999999E-2</v>
      </c>
    </row>
    <row r="7" spans="1:18" x14ac:dyDescent="0.25">
      <c r="A7" t="s">
        <v>139</v>
      </c>
      <c r="B7" t="s">
        <v>30</v>
      </c>
      <c r="C7" t="s">
        <v>31</v>
      </c>
      <c r="D7" t="s">
        <v>32</v>
      </c>
      <c r="E7" t="s">
        <v>33</v>
      </c>
      <c r="F7" t="s">
        <v>93</v>
      </c>
      <c r="G7" t="s">
        <v>83</v>
      </c>
      <c r="H7" t="s">
        <v>310</v>
      </c>
      <c r="I7">
        <v>751</v>
      </c>
      <c r="J7">
        <v>4</v>
      </c>
      <c r="K7">
        <v>0.82</v>
      </c>
      <c r="L7">
        <f t="shared" si="0"/>
        <v>2.0124611797498106E-2</v>
      </c>
      <c r="M7" t="s">
        <v>37</v>
      </c>
      <c r="N7" t="s">
        <v>37</v>
      </c>
      <c r="R7">
        <v>8.9999999999999993E-3</v>
      </c>
    </row>
    <row r="8" spans="1:18" x14ac:dyDescent="0.25">
      <c r="A8" t="s">
        <v>139</v>
      </c>
      <c r="B8" t="s">
        <v>30</v>
      </c>
      <c r="C8" t="s">
        <v>31</v>
      </c>
      <c r="D8" t="s">
        <v>32</v>
      </c>
      <c r="E8" t="s">
        <v>33</v>
      </c>
      <c r="F8" t="s">
        <v>93</v>
      </c>
      <c r="G8" t="s">
        <v>83</v>
      </c>
      <c r="H8" t="s">
        <v>310</v>
      </c>
      <c r="I8">
        <v>751</v>
      </c>
      <c r="J8">
        <v>6</v>
      </c>
      <c r="K8">
        <v>0.47</v>
      </c>
      <c r="L8">
        <f t="shared" si="0"/>
        <v>1.5652475842498528E-2</v>
      </c>
      <c r="M8" t="s">
        <v>37</v>
      </c>
      <c r="N8" t="s">
        <v>37</v>
      </c>
      <c r="R8">
        <v>7.0000000000000001E-3</v>
      </c>
    </row>
    <row r="9" spans="1:18" x14ac:dyDescent="0.25">
      <c r="A9" t="s">
        <v>139</v>
      </c>
      <c r="B9" t="s">
        <v>30</v>
      </c>
      <c r="C9" t="s">
        <v>31</v>
      </c>
      <c r="D9" t="s">
        <v>32</v>
      </c>
      <c r="E9" t="s">
        <v>33</v>
      </c>
      <c r="F9" t="s">
        <v>93</v>
      </c>
      <c r="G9" t="s">
        <v>83</v>
      </c>
      <c r="H9" t="s">
        <v>310</v>
      </c>
      <c r="I9">
        <v>751</v>
      </c>
      <c r="J9">
        <v>8</v>
      </c>
      <c r="K9">
        <v>0.25</v>
      </c>
      <c r="L9">
        <f t="shared" si="0"/>
        <v>1.1180339887498949E-2</v>
      </c>
      <c r="M9" t="s">
        <v>37</v>
      </c>
      <c r="N9" t="s">
        <v>37</v>
      </c>
      <c r="R9">
        <v>5.0000000000000001E-3</v>
      </c>
    </row>
    <row r="10" spans="1:18" x14ac:dyDescent="0.25">
      <c r="A10" t="s">
        <v>139</v>
      </c>
      <c r="B10" t="s">
        <v>30</v>
      </c>
      <c r="C10" t="s">
        <v>31</v>
      </c>
      <c r="D10" t="s">
        <v>32</v>
      </c>
      <c r="E10" t="s">
        <v>33</v>
      </c>
      <c r="F10" t="s">
        <v>93</v>
      </c>
      <c r="G10" t="s">
        <v>83</v>
      </c>
      <c r="H10" t="s">
        <v>310</v>
      </c>
      <c r="I10">
        <v>751</v>
      </c>
      <c r="J10">
        <v>10</v>
      </c>
      <c r="K10">
        <v>0</v>
      </c>
      <c r="L10">
        <f t="shared" si="0"/>
        <v>0</v>
      </c>
      <c r="M10" t="s">
        <v>37</v>
      </c>
      <c r="N10" t="s">
        <v>37</v>
      </c>
      <c r="R10">
        <v>0</v>
      </c>
    </row>
    <row r="11" spans="1:18" x14ac:dyDescent="0.25">
      <c r="A11" t="s">
        <v>139</v>
      </c>
      <c r="B11" t="s">
        <v>30</v>
      </c>
      <c r="C11" t="s">
        <v>31</v>
      </c>
      <c r="D11" t="s">
        <v>32</v>
      </c>
      <c r="E11" t="s">
        <v>33</v>
      </c>
      <c r="F11" t="s">
        <v>93</v>
      </c>
      <c r="G11" t="s">
        <v>83</v>
      </c>
      <c r="H11" t="s">
        <v>310</v>
      </c>
      <c r="I11">
        <v>751</v>
      </c>
      <c r="J11">
        <v>0.25</v>
      </c>
      <c r="K11">
        <v>1</v>
      </c>
      <c r="L11">
        <f t="shared" si="0"/>
        <v>6.0373835392494322E-2</v>
      </c>
      <c r="M11" t="s">
        <v>40</v>
      </c>
      <c r="N11" t="s">
        <v>40</v>
      </c>
      <c r="R11">
        <v>2.7E-2</v>
      </c>
    </row>
    <row r="12" spans="1:18" x14ac:dyDescent="0.25">
      <c r="A12" t="s">
        <v>139</v>
      </c>
      <c r="B12" t="s">
        <v>30</v>
      </c>
      <c r="C12" t="s">
        <v>31</v>
      </c>
      <c r="D12" t="s">
        <v>32</v>
      </c>
      <c r="E12" t="s">
        <v>33</v>
      </c>
      <c r="F12" t="s">
        <v>93</v>
      </c>
      <c r="G12" t="s">
        <v>83</v>
      </c>
      <c r="H12" t="s">
        <v>310</v>
      </c>
      <c r="I12">
        <v>751</v>
      </c>
      <c r="J12">
        <v>0.5</v>
      </c>
      <c r="K12">
        <v>2.48</v>
      </c>
      <c r="L12">
        <f t="shared" si="0"/>
        <v>5.5901699437494748E-2</v>
      </c>
      <c r="M12" t="s">
        <v>40</v>
      </c>
      <c r="N12" t="s">
        <v>40</v>
      </c>
      <c r="R12">
        <v>2.5000000000000001E-2</v>
      </c>
    </row>
    <row r="13" spans="1:18" x14ac:dyDescent="0.25">
      <c r="A13" t="s">
        <v>139</v>
      </c>
      <c r="B13" t="s">
        <v>30</v>
      </c>
      <c r="C13" t="s">
        <v>31</v>
      </c>
      <c r="D13" t="s">
        <v>32</v>
      </c>
      <c r="E13" t="s">
        <v>33</v>
      </c>
      <c r="F13" t="s">
        <v>93</v>
      </c>
      <c r="G13" t="s">
        <v>83</v>
      </c>
      <c r="H13" t="s">
        <v>310</v>
      </c>
      <c r="I13">
        <v>751</v>
      </c>
      <c r="J13">
        <v>1</v>
      </c>
      <c r="K13">
        <v>2.02</v>
      </c>
      <c r="L13">
        <f t="shared" si="0"/>
        <v>8.2734515167492223E-2</v>
      </c>
      <c r="M13" t="s">
        <v>40</v>
      </c>
      <c r="N13" t="s">
        <v>40</v>
      </c>
      <c r="R13">
        <v>3.6999999999999998E-2</v>
      </c>
    </row>
    <row r="14" spans="1:18" x14ac:dyDescent="0.25">
      <c r="A14" t="s">
        <v>139</v>
      </c>
      <c r="B14" t="s">
        <v>30</v>
      </c>
      <c r="C14" t="s">
        <v>31</v>
      </c>
      <c r="D14" t="s">
        <v>32</v>
      </c>
      <c r="E14" t="s">
        <v>33</v>
      </c>
      <c r="F14" t="s">
        <v>93</v>
      </c>
      <c r="G14" t="s">
        <v>83</v>
      </c>
      <c r="H14" t="s">
        <v>310</v>
      </c>
      <c r="I14">
        <v>751</v>
      </c>
      <c r="J14">
        <v>2</v>
      </c>
      <c r="K14">
        <v>1.51</v>
      </c>
      <c r="L14">
        <f t="shared" si="0"/>
        <v>0.11403946685248928</v>
      </c>
      <c r="M14" t="s">
        <v>40</v>
      </c>
      <c r="N14" t="s">
        <v>40</v>
      </c>
      <c r="R14">
        <v>5.0999999999999997E-2</v>
      </c>
    </row>
    <row r="15" spans="1:18" x14ac:dyDescent="0.25">
      <c r="A15" t="s">
        <v>139</v>
      </c>
      <c r="B15" t="s">
        <v>30</v>
      </c>
      <c r="C15" t="s">
        <v>31</v>
      </c>
      <c r="D15" t="s">
        <v>32</v>
      </c>
      <c r="E15" t="s">
        <v>33</v>
      </c>
      <c r="F15" t="s">
        <v>93</v>
      </c>
      <c r="G15" t="s">
        <v>83</v>
      </c>
      <c r="H15" t="s">
        <v>310</v>
      </c>
      <c r="I15">
        <v>751</v>
      </c>
      <c r="J15">
        <v>4</v>
      </c>
      <c r="K15">
        <v>0.7</v>
      </c>
      <c r="L15">
        <f t="shared" si="0"/>
        <v>0.10062305898749054</v>
      </c>
      <c r="M15" t="s">
        <v>40</v>
      </c>
      <c r="N15" t="s">
        <v>40</v>
      </c>
      <c r="R15">
        <v>4.4999999999999998E-2</v>
      </c>
    </row>
    <row r="16" spans="1:18" x14ac:dyDescent="0.25">
      <c r="A16" t="s">
        <v>139</v>
      </c>
      <c r="B16" t="s">
        <v>30</v>
      </c>
      <c r="C16" t="s">
        <v>31</v>
      </c>
      <c r="D16" t="s">
        <v>32</v>
      </c>
      <c r="E16" t="s">
        <v>33</v>
      </c>
      <c r="F16" t="s">
        <v>93</v>
      </c>
      <c r="G16" t="s">
        <v>83</v>
      </c>
      <c r="H16" t="s">
        <v>310</v>
      </c>
      <c r="I16">
        <v>751</v>
      </c>
      <c r="J16">
        <v>6</v>
      </c>
      <c r="K16">
        <v>0.04</v>
      </c>
      <c r="L16">
        <f t="shared" si="0"/>
        <v>4.9193495504995376E-2</v>
      </c>
      <c r="M16" t="s">
        <v>40</v>
      </c>
      <c r="N16" t="s">
        <v>40</v>
      </c>
      <c r="R16">
        <v>2.1999999999999999E-2</v>
      </c>
    </row>
    <row r="17" spans="1:18" x14ac:dyDescent="0.25">
      <c r="A17" t="s">
        <v>139</v>
      </c>
      <c r="B17" t="s">
        <v>30</v>
      </c>
      <c r="C17" t="s">
        <v>31</v>
      </c>
      <c r="D17" t="s">
        <v>32</v>
      </c>
      <c r="E17" t="s">
        <v>33</v>
      </c>
      <c r="F17" t="s">
        <v>93</v>
      </c>
      <c r="G17" t="s">
        <v>83</v>
      </c>
      <c r="H17" t="s">
        <v>310</v>
      </c>
      <c r="I17">
        <v>751</v>
      </c>
      <c r="J17">
        <v>8</v>
      </c>
      <c r="K17">
        <v>0.16</v>
      </c>
      <c r="L17">
        <f t="shared" si="0"/>
        <v>2.2360679774997897E-2</v>
      </c>
      <c r="M17" t="s">
        <v>40</v>
      </c>
      <c r="N17" t="s">
        <v>40</v>
      </c>
      <c r="R17">
        <v>0.01</v>
      </c>
    </row>
    <row r="18" spans="1:18" x14ac:dyDescent="0.25">
      <c r="A18" t="s">
        <v>139</v>
      </c>
      <c r="B18" t="s">
        <v>30</v>
      </c>
      <c r="C18" t="s">
        <v>31</v>
      </c>
      <c r="D18" t="s">
        <v>32</v>
      </c>
      <c r="E18" t="s">
        <v>33</v>
      </c>
      <c r="F18" t="s">
        <v>93</v>
      </c>
      <c r="G18" t="s">
        <v>83</v>
      </c>
      <c r="H18" t="s">
        <v>310</v>
      </c>
      <c r="I18">
        <v>751</v>
      </c>
      <c r="J18">
        <v>10</v>
      </c>
      <c r="K18">
        <v>0</v>
      </c>
      <c r="L18">
        <f t="shared" si="0"/>
        <v>0</v>
      </c>
      <c r="M18" t="s">
        <v>40</v>
      </c>
      <c r="N18" t="s">
        <v>40</v>
      </c>
      <c r="R18">
        <v>0</v>
      </c>
    </row>
    <row r="19" spans="1:18" x14ac:dyDescent="0.25">
      <c r="A19" t="s">
        <v>139</v>
      </c>
      <c r="B19" t="s">
        <v>30</v>
      </c>
      <c r="C19" s="16" t="s">
        <v>31</v>
      </c>
      <c r="D19" t="s">
        <v>32</v>
      </c>
      <c r="E19" t="s">
        <v>33</v>
      </c>
      <c r="F19" t="s">
        <v>93</v>
      </c>
      <c r="G19" t="s">
        <v>83</v>
      </c>
      <c r="H19" t="s">
        <v>310</v>
      </c>
      <c r="I19">
        <v>751</v>
      </c>
      <c r="J19">
        <v>2</v>
      </c>
      <c r="K19">
        <v>1.47</v>
      </c>
      <c r="L19">
        <f t="shared" si="0"/>
        <v>4.4721359549995794E-2</v>
      </c>
      <c r="M19" t="s">
        <v>40</v>
      </c>
      <c r="N19" t="s">
        <v>315</v>
      </c>
      <c r="R19">
        <v>0.02</v>
      </c>
    </row>
    <row r="20" spans="1:18" x14ac:dyDescent="0.25">
      <c r="A20" t="s">
        <v>139</v>
      </c>
      <c r="B20" t="s">
        <v>30</v>
      </c>
      <c r="C20" s="16" t="s">
        <v>31</v>
      </c>
      <c r="D20" t="s">
        <v>32</v>
      </c>
      <c r="E20" t="s">
        <v>33</v>
      </c>
      <c r="F20" t="s">
        <v>93</v>
      </c>
      <c r="G20" t="s">
        <v>83</v>
      </c>
      <c r="H20" t="s">
        <v>310</v>
      </c>
      <c r="I20">
        <v>751</v>
      </c>
      <c r="J20">
        <v>4</v>
      </c>
      <c r="K20">
        <v>0.68</v>
      </c>
      <c r="L20">
        <f t="shared" si="0"/>
        <v>8.9442719099991588E-2</v>
      </c>
      <c r="M20" t="s">
        <v>40</v>
      </c>
      <c r="N20" t="s">
        <v>315</v>
      </c>
      <c r="R20">
        <v>0.04</v>
      </c>
    </row>
    <row r="21" spans="1:18" x14ac:dyDescent="0.25">
      <c r="A21" t="s">
        <v>139</v>
      </c>
      <c r="B21" t="s">
        <v>30</v>
      </c>
      <c r="C21" s="16" t="s">
        <v>31</v>
      </c>
      <c r="D21" t="s">
        <v>32</v>
      </c>
      <c r="E21" t="s">
        <v>33</v>
      </c>
      <c r="F21" t="s">
        <v>93</v>
      </c>
      <c r="G21" t="s">
        <v>83</v>
      </c>
      <c r="H21" t="s">
        <v>310</v>
      </c>
      <c r="I21">
        <v>751</v>
      </c>
      <c r="J21">
        <v>6</v>
      </c>
      <c r="K21">
        <v>0.33</v>
      </c>
      <c r="L21">
        <f t="shared" si="0"/>
        <v>2.2360679774997897E-2</v>
      </c>
      <c r="M21" t="s">
        <v>40</v>
      </c>
      <c r="N21" t="s">
        <v>315</v>
      </c>
      <c r="R21">
        <v>0.01</v>
      </c>
    </row>
    <row r="22" spans="1:18" x14ac:dyDescent="0.25">
      <c r="A22" t="s">
        <v>139</v>
      </c>
      <c r="B22" t="s">
        <v>30</v>
      </c>
      <c r="C22" s="16" t="s">
        <v>31</v>
      </c>
      <c r="D22" t="s">
        <v>32</v>
      </c>
      <c r="E22" t="s">
        <v>33</v>
      </c>
      <c r="F22" t="s">
        <v>93</v>
      </c>
      <c r="G22" t="s">
        <v>83</v>
      </c>
      <c r="H22" t="s">
        <v>310</v>
      </c>
      <c r="I22">
        <v>751</v>
      </c>
      <c r="J22">
        <v>8</v>
      </c>
      <c r="K22">
        <v>0.16</v>
      </c>
      <c r="L22">
        <f t="shared" si="0"/>
        <v>2.2360679774997897E-2</v>
      </c>
      <c r="M22" t="s">
        <v>40</v>
      </c>
      <c r="N22" t="s">
        <v>315</v>
      </c>
      <c r="R22">
        <v>0.01</v>
      </c>
    </row>
    <row r="23" spans="1:18" x14ac:dyDescent="0.25">
      <c r="A23" t="s">
        <v>139</v>
      </c>
      <c r="B23" t="s">
        <v>30</v>
      </c>
      <c r="C23" s="16" t="s">
        <v>31</v>
      </c>
      <c r="D23" t="s">
        <v>32</v>
      </c>
      <c r="E23" t="s">
        <v>33</v>
      </c>
      <c r="F23" t="s">
        <v>93</v>
      </c>
      <c r="G23" t="s">
        <v>83</v>
      </c>
      <c r="H23" t="s">
        <v>310</v>
      </c>
      <c r="I23">
        <v>751</v>
      </c>
      <c r="J23">
        <v>24</v>
      </c>
      <c r="K23">
        <v>0</v>
      </c>
      <c r="L23">
        <f t="shared" si="0"/>
        <v>0</v>
      </c>
      <c r="M23" t="s">
        <v>40</v>
      </c>
      <c r="N23" t="s">
        <v>315</v>
      </c>
    </row>
    <row r="24" spans="1:18" x14ac:dyDescent="0.25">
      <c r="A24" t="s">
        <v>139</v>
      </c>
      <c r="B24" t="s">
        <v>30</v>
      </c>
      <c r="C24" s="16" t="s">
        <v>31</v>
      </c>
      <c r="D24" t="s">
        <v>32</v>
      </c>
      <c r="E24" t="s">
        <v>33</v>
      </c>
      <c r="F24" t="s">
        <v>93</v>
      </c>
      <c r="G24" t="s">
        <v>83</v>
      </c>
      <c r="H24" t="s">
        <v>310</v>
      </c>
      <c r="I24">
        <v>751</v>
      </c>
      <c r="J24">
        <v>48</v>
      </c>
      <c r="K24">
        <v>0</v>
      </c>
      <c r="L24">
        <f t="shared" si="0"/>
        <v>0</v>
      </c>
      <c r="M24" t="s">
        <v>40</v>
      </c>
      <c r="N24" t="s">
        <v>315</v>
      </c>
    </row>
    <row r="25" spans="1:18" x14ac:dyDescent="0.25">
      <c r="A25" t="s">
        <v>139</v>
      </c>
      <c r="B25" t="s">
        <v>30</v>
      </c>
      <c r="C25" s="16" t="s">
        <v>31</v>
      </c>
      <c r="D25" t="s">
        <v>32</v>
      </c>
      <c r="E25" t="s">
        <v>33</v>
      </c>
      <c r="F25" t="s">
        <v>93</v>
      </c>
      <c r="G25" t="s">
        <v>83</v>
      </c>
      <c r="H25" t="s">
        <v>310</v>
      </c>
      <c r="I25">
        <v>751</v>
      </c>
      <c r="J25">
        <v>72</v>
      </c>
      <c r="K25">
        <v>0</v>
      </c>
      <c r="L25">
        <f t="shared" si="0"/>
        <v>0</v>
      </c>
      <c r="M25" t="s">
        <v>40</v>
      </c>
      <c r="N25" t="s">
        <v>315</v>
      </c>
    </row>
    <row r="26" spans="1:18" x14ac:dyDescent="0.25">
      <c r="A26" t="s">
        <v>139</v>
      </c>
      <c r="B26" t="s">
        <v>30</v>
      </c>
      <c r="C26" t="s">
        <v>75</v>
      </c>
      <c r="D26" t="s">
        <v>76</v>
      </c>
      <c r="E26" t="s">
        <v>33</v>
      </c>
      <c r="F26" t="s">
        <v>93</v>
      </c>
      <c r="G26" t="s">
        <v>83</v>
      </c>
      <c r="H26" t="s">
        <v>310</v>
      </c>
      <c r="I26">
        <v>751</v>
      </c>
      <c r="J26">
        <v>2</v>
      </c>
      <c r="K26">
        <v>2.2999999999999998</v>
      </c>
      <c r="L26">
        <f t="shared" si="0"/>
        <v>0.20124611797498107</v>
      </c>
      <c r="M26" t="s">
        <v>40</v>
      </c>
      <c r="N26" t="s">
        <v>315</v>
      </c>
      <c r="R26">
        <v>0.09</v>
      </c>
    </row>
    <row r="27" spans="1:18" x14ac:dyDescent="0.25">
      <c r="A27" t="s">
        <v>139</v>
      </c>
      <c r="B27" t="s">
        <v>30</v>
      </c>
      <c r="C27" t="s">
        <v>75</v>
      </c>
      <c r="D27" t="s">
        <v>76</v>
      </c>
      <c r="E27" t="s">
        <v>33</v>
      </c>
      <c r="F27" t="s">
        <v>93</v>
      </c>
      <c r="G27" t="s">
        <v>83</v>
      </c>
      <c r="H27" t="s">
        <v>310</v>
      </c>
      <c r="I27">
        <v>751</v>
      </c>
      <c r="J27">
        <v>4</v>
      </c>
      <c r="K27">
        <v>1.3</v>
      </c>
      <c r="L27">
        <f t="shared" si="0"/>
        <v>0.15652475842498531</v>
      </c>
      <c r="M27" t="s">
        <v>40</v>
      </c>
      <c r="N27" t="s">
        <v>315</v>
      </c>
      <c r="R27">
        <v>7.0000000000000007E-2</v>
      </c>
    </row>
    <row r="28" spans="1:18" x14ac:dyDescent="0.25">
      <c r="A28" t="s">
        <v>139</v>
      </c>
      <c r="B28" t="s">
        <v>30</v>
      </c>
      <c r="C28" t="s">
        <v>75</v>
      </c>
      <c r="D28" t="s">
        <v>76</v>
      </c>
      <c r="E28" t="s">
        <v>33</v>
      </c>
      <c r="F28" t="s">
        <v>93</v>
      </c>
      <c r="G28" t="s">
        <v>83</v>
      </c>
      <c r="H28" t="s">
        <v>310</v>
      </c>
      <c r="I28">
        <v>751</v>
      </c>
      <c r="J28">
        <v>6</v>
      </c>
      <c r="K28">
        <v>0.75</v>
      </c>
      <c r="L28">
        <f t="shared" si="0"/>
        <v>4.4721359549995794E-2</v>
      </c>
      <c r="M28" t="s">
        <v>40</v>
      </c>
      <c r="N28" t="s">
        <v>315</v>
      </c>
      <c r="R28">
        <v>0.02</v>
      </c>
    </row>
    <row r="29" spans="1:18" x14ac:dyDescent="0.25">
      <c r="A29" t="s">
        <v>139</v>
      </c>
      <c r="B29" t="s">
        <v>30</v>
      </c>
      <c r="C29" t="s">
        <v>75</v>
      </c>
      <c r="D29" t="s">
        <v>76</v>
      </c>
      <c r="E29" t="s">
        <v>33</v>
      </c>
      <c r="F29" t="s">
        <v>93</v>
      </c>
      <c r="G29" t="s">
        <v>83</v>
      </c>
      <c r="H29" t="s">
        <v>310</v>
      </c>
      <c r="I29">
        <v>751</v>
      </c>
      <c r="J29">
        <v>8</v>
      </c>
      <c r="K29">
        <v>0.5</v>
      </c>
      <c r="L29">
        <f t="shared" si="0"/>
        <v>6.7082039324993695E-2</v>
      </c>
      <c r="M29" t="s">
        <v>40</v>
      </c>
      <c r="N29" t="s">
        <v>315</v>
      </c>
      <c r="R29">
        <v>0.03</v>
      </c>
    </row>
    <row r="30" spans="1:18" x14ac:dyDescent="0.25">
      <c r="A30" t="s">
        <v>139</v>
      </c>
      <c r="B30" t="s">
        <v>30</v>
      </c>
      <c r="C30" t="s">
        <v>75</v>
      </c>
      <c r="D30" t="s">
        <v>76</v>
      </c>
      <c r="E30" t="s">
        <v>33</v>
      </c>
      <c r="F30" t="s">
        <v>93</v>
      </c>
      <c r="G30" t="s">
        <v>83</v>
      </c>
      <c r="H30" t="s">
        <v>310</v>
      </c>
      <c r="I30">
        <v>751</v>
      </c>
      <c r="J30">
        <v>24</v>
      </c>
      <c r="K30">
        <v>0.17</v>
      </c>
      <c r="L30">
        <f t="shared" si="0"/>
        <v>2.2360679774997897E-2</v>
      </c>
      <c r="M30" t="s">
        <v>40</v>
      </c>
      <c r="N30" t="s">
        <v>315</v>
      </c>
      <c r="R30">
        <v>0.01</v>
      </c>
    </row>
    <row r="31" spans="1:18" x14ac:dyDescent="0.25">
      <c r="A31" t="s">
        <v>139</v>
      </c>
      <c r="B31" t="s">
        <v>30</v>
      </c>
      <c r="C31" t="s">
        <v>75</v>
      </c>
      <c r="D31" t="s">
        <v>76</v>
      </c>
      <c r="E31" t="s">
        <v>33</v>
      </c>
      <c r="F31" t="s">
        <v>93</v>
      </c>
      <c r="G31" t="s">
        <v>83</v>
      </c>
      <c r="H31" t="s">
        <v>310</v>
      </c>
      <c r="I31">
        <v>751</v>
      </c>
      <c r="J31">
        <v>48</v>
      </c>
      <c r="K31">
        <v>0.1</v>
      </c>
      <c r="L31">
        <f t="shared" si="0"/>
        <v>0</v>
      </c>
      <c r="M31" t="s">
        <v>40</v>
      </c>
      <c r="N31" t="s">
        <v>315</v>
      </c>
      <c r="R31">
        <v>0</v>
      </c>
    </row>
    <row r="32" spans="1:18" x14ac:dyDescent="0.25">
      <c r="A32" t="s">
        <v>139</v>
      </c>
      <c r="B32" t="s">
        <v>30</v>
      </c>
      <c r="C32" t="s">
        <v>75</v>
      </c>
      <c r="D32" t="s">
        <v>76</v>
      </c>
      <c r="E32" t="s">
        <v>33</v>
      </c>
      <c r="F32" t="s">
        <v>93</v>
      </c>
      <c r="G32" t="s">
        <v>83</v>
      </c>
      <c r="H32" t="s">
        <v>310</v>
      </c>
      <c r="I32">
        <v>751</v>
      </c>
      <c r="J32">
        <v>72</v>
      </c>
      <c r="K32">
        <v>0</v>
      </c>
      <c r="L32">
        <f t="shared" si="0"/>
        <v>0</v>
      </c>
      <c r="M32" t="s">
        <v>40</v>
      </c>
      <c r="N32" t="s">
        <v>315</v>
      </c>
    </row>
    <row r="33" spans="1:18" x14ac:dyDescent="0.25">
      <c r="A33" t="s">
        <v>139</v>
      </c>
      <c r="B33" t="s">
        <v>30</v>
      </c>
      <c r="C33" t="s">
        <v>100</v>
      </c>
      <c r="D33" t="s">
        <v>76</v>
      </c>
      <c r="E33" t="s">
        <v>33</v>
      </c>
      <c r="F33" t="s">
        <v>93</v>
      </c>
      <c r="G33" t="s">
        <v>83</v>
      </c>
      <c r="H33" t="s">
        <v>310</v>
      </c>
      <c r="I33">
        <v>751</v>
      </c>
      <c r="J33">
        <v>2</v>
      </c>
      <c r="K33">
        <v>2.1</v>
      </c>
      <c r="L33">
        <f t="shared" si="0"/>
        <v>8.9442719099991588E-2</v>
      </c>
      <c r="M33" t="s">
        <v>40</v>
      </c>
      <c r="N33" t="s">
        <v>315</v>
      </c>
      <c r="R33">
        <v>0.04</v>
      </c>
    </row>
    <row r="34" spans="1:18" x14ac:dyDescent="0.25">
      <c r="A34" t="s">
        <v>139</v>
      </c>
      <c r="B34" t="s">
        <v>30</v>
      </c>
      <c r="C34" t="s">
        <v>100</v>
      </c>
      <c r="D34" t="s">
        <v>76</v>
      </c>
      <c r="E34" t="s">
        <v>33</v>
      </c>
      <c r="F34" t="s">
        <v>93</v>
      </c>
      <c r="G34" t="s">
        <v>83</v>
      </c>
      <c r="H34" t="s">
        <v>310</v>
      </c>
      <c r="I34">
        <v>751</v>
      </c>
      <c r="J34">
        <v>4</v>
      </c>
      <c r="K34">
        <v>0.95</v>
      </c>
      <c r="L34">
        <f t="shared" si="0"/>
        <v>4.4721359549995794E-2</v>
      </c>
      <c r="M34" t="s">
        <v>40</v>
      </c>
      <c r="N34" t="s">
        <v>315</v>
      </c>
      <c r="R34">
        <v>0.02</v>
      </c>
    </row>
    <row r="35" spans="1:18" x14ac:dyDescent="0.25">
      <c r="A35" t="s">
        <v>139</v>
      </c>
      <c r="B35" t="s">
        <v>30</v>
      </c>
      <c r="C35" t="s">
        <v>100</v>
      </c>
      <c r="D35" t="s">
        <v>76</v>
      </c>
      <c r="E35" t="s">
        <v>33</v>
      </c>
      <c r="F35" t="s">
        <v>93</v>
      </c>
      <c r="G35" t="s">
        <v>83</v>
      </c>
      <c r="H35" t="s">
        <v>310</v>
      </c>
      <c r="I35">
        <v>751</v>
      </c>
      <c r="J35">
        <v>6</v>
      </c>
      <c r="K35">
        <v>0.7</v>
      </c>
      <c r="L35">
        <f t="shared" si="0"/>
        <v>6.7082039324993695E-2</v>
      </c>
      <c r="M35" t="s">
        <v>40</v>
      </c>
      <c r="N35" t="s">
        <v>315</v>
      </c>
      <c r="R35">
        <v>0.03</v>
      </c>
    </row>
    <row r="36" spans="1:18" x14ac:dyDescent="0.25">
      <c r="A36" t="s">
        <v>139</v>
      </c>
      <c r="B36" t="s">
        <v>30</v>
      </c>
      <c r="C36" t="s">
        <v>100</v>
      </c>
      <c r="D36" t="s">
        <v>76</v>
      </c>
      <c r="E36" t="s">
        <v>33</v>
      </c>
      <c r="F36" t="s">
        <v>93</v>
      </c>
      <c r="G36" t="s">
        <v>83</v>
      </c>
      <c r="H36" t="s">
        <v>310</v>
      </c>
      <c r="I36">
        <v>751</v>
      </c>
      <c r="J36">
        <v>8</v>
      </c>
      <c r="K36">
        <v>0.17</v>
      </c>
      <c r="L36">
        <f t="shared" si="0"/>
        <v>6.7082039324993695E-2</v>
      </c>
      <c r="M36" t="s">
        <v>40</v>
      </c>
      <c r="N36" t="s">
        <v>315</v>
      </c>
      <c r="R36">
        <v>0.03</v>
      </c>
    </row>
    <row r="37" spans="1:18" x14ac:dyDescent="0.25">
      <c r="A37" t="s">
        <v>139</v>
      </c>
      <c r="B37" t="s">
        <v>30</v>
      </c>
      <c r="C37" t="s">
        <v>100</v>
      </c>
      <c r="D37" t="s">
        <v>76</v>
      </c>
      <c r="E37" t="s">
        <v>33</v>
      </c>
      <c r="F37" t="s">
        <v>93</v>
      </c>
      <c r="G37" t="s">
        <v>83</v>
      </c>
      <c r="H37" t="s">
        <v>310</v>
      </c>
      <c r="I37">
        <v>751</v>
      </c>
      <c r="J37">
        <v>24</v>
      </c>
      <c r="K37">
        <v>0.1</v>
      </c>
      <c r="L37">
        <f t="shared" si="0"/>
        <v>0</v>
      </c>
      <c r="M37" t="s">
        <v>40</v>
      </c>
      <c r="N37" t="s">
        <v>315</v>
      </c>
      <c r="R37">
        <v>0</v>
      </c>
    </row>
    <row r="38" spans="1:18" x14ac:dyDescent="0.25">
      <c r="A38" t="s">
        <v>139</v>
      </c>
      <c r="B38" t="s">
        <v>30</v>
      </c>
      <c r="C38" t="s">
        <v>100</v>
      </c>
      <c r="D38" t="s">
        <v>76</v>
      </c>
      <c r="E38" t="s">
        <v>33</v>
      </c>
      <c r="F38" t="s">
        <v>93</v>
      </c>
      <c r="G38" t="s">
        <v>83</v>
      </c>
      <c r="H38" t="s">
        <v>310</v>
      </c>
      <c r="I38">
        <v>751</v>
      </c>
      <c r="J38">
        <v>48</v>
      </c>
      <c r="K38">
        <v>0</v>
      </c>
      <c r="L38">
        <f t="shared" si="0"/>
        <v>0</v>
      </c>
      <c r="M38" t="s">
        <v>40</v>
      </c>
      <c r="N38" t="s">
        <v>315</v>
      </c>
    </row>
    <row r="39" spans="1:18" x14ac:dyDescent="0.25">
      <c r="A39" t="s">
        <v>139</v>
      </c>
      <c r="B39" t="s">
        <v>30</v>
      </c>
      <c r="C39" t="s">
        <v>100</v>
      </c>
      <c r="D39" t="s">
        <v>76</v>
      </c>
      <c r="E39" t="s">
        <v>33</v>
      </c>
      <c r="F39" t="s">
        <v>93</v>
      </c>
      <c r="G39" t="s">
        <v>83</v>
      </c>
      <c r="H39" t="s">
        <v>310</v>
      </c>
      <c r="I39">
        <v>751</v>
      </c>
      <c r="J39">
        <v>72</v>
      </c>
      <c r="K39">
        <v>0</v>
      </c>
      <c r="L39">
        <f t="shared" si="0"/>
        <v>0</v>
      </c>
      <c r="M39" t="s">
        <v>40</v>
      </c>
      <c r="N39" t="s">
        <v>315</v>
      </c>
    </row>
    <row r="40" spans="1:18" x14ac:dyDescent="0.25">
      <c r="A40" t="s">
        <v>139</v>
      </c>
      <c r="B40" t="s">
        <v>30</v>
      </c>
      <c r="C40" t="s">
        <v>101</v>
      </c>
      <c r="D40" t="s">
        <v>76</v>
      </c>
      <c r="E40" t="s">
        <v>33</v>
      </c>
      <c r="F40" t="s">
        <v>93</v>
      </c>
      <c r="G40" t="s">
        <v>83</v>
      </c>
      <c r="H40" t="s">
        <v>310</v>
      </c>
      <c r="I40">
        <v>751</v>
      </c>
      <c r="J40">
        <v>2</v>
      </c>
      <c r="K40">
        <v>1.3</v>
      </c>
      <c r="L40">
        <f t="shared" si="0"/>
        <v>0.15652475842498531</v>
      </c>
      <c r="M40" t="s">
        <v>40</v>
      </c>
      <c r="N40" t="s">
        <v>315</v>
      </c>
      <c r="R40">
        <v>7.0000000000000007E-2</v>
      </c>
    </row>
    <row r="41" spans="1:18" x14ac:dyDescent="0.25">
      <c r="A41" t="s">
        <v>139</v>
      </c>
      <c r="B41" t="s">
        <v>30</v>
      </c>
      <c r="C41" t="s">
        <v>101</v>
      </c>
      <c r="D41" t="s">
        <v>76</v>
      </c>
      <c r="E41" t="s">
        <v>33</v>
      </c>
      <c r="F41" t="s">
        <v>93</v>
      </c>
      <c r="G41" t="s">
        <v>83</v>
      </c>
      <c r="H41" t="s">
        <v>310</v>
      </c>
      <c r="I41">
        <v>751</v>
      </c>
      <c r="J41">
        <v>4</v>
      </c>
      <c r="K41">
        <v>0.77</v>
      </c>
      <c r="L41">
        <f t="shared" si="0"/>
        <v>4.4721359549995794E-2</v>
      </c>
      <c r="M41" t="s">
        <v>40</v>
      </c>
      <c r="N41" t="s">
        <v>315</v>
      </c>
      <c r="R41">
        <v>0.02</v>
      </c>
    </row>
    <row r="42" spans="1:18" x14ac:dyDescent="0.25">
      <c r="A42" t="s">
        <v>139</v>
      </c>
      <c r="B42" t="s">
        <v>30</v>
      </c>
      <c r="C42" t="s">
        <v>101</v>
      </c>
      <c r="D42" t="s">
        <v>76</v>
      </c>
      <c r="E42" t="s">
        <v>33</v>
      </c>
      <c r="F42" t="s">
        <v>93</v>
      </c>
      <c r="G42" t="s">
        <v>83</v>
      </c>
      <c r="H42" t="s">
        <v>310</v>
      </c>
      <c r="I42">
        <v>751</v>
      </c>
      <c r="J42">
        <v>6</v>
      </c>
      <c r="K42">
        <v>0.55000000000000004</v>
      </c>
      <c r="L42">
        <f t="shared" si="0"/>
        <v>4.4721359549995794E-2</v>
      </c>
      <c r="M42" t="s">
        <v>40</v>
      </c>
      <c r="N42" t="s">
        <v>315</v>
      </c>
      <c r="R42">
        <v>0.02</v>
      </c>
    </row>
    <row r="43" spans="1:18" x14ac:dyDescent="0.25">
      <c r="A43" t="s">
        <v>139</v>
      </c>
      <c r="B43" t="s">
        <v>30</v>
      </c>
      <c r="C43" t="s">
        <v>101</v>
      </c>
      <c r="D43" t="s">
        <v>76</v>
      </c>
      <c r="E43" t="s">
        <v>33</v>
      </c>
      <c r="F43" t="s">
        <v>93</v>
      </c>
      <c r="G43" t="s">
        <v>83</v>
      </c>
      <c r="H43" t="s">
        <v>310</v>
      </c>
      <c r="I43">
        <v>751</v>
      </c>
      <c r="J43">
        <v>8</v>
      </c>
      <c r="K43">
        <v>0.15</v>
      </c>
      <c r="L43">
        <f t="shared" si="0"/>
        <v>4.4721359549995794E-2</v>
      </c>
      <c r="M43" t="s">
        <v>40</v>
      </c>
      <c r="N43" t="s">
        <v>315</v>
      </c>
      <c r="R43">
        <v>0.02</v>
      </c>
    </row>
    <row r="44" spans="1:18" x14ac:dyDescent="0.25">
      <c r="A44" t="s">
        <v>139</v>
      </c>
      <c r="B44" t="s">
        <v>30</v>
      </c>
      <c r="C44" t="s">
        <v>101</v>
      </c>
      <c r="D44" t="s">
        <v>76</v>
      </c>
      <c r="E44" t="s">
        <v>33</v>
      </c>
      <c r="F44" t="s">
        <v>93</v>
      </c>
      <c r="G44" t="s">
        <v>83</v>
      </c>
      <c r="H44" t="s">
        <v>310</v>
      </c>
      <c r="I44">
        <v>751</v>
      </c>
      <c r="J44">
        <v>24</v>
      </c>
      <c r="K44">
        <v>0</v>
      </c>
      <c r="L44">
        <f t="shared" si="0"/>
        <v>0</v>
      </c>
      <c r="M44" t="s">
        <v>40</v>
      </c>
      <c r="N44" t="s">
        <v>315</v>
      </c>
    </row>
    <row r="45" spans="1:18" x14ac:dyDescent="0.25">
      <c r="A45" t="s">
        <v>139</v>
      </c>
      <c r="B45" t="s">
        <v>30</v>
      </c>
      <c r="C45" t="s">
        <v>101</v>
      </c>
      <c r="D45" t="s">
        <v>76</v>
      </c>
      <c r="E45" t="s">
        <v>33</v>
      </c>
      <c r="F45" t="s">
        <v>93</v>
      </c>
      <c r="G45" t="s">
        <v>83</v>
      </c>
      <c r="H45" t="s">
        <v>310</v>
      </c>
      <c r="I45">
        <v>751</v>
      </c>
      <c r="J45">
        <v>48</v>
      </c>
      <c r="K45">
        <v>0</v>
      </c>
      <c r="L45">
        <f t="shared" si="0"/>
        <v>0</v>
      </c>
      <c r="M45" t="s">
        <v>40</v>
      </c>
      <c r="N45" t="s">
        <v>315</v>
      </c>
    </row>
    <row r="46" spans="1:18" x14ac:dyDescent="0.25">
      <c r="A46" t="s">
        <v>139</v>
      </c>
      <c r="B46" t="s">
        <v>30</v>
      </c>
      <c r="C46" t="s">
        <v>101</v>
      </c>
      <c r="D46" t="s">
        <v>76</v>
      </c>
      <c r="E46" t="s">
        <v>33</v>
      </c>
      <c r="F46" t="s">
        <v>93</v>
      </c>
      <c r="G46" t="s">
        <v>83</v>
      </c>
      <c r="H46" t="s">
        <v>310</v>
      </c>
      <c r="I46">
        <v>751</v>
      </c>
      <c r="J46">
        <v>72</v>
      </c>
      <c r="K46">
        <v>0</v>
      </c>
      <c r="L46">
        <f t="shared" si="0"/>
        <v>0</v>
      </c>
      <c r="M46" t="s">
        <v>40</v>
      </c>
      <c r="N46" t="s">
        <v>315</v>
      </c>
    </row>
    <row r="47" spans="1:18" x14ac:dyDescent="0.25">
      <c r="A47" t="s">
        <v>139</v>
      </c>
      <c r="B47" t="s">
        <v>30</v>
      </c>
      <c r="C47" t="s">
        <v>110</v>
      </c>
      <c r="D47" t="s">
        <v>76</v>
      </c>
      <c r="E47" t="s">
        <v>33</v>
      </c>
      <c r="F47" t="s">
        <v>93</v>
      </c>
      <c r="G47" t="s">
        <v>83</v>
      </c>
      <c r="H47" t="s">
        <v>310</v>
      </c>
      <c r="I47">
        <v>751</v>
      </c>
      <c r="J47">
        <v>2</v>
      </c>
      <c r="K47">
        <v>1.65</v>
      </c>
      <c r="L47">
        <f t="shared" si="0"/>
        <v>8.9442719099991588E-2</v>
      </c>
      <c r="M47" t="s">
        <v>40</v>
      </c>
      <c r="N47" t="s">
        <v>315</v>
      </c>
      <c r="R47">
        <v>0.04</v>
      </c>
    </row>
    <row r="48" spans="1:18" x14ac:dyDescent="0.25">
      <c r="A48" t="s">
        <v>139</v>
      </c>
      <c r="B48" t="s">
        <v>30</v>
      </c>
      <c r="C48" t="s">
        <v>110</v>
      </c>
      <c r="D48" t="s">
        <v>76</v>
      </c>
      <c r="E48" t="s">
        <v>33</v>
      </c>
      <c r="F48" t="s">
        <v>93</v>
      </c>
      <c r="G48" t="s">
        <v>83</v>
      </c>
      <c r="H48" t="s">
        <v>310</v>
      </c>
      <c r="I48">
        <v>751</v>
      </c>
      <c r="J48">
        <v>4</v>
      </c>
      <c r="K48">
        <v>0.9</v>
      </c>
      <c r="L48">
        <f t="shared" si="0"/>
        <v>4.4721359549995794E-2</v>
      </c>
      <c r="M48" t="s">
        <v>40</v>
      </c>
      <c r="N48" t="s">
        <v>315</v>
      </c>
      <c r="R48">
        <v>0.02</v>
      </c>
    </row>
    <row r="49" spans="1:18" x14ac:dyDescent="0.25">
      <c r="A49" t="s">
        <v>139</v>
      </c>
      <c r="B49" t="s">
        <v>30</v>
      </c>
      <c r="C49" t="s">
        <v>110</v>
      </c>
      <c r="D49" t="s">
        <v>76</v>
      </c>
      <c r="E49" t="s">
        <v>33</v>
      </c>
      <c r="F49" t="s">
        <v>93</v>
      </c>
      <c r="G49" t="s">
        <v>83</v>
      </c>
      <c r="H49" t="s">
        <v>310</v>
      </c>
      <c r="I49">
        <v>751</v>
      </c>
      <c r="J49">
        <v>6</v>
      </c>
      <c r="K49">
        <v>0.67</v>
      </c>
      <c r="L49">
        <f t="shared" si="0"/>
        <v>4.4721359549995794E-2</v>
      </c>
      <c r="M49" t="s">
        <v>40</v>
      </c>
      <c r="N49" t="s">
        <v>315</v>
      </c>
      <c r="R49">
        <v>0.02</v>
      </c>
    </row>
    <row r="50" spans="1:18" x14ac:dyDescent="0.25">
      <c r="A50" t="s">
        <v>139</v>
      </c>
      <c r="B50" t="s">
        <v>30</v>
      </c>
      <c r="C50" t="s">
        <v>110</v>
      </c>
      <c r="D50" t="s">
        <v>76</v>
      </c>
      <c r="E50" t="s">
        <v>33</v>
      </c>
      <c r="F50" t="s">
        <v>93</v>
      </c>
      <c r="G50" t="s">
        <v>83</v>
      </c>
      <c r="H50" t="s">
        <v>310</v>
      </c>
      <c r="I50">
        <v>751</v>
      </c>
      <c r="J50">
        <v>8</v>
      </c>
      <c r="K50">
        <v>0.35</v>
      </c>
      <c r="L50">
        <f t="shared" si="0"/>
        <v>4.4721359549995794E-2</v>
      </c>
      <c r="M50" t="s">
        <v>40</v>
      </c>
      <c r="N50" t="s">
        <v>315</v>
      </c>
      <c r="R50">
        <v>0.02</v>
      </c>
    </row>
    <row r="51" spans="1:18" x14ac:dyDescent="0.25">
      <c r="A51" t="s">
        <v>139</v>
      </c>
      <c r="B51" t="s">
        <v>30</v>
      </c>
      <c r="C51" t="s">
        <v>110</v>
      </c>
      <c r="D51" t="s">
        <v>76</v>
      </c>
      <c r="E51" t="s">
        <v>33</v>
      </c>
      <c r="F51" t="s">
        <v>93</v>
      </c>
      <c r="G51" t="s">
        <v>83</v>
      </c>
      <c r="H51" t="s">
        <v>310</v>
      </c>
      <c r="I51">
        <v>751</v>
      </c>
      <c r="J51">
        <v>24</v>
      </c>
      <c r="K51">
        <v>0.15</v>
      </c>
      <c r="L51">
        <f t="shared" si="0"/>
        <v>0.15652475842498531</v>
      </c>
      <c r="M51" t="s">
        <v>40</v>
      </c>
      <c r="N51" t="s">
        <v>315</v>
      </c>
      <c r="R51">
        <v>7.0000000000000007E-2</v>
      </c>
    </row>
    <row r="52" spans="1:18" x14ac:dyDescent="0.25">
      <c r="A52" t="s">
        <v>139</v>
      </c>
      <c r="B52" t="s">
        <v>30</v>
      </c>
      <c r="C52" t="s">
        <v>110</v>
      </c>
      <c r="D52" t="s">
        <v>76</v>
      </c>
      <c r="E52" t="s">
        <v>33</v>
      </c>
      <c r="F52" t="s">
        <v>93</v>
      </c>
      <c r="G52" t="s">
        <v>83</v>
      </c>
      <c r="H52" t="s">
        <v>310</v>
      </c>
      <c r="I52">
        <v>751</v>
      </c>
      <c r="J52">
        <v>48</v>
      </c>
      <c r="K52">
        <v>0</v>
      </c>
      <c r="L52">
        <f t="shared" si="0"/>
        <v>0</v>
      </c>
      <c r="M52" t="s">
        <v>40</v>
      </c>
      <c r="N52" t="s">
        <v>315</v>
      </c>
    </row>
    <row r="53" spans="1:18" x14ac:dyDescent="0.25">
      <c r="A53" t="s">
        <v>139</v>
      </c>
      <c r="B53" t="s">
        <v>30</v>
      </c>
      <c r="C53" t="s">
        <v>110</v>
      </c>
      <c r="D53" t="s">
        <v>76</v>
      </c>
      <c r="E53" t="s">
        <v>33</v>
      </c>
      <c r="F53" t="s">
        <v>93</v>
      </c>
      <c r="G53" t="s">
        <v>83</v>
      </c>
      <c r="H53" t="s">
        <v>310</v>
      </c>
      <c r="I53">
        <v>751</v>
      </c>
      <c r="J53">
        <v>72</v>
      </c>
      <c r="K53">
        <v>0</v>
      </c>
      <c r="L53">
        <f t="shared" si="0"/>
        <v>0</v>
      </c>
      <c r="M53" t="s">
        <v>40</v>
      </c>
      <c r="N53" t="s">
        <v>315</v>
      </c>
    </row>
    <row r="54" spans="1:18" x14ac:dyDescent="0.25">
      <c r="A54" t="s">
        <v>139</v>
      </c>
      <c r="B54" t="s">
        <v>30</v>
      </c>
      <c r="C54" t="s">
        <v>141</v>
      </c>
      <c r="D54" t="s">
        <v>76</v>
      </c>
      <c r="E54" t="s">
        <v>33</v>
      </c>
      <c r="F54" t="s">
        <v>93</v>
      </c>
      <c r="G54" t="s">
        <v>83</v>
      </c>
      <c r="H54" t="s">
        <v>310</v>
      </c>
      <c r="I54">
        <v>751</v>
      </c>
      <c r="J54">
        <v>2</v>
      </c>
      <c r="K54">
        <v>0.09</v>
      </c>
      <c r="L54">
        <f t="shared" si="0"/>
        <v>6.7082039324993695E-2</v>
      </c>
      <c r="M54" t="s">
        <v>40</v>
      </c>
      <c r="N54" t="s">
        <v>315</v>
      </c>
      <c r="R54">
        <v>0.03</v>
      </c>
    </row>
    <row r="55" spans="1:18" x14ac:dyDescent="0.25">
      <c r="A55" t="s">
        <v>139</v>
      </c>
      <c r="B55" t="s">
        <v>30</v>
      </c>
      <c r="C55" t="s">
        <v>141</v>
      </c>
      <c r="D55" t="s">
        <v>76</v>
      </c>
      <c r="E55" t="s">
        <v>33</v>
      </c>
      <c r="F55" t="s">
        <v>93</v>
      </c>
      <c r="G55" t="s">
        <v>83</v>
      </c>
      <c r="H55" t="s">
        <v>310</v>
      </c>
      <c r="I55">
        <v>751</v>
      </c>
      <c r="J55">
        <v>4</v>
      </c>
      <c r="K55">
        <v>0.6</v>
      </c>
      <c r="L55">
        <f t="shared" si="0"/>
        <v>4.4721359549995794E-2</v>
      </c>
      <c r="M55" t="s">
        <v>40</v>
      </c>
      <c r="N55" t="s">
        <v>315</v>
      </c>
      <c r="R55">
        <v>0.02</v>
      </c>
    </row>
    <row r="56" spans="1:18" x14ac:dyDescent="0.25">
      <c r="A56" t="s">
        <v>139</v>
      </c>
      <c r="B56" t="s">
        <v>30</v>
      </c>
      <c r="C56" t="s">
        <v>141</v>
      </c>
      <c r="D56" t="s">
        <v>76</v>
      </c>
      <c r="E56" t="s">
        <v>33</v>
      </c>
      <c r="F56" t="s">
        <v>93</v>
      </c>
      <c r="G56" t="s">
        <v>83</v>
      </c>
      <c r="H56" t="s">
        <v>310</v>
      </c>
      <c r="I56">
        <v>751</v>
      </c>
      <c r="J56">
        <v>6</v>
      </c>
      <c r="K56">
        <v>0.35</v>
      </c>
      <c r="L56">
        <f t="shared" si="0"/>
        <v>4.4721359549995794E-2</v>
      </c>
      <c r="M56" t="s">
        <v>40</v>
      </c>
      <c r="N56" t="s">
        <v>315</v>
      </c>
      <c r="R56">
        <v>0.02</v>
      </c>
    </row>
    <row r="57" spans="1:18" x14ac:dyDescent="0.25">
      <c r="A57" t="s">
        <v>139</v>
      </c>
      <c r="B57" t="s">
        <v>30</v>
      </c>
      <c r="C57" t="s">
        <v>141</v>
      </c>
      <c r="D57" t="s">
        <v>76</v>
      </c>
      <c r="E57" t="s">
        <v>33</v>
      </c>
      <c r="F57" t="s">
        <v>93</v>
      </c>
      <c r="G57" t="s">
        <v>83</v>
      </c>
      <c r="H57" t="s">
        <v>310</v>
      </c>
      <c r="I57">
        <v>751</v>
      </c>
      <c r="J57">
        <v>8</v>
      </c>
      <c r="K57">
        <v>1.2E-2</v>
      </c>
      <c r="L57">
        <f t="shared" si="0"/>
        <v>4.4721359549995794E-2</v>
      </c>
      <c r="M57" t="s">
        <v>40</v>
      </c>
      <c r="N57" t="s">
        <v>315</v>
      </c>
      <c r="R57">
        <v>0.02</v>
      </c>
    </row>
    <row r="58" spans="1:18" x14ac:dyDescent="0.25">
      <c r="A58" t="s">
        <v>139</v>
      </c>
      <c r="B58" t="s">
        <v>30</v>
      </c>
      <c r="C58" t="s">
        <v>141</v>
      </c>
      <c r="D58" t="s">
        <v>76</v>
      </c>
      <c r="E58" t="s">
        <v>33</v>
      </c>
      <c r="F58" t="s">
        <v>93</v>
      </c>
      <c r="G58" t="s">
        <v>83</v>
      </c>
      <c r="H58" t="s">
        <v>310</v>
      </c>
      <c r="I58">
        <v>751</v>
      </c>
      <c r="J58">
        <v>24</v>
      </c>
      <c r="K58">
        <v>0</v>
      </c>
      <c r="L58">
        <f t="shared" si="0"/>
        <v>0</v>
      </c>
      <c r="M58" t="s">
        <v>40</v>
      </c>
      <c r="N58" t="s">
        <v>315</v>
      </c>
    </row>
    <row r="59" spans="1:18" x14ac:dyDescent="0.25">
      <c r="A59" t="s">
        <v>139</v>
      </c>
      <c r="B59" t="s">
        <v>30</v>
      </c>
      <c r="C59" t="s">
        <v>141</v>
      </c>
      <c r="D59" t="s">
        <v>76</v>
      </c>
      <c r="E59" t="s">
        <v>33</v>
      </c>
      <c r="F59" t="s">
        <v>93</v>
      </c>
      <c r="G59" t="s">
        <v>83</v>
      </c>
      <c r="H59" t="s">
        <v>310</v>
      </c>
      <c r="I59">
        <v>751</v>
      </c>
      <c r="J59">
        <v>48</v>
      </c>
      <c r="K59">
        <v>0</v>
      </c>
      <c r="L59">
        <f t="shared" si="0"/>
        <v>0</v>
      </c>
      <c r="M59" t="s">
        <v>40</v>
      </c>
      <c r="N59" t="s">
        <v>315</v>
      </c>
    </row>
    <row r="60" spans="1:18" x14ac:dyDescent="0.25">
      <c r="A60" t="s">
        <v>139</v>
      </c>
      <c r="B60" t="s">
        <v>30</v>
      </c>
      <c r="C60" t="s">
        <v>141</v>
      </c>
      <c r="D60" t="s">
        <v>76</v>
      </c>
      <c r="E60" t="s">
        <v>33</v>
      </c>
      <c r="F60" t="s">
        <v>93</v>
      </c>
      <c r="G60" t="s">
        <v>83</v>
      </c>
      <c r="H60" t="s">
        <v>310</v>
      </c>
      <c r="I60">
        <v>751</v>
      </c>
      <c r="J60">
        <v>72</v>
      </c>
      <c r="K60">
        <v>0</v>
      </c>
      <c r="L60">
        <f t="shared" si="0"/>
        <v>0</v>
      </c>
      <c r="M60" t="s">
        <v>40</v>
      </c>
      <c r="N60" t="s">
        <v>315</v>
      </c>
    </row>
    <row r="61" spans="1:18" x14ac:dyDescent="0.25">
      <c r="A61" t="s">
        <v>139</v>
      </c>
      <c r="B61" t="s">
        <v>30</v>
      </c>
      <c r="C61" t="s">
        <v>96</v>
      </c>
      <c r="D61" t="s">
        <v>76</v>
      </c>
      <c r="E61" t="s">
        <v>33</v>
      </c>
      <c r="F61" t="s">
        <v>93</v>
      </c>
      <c r="G61" t="s">
        <v>83</v>
      </c>
      <c r="H61" t="s">
        <v>310</v>
      </c>
      <c r="I61">
        <v>751</v>
      </c>
      <c r="J61">
        <v>2</v>
      </c>
      <c r="K61">
        <v>1.9</v>
      </c>
      <c r="L61">
        <f t="shared" si="0"/>
        <v>0</v>
      </c>
      <c r="M61" t="s">
        <v>40</v>
      </c>
      <c r="N61" t="s">
        <v>315</v>
      </c>
    </row>
    <row r="62" spans="1:18" x14ac:dyDescent="0.25">
      <c r="A62" t="s">
        <v>139</v>
      </c>
      <c r="B62" t="s">
        <v>30</v>
      </c>
      <c r="C62" t="s">
        <v>96</v>
      </c>
      <c r="D62" t="s">
        <v>76</v>
      </c>
      <c r="E62" t="s">
        <v>33</v>
      </c>
      <c r="F62" t="s">
        <v>93</v>
      </c>
      <c r="G62" t="s">
        <v>83</v>
      </c>
      <c r="H62" t="s">
        <v>310</v>
      </c>
      <c r="I62">
        <v>751</v>
      </c>
      <c r="J62">
        <v>4</v>
      </c>
      <c r="K62">
        <v>0.9</v>
      </c>
      <c r="L62">
        <f t="shared" si="0"/>
        <v>8.9442719099991588E-2</v>
      </c>
      <c r="M62" t="s">
        <v>40</v>
      </c>
      <c r="N62" t="s">
        <v>315</v>
      </c>
      <c r="R62">
        <v>0.04</v>
      </c>
    </row>
    <row r="63" spans="1:18" x14ac:dyDescent="0.25">
      <c r="A63" t="s">
        <v>139</v>
      </c>
      <c r="B63" t="s">
        <v>30</v>
      </c>
      <c r="C63" t="s">
        <v>96</v>
      </c>
      <c r="D63" t="s">
        <v>76</v>
      </c>
      <c r="E63" t="s">
        <v>33</v>
      </c>
      <c r="F63" t="s">
        <v>93</v>
      </c>
      <c r="G63" t="s">
        <v>83</v>
      </c>
      <c r="H63" t="s">
        <v>310</v>
      </c>
      <c r="I63">
        <v>751</v>
      </c>
      <c r="J63">
        <v>6</v>
      </c>
      <c r="K63">
        <v>0.6</v>
      </c>
      <c r="L63">
        <f t="shared" si="0"/>
        <v>8.9442719099991588E-2</v>
      </c>
      <c r="M63" t="s">
        <v>40</v>
      </c>
      <c r="N63" t="s">
        <v>315</v>
      </c>
      <c r="R63">
        <v>0.04</v>
      </c>
    </row>
    <row r="64" spans="1:18" x14ac:dyDescent="0.25">
      <c r="A64" t="s">
        <v>139</v>
      </c>
      <c r="B64" t="s">
        <v>30</v>
      </c>
      <c r="C64" t="s">
        <v>96</v>
      </c>
      <c r="D64" t="s">
        <v>76</v>
      </c>
      <c r="E64" t="s">
        <v>33</v>
      </c>
      <c r="F64" t="s">
        <v>93</v>
      </c>
      <c r="G64" t="s">
        <v>83</v>
      </c>
      <c r="H64" t="s">
        <v>310</v>
      </c>
      <c r="I64">
        <v>751</v>
      </c>
      <c r="J64">
        <v>8</v>
      </c>
      <c r="K64">
        <v>0.2</v>
      </c>
      <c r="L64">
        <f t="shared" si="0"/>
        <v>4.4721359549995794E-2</v>
      </c>
      <c r="M64" t="s">
        <v>40</v>
      </c>
      <c r="N64" t="s">
        <v>315</v>
      </c>
      <c r="R64">
        <v>0.02</v>
      </c>
    </row>
    <row r="65" spans="1:18" x14ac:dyDescent="0.25">
      <c r="A65" t="s">
        <v>139</v>
      </c>
      <c r="B65" t="s">
        <v>30</v>
      </c>
      <c r="C65" t="s">
        <v>96</v>
      </c>
      <c r="D65" t="s">
        <v>76</v>
      </c>
      <c r="E65" t="s">
        <v>33</v>
      </c>
      <c r="F65" t="s">
        <v>93</v>
      </c>
      <c r="G65" t="s">
        <v>83</v>
      </c>
      <c r="H65" t="s">
        <v>310</v>
      </c>
      <c r="I65">
        <v>751</v>
      </c>
      <c r="J65">
        <v>24</v>
      </c>
      <c r="K65">
        <v>0</v>
      </c>
      <c r="L65">
        <f t="shared" si="0"/>
        <v>6.7082039324993695E-2</v>
      </c>
      <c r="M65" t="s">
        <v>40</v>
      </c>
      <c r="N65" t="s">
        <v>315</v>
      </c>
      <c r="R65">
        <v>0.03</v>
      </c>
    </row>
    <row r="66" spans="1:18" x14ac:dyDescent="0.25">
      <c r="A66" t="s">
        <v>139</v>
      </c>
      <c r="B66" t="s">
        <v>30</v>
      </c>
      <c r="C66" t="s">
        <v>96</v>
      </c>
      <c r="D66" t="s">
        <v>76</v>
      </c>
      <c r="E66" t="s">
        <v>33</v>
      </c>
      <c r="F66" t="s">
        <v>93</v>
      </c>
      <c r="G66" t="s">
        <v>83</v>
      </c>
      <c r="H66" t="s">
        <v>310</v>
      </c>
      <c r="I66">
        <v>751</v>
      </c>
      <c r="J66">
        <v>48</v>
      </c>
      <c r="K66">
        <v>0</v>
      </c>
      <c r="L66">
        <f t="shared" si="0"/>
        <v>0</v>
      </c>
      <c r="M66" t="s">
        <v>40</v>
      </c>
      <c r="N66" t="s">
        <v>315</v>
      </c>
    </row>
    <row r="67" spans="1:18" x14ac:dyDescent="0.25">
      <c r="A67" t="s">
        <v>139</v>
      </c>
      <c r="B67" t="s">
        <v>30</v>
      </c>
      <c r="C67" t="s">
        <v>96</v>
      </c>
      <c r="D67" t="s">
        <v>76</v>
      </c>
      <c r="E67" t="s">
        <v>33</v>
      </c>
      <c r="F67" t="s">
        <v>93</v>
      </c>
      <c r="G67" t="s">
        <v>83</v>
      </c>
      <c r="H67" t="s">
        <v>310</v>
      </c>
      <c r="I67">
        <v>751</v>
      </c>
      <c r="J67">
        <v>72</v>
      </c>
      <c r="K67">
        <v>0</v>
      </c>
      <c r="L67">
        <f t="shared" ref="L67:L116" si="1">R67*SQRT(5)</f>
        <v>0</v>
      </c>
      <c r="M67" t="s">
        <v>40</v>
      </c>
      <c r="N67" t="s">
        <v>315</v>
      </c>
    </row>
    <row r="68" spans="1:18" x14ac:dyDescent="0.25">
      <c r="A68" t="s">
        <v>139</v>
      </c>
      <c r="B68" t="s">
        <v>30</v>
      </c>
      <c r="C68" s="16" t="s">
        <v>31</v>
      </c>
      <c r="D68" t="s">
        <v>32</v>
      </c>
      <c r="E68" t="s">
        <v>33</v>
      </c>
      <c r="F68" t="s">
        <v>93</v>
      </c>
      <c r="G68" t="s">
        <v>314</v>
      </c>
      <c r="H68" t="s">
        <v>310</v>
      </c>
      <c r="I68">
        <v>751</v>
      </c>
      <c r="J68">
        <f>P68+Q68</f>
        <v>338</v>
      </c>
      <c r="K68">
        <v>0.7</v>
      </c>
      <c r="L68">
        <f t="shared" si="1"/>
        <v>2.2360679774997897E-2</v>
      </c>
      <c r="M68" t="s">
        <v>143</v>
      </c>
      <c r="N68" t="s">
        <v>316</v>
      </c>
      <c r="P68">
        <v>2</v>
      </c>
      <c r="Q68">
        <f>14*24</f>
        <v>336</v>
      </c>
      <c r="R68">
        <v>0.01</v>
      </c>
    </row>
    <row r="69" spans="1:18" x14ac:dyDescent="0.25">
      <c r="A69" t="s">
        <v>139</v>
      </c>
      <c r="B69" t="s">
        <v>30</v>
      </c>
      <c r="C69" s="16" t="s">
        <v>31</v>
      </c>
      <c r="D69" t="s">
        <v>32</v>
      </c>
      <c r="E69" t="s">
        <v>33</v>
      </c>
      <c r="F69" t="s">
        <v>93</v>
      </c>
      <c r="G69" t="s">
        <v>314</v>
      </c>
      <c r="H69" t="s">
        <v>310</v>
      </c>
      <c r="I69">
        <v>751</v>
      </c>
      <c r="J69">
        <f t="shared" ref="J69:J116" si="2">P69+Q69</f>
        <v>340</v>
      </c>
      <c r="K69">
        <v>0.41</v>
      </c>
      <c r="L69">
        <f t="shared" si="1"/>
        <v>2.2360679774997897E-2</v>
      </c>
      <c r="M69" t="s">
        <v>143</v>
      </c>
      <c r="N69" t="s">
        <v>316</v>
      </c>
      <c r="P69">
        <v>4</v>
      </c>
      <c r="Q69">
        <f t="shared" ref="Q69:Q116" si="3">14*24</f>
        <v>336</v>
      </c>
      <c r="R69">
        <v>0.01</v>
      </c>
    </row>
    <row r="70" spans="1:18" x14ac:dyDescent="0.25">
      <c r="A70" t="s">
        <v>139</v>
      </c>
      <c r="B70" t="s">
        <v>30</v>
      </c>
      <c r="C70" s="16" t="s">
        <v>31</v>
      </c>
      <c r="D70" t="s">
        <v>32</v>
      </c>
      <c r="E70" t="s">
        <v>33</v>
      </c>
      <c r="F70" t="s">
        <v>93</v>
      </c>
      <c r="G70" t="s">
        <v>314</v>
      </c>
      <c r="H70" t="s">
        <v>310</v>
      </c>
      <c r="I70">
        <v>751</v>
      </c>
      <c r="J70">
        <f t="shared" si="2"/>
        <v>342</v>
      </c>
      <c r="K70">
        <v>0.2</v>
      </c>
      <c r="L70">
        <f t="shared" si="1"/>
        <v>2.2360679774997897E-2</v>
      </c>
      <c r="M70" t="s">
        <v>143</v>
      </c>
      <c r="N70" t="s">
        <v>316</v>
      </c>
      <c r="P70">
        <v>6</v>
      </c>
      <c r="Q70">
        <f t="shared" si="3"/>
        <v>336</v>
      </c>
      <c r="R70">
        <v>0.01</v>
      </c>
    </row>
    <row r="71" spans="1:18" x14ac:dyDescent="0.25">
      <c r="A71" t="s">
        <v>139</v>
      </c>
      <c r="B71" t="s">
        <v>30</v>
      </c>
      <c r="C71" s="16" t="s">
        <v>31</v>
      </c>
      <c r="D71" t="s">
        <v>32</v>
      </c>
      <c r="E71" t="s">
        <v>33</v>
      </c>
      <c r="F71" t="s">
        <v>93</v>
      </c>
      <c r="G71" t="s">
        <v>314</v>
      </c>
      <c r="H71" t="s">
        <v>310</v>
      </c>
      <c r="I71">
        <v>751</v>
      </c>
      <c r="J71">
        <f t="shared" si="2"/>
        <v>344</v>
      </c>
      <c r="K71">
        <v>0.1</v>
      </c>
      <c r="L71">
        <f t="shared" si="1"/>
        <v>0</v>
      </c>
      <c r="M71" t="s">
        <v>143</v>
      </c>
      <c r="N71" t="s">
        <v>316</v>
      </c>
      <c r="P71">
        <v>8</v>
      </c>
      <c r="Q71">
        <f t="shared" si="3"/>
        <v>336</v>
      </c>
      <c r="R71">
        <v>0</v>
      </c>
    </row>
    <row r="72" spans="1:18" x14ac:dyDescent="0.25">
      <c r="A72" t="s">
        <v>139</v>
      </c>
      <c r="B72" t="s">
        <v>30</v>
      </c>
      <c r="C72" s="16" t="s">
        <v>31</v>
      </c>
      <c r="D72" t="s">
        <v>32</v>
      </c>
      <c r="E72" t="s">
        <v>33</v>
      </c>
      <c r="F72" t="s">
        <v>93</v>
      </c>
      <c r="G72" t="s">
        <v>314</v>
      </c>
      <c r="H72" t="s">
        <v>310</v>
      </c>
      <c r="I72">
        <v>751</v>
      </c>
      <c r="J72">
        <f t="shared" si="2"/>
        <v>360</v>
      </c>
      <c r="K72">
        <v>0</v>
      </c>
      <c r="L72">
        <f t="shared" si="1"/>
        <v>0</v>
      </c>
      <c r="M72" t="s">
        <v>143</v>
      </c>
      <c r="N72" t="s">
        <v>316</v>
      </c>
      <c r="P72">
        <v>24</v>
      </c>
      <c r="Q72">
        <f t="shared" si="3"/>
        <v>336</v>
      </c>
    </row>
    <row r="73" spans="1:18" x14ac:dyDescent="0.25">
      <c r="A73" t="s">
        <v>139</v>
      </c>
      <c r="B73" t="s">
        <v>30</v>
      </c>
      <c r="C73" s="16" t="s">
        <v>31</v>
      </c>
      <c r="D73" t="s">
        <v>32</v>
      </c>
      <c r="E73" t="s">
        <v>33</v>
      </c>
      <c r="F73" t="s">
        <v>93</v>
      </c>
      <c r="G73" t="s">
        <v>314</v>
      </c>
      <c r="H73" t="s">
        <v>310</v>
      </c>
      <c r="I73">
        <v>751</v>
      </c>
      <c r="J73">
        <f t="shared" si="2"/>
        <v>384</v>
      </c>
      <c r="K73">
        <v>0</v>
      </c>
      <c r="L73">
        <f t="shared" si="1"/>
        <v>0</v>
      </c>
      <c r="M73" t="s">
        <v>143</v>
      </c>
      <c r="N73" t="s">
        <v>316</v>
      </c>
      <c r="P73">
        <v>48</v>
      </c>
      <c r="Q73">
        <f t="shared" si="3"/>
        <v>336</v>
      </c>
    </row>
    <row r="74" spans="1:18" x14ac:dyDescent="0.25">
      <c r="A74" t="s">
        <v>139</v>
      </c>
      <c r="B74" t="s">
        <v>30</v>
      </c>
      <c r="C74" s="16" t="s">
        <v>31</v>
      </c>
      <c r="D74" t="s">
        <v>32</v>
      </c>
      <c r="E74" t="s">
        <v>33</v>
      </c>
      <c r="F74" t="s">
        <v>93</v>
      </c>
      <c r="G74" t="s">
        <v>314</v>
      </c>
      <c r="H74" t="s">
        <v>310</v>
      </c>
      <c r="I74">
        <v>751</v>
      </c>
      <c r="J74">
        <f t="shared" si="2"/>
        <v>408</v>
      </c>
      <c r="K74">
        <v>0</v>
      </c>
      <c r="L74">
        <f t="shared" si="1"/>
        <v>0</v>
      </c>
      <c r="M74" t="s">
        <v>143</v>
      </c>
      <c r="N74" t="s">
        <v>316</v>
      </c>
      <c r="P74">
        <v>72</v>
      </c>
      <c r="Q74">
        <f t="shared" si="3"/>
        <v>336</v>
      </c>
    </row>
    <row r="75" spans="1:18" x14ac:dyDescent="0.25">
      <c r="A75" t="s">
        <v>139</v>
      </c>
      <c r="B75" t="s">
        <v>30</v>
      </c>
      <c r="C75" t="s">
        <v>75</v>
      </c>
      <c r="D75" t="s">
        <v>76</v>
      </c>
      <c r="E75" t="s">
        <v>33</v>
      </c>
      <c r="F75" t="s">
        <v>93</v>
      </c>
      <c r="G75" t="s">
        <v>314</v>
      </c>
      <c r="H75" t="s">
        <v>310</v>
      </c>
      <c r="I75">
        <v>751</v>
      </c>
      <c r="J75">
        <f t="shared" si="2"/>
        <v>338</v>
      </c>
      <c r="K75">
        <v>1.1000000000000001</v>
      </c>
      <c r="L75">
        <f t="shared" si="1"/>
        <v>8.9442719099991588E-2</v>
      </c>
      <c r="M75" t="s">
        <v>143</v>
      </c>
      <c r="N75" t="s">
        <v>316</v>
      </c>
      <c r="P75">
        <v>2</v>
      </c>
      <c r="Q75">
        <f t="shared" si="3"/>
        <v>336</v>
      </c>
      <c r="R75">
        <v>0.04</v>
      </c>
    </row>
    <row r="76" spans="1:18" x14ac:dyDescent="0.25">
      <c r="A76" t="s">
        <v>139</v>
      </c>
      <c r="B76" t="s">
        <v>30</v>
      </c>
      <c r="C76" t="s">
        <v>75</v>
      </c>
      <c r="D76" t="s">
        <v>76</v>
      </c>
      <c r="E76" t="s">
        <v>33</v>
      </c>
      <c r="F76" t="s">
        <v>93</v>
      </c>
      <c r="G76" t="s">
        <v>314</v>
      </c>
      <c r="H76" t="s">
        <v>310</v>
      </c>
      <c r="I76">
        <v>751</v>
      </c>
      <c r="J76">
        <f t="shared" si="2"/>
        <v>340</v>
      </c>
      <c r="K76">
        <v>0.8</v>
      </c>
      <c r="L76">
        <f t="shared" si="1"/>
        <v>4.4721359549995794E-2</v>
      </c>
      <c r="M76" t="s">
        <v>143</v>
      </c>
      <c r="N76" t="s">
        <v>316</v>
      </c>
      <c r="P76">
        <v>4</v>
      </c>
      <c r="Q76">
        <f t="shared" si="3"/>
        <v>336</v>
      </c>
      <c r="R76">
        <v>0.02</v>
      </c>
    </row>
    <row r="77" spans="1:18" x14ac:dyDescent="0.25">
      <c r="A77" t="s">
        <v>139</v>
      </c>
      <c r="B77" t="s">
        <v>30</v>
      </c>
      <c r="C77" t="s">
        <v>75</v>
      </c>
      <c r="D77" t="s">
        <v>76</v>
      </c>
      <c r="E77" t="s">
        <v>33</v>
      </c>
      <c r="F77" t="s">
        <v>93</v>
      </c>
      <c r="G77" t="s">
        <v>314</v>
      </c>
      <c r="H77" t="s">
        <v>310</v>
      </c>
      <c r="I77">
        <v>751</v>
      </c>
      <c r="J77">
        <f t="shared" si="2"/>
        <v>342</v>
      </c>
      <c r="K77">
        <v>0.48</v>
      </c>
      <c r="L77">
        <f t="shared" si="1"/>
        <v>8.9442719099991588E-2</v>
      </c>
      <c r="M77" t="s">
        <v>143</v>
      </c>
      <c r="N77" t="s">
        <v>316</v>
      </c>
      <c r="P77">
        <v>6</v>
      </c>
      <c r="Q77">
        <f t="shared" si="3"/>
        <v>336</v>
      </c>
      <c r="R77">
        <v>0.04</v>
      </c>
    </row>
    <row r="78" spans="1:18" x14ac:dyDescent="0.25">
      <c r="A78" t="s">
        <v>139</v>
      </c>
      <c r="B78" t="s">
        <v>30</v>
      </c>
      <c r="C78" t="s">
        <v>75</v>
      </c>
      <c r="D78" t="s">
        <v>76</v>
      </c>
      <c r="E78" t="s">
        <v>33</v>
      </c>
      <c r="F78" t="s">
        <v>93</v>
      </c>
      <c r="G78" t="s">
        <v>314</v>
      </c>
      <c r="H78" t="s">
        <v>310</v>
      </c>
      <c r="I78">
        <v>751</v>
      </c>
      <c r="J78">
        <f t="shared" si="2"/>
        <v>344</v>
      </c>
      <c r="K78">
        <v>0.14000000000000001</v>
      </c>
      <c r="L78">
        <f t="shared" si="1"/>
        <v>4.4721359549995794E-2</v>
      </c>
      <c r="M78" t="s">
        <v>143</v>
      </c>
      <c r="N78" t="s">
        <v>316</v>
      </c>
      <c r="P78">
        <v>8</v>
      </c>
      <c r="Q78">
        <f t="shared" si="3"/>
        <v>336</v>
      </c>
      <c r="R78">
        <v>0.02</v>
      </c>
    </row>
    <row r="79" spans="1:18" x14ac:dyDescent="0.25">
      <c r="A79" t="s">
        <v>139</v>
      </c>
      <c r="B79" t="s">
        <v>30</v>
      </c>
      <c r="C79" t="s">
        <v>75</v>
      </c>
      <c r="D79" t="s">
        <v>76</v>
      </c>
      <c r="E79" t="s">
        <v>33</v>
      </c>
      <c r="F79" t="s">
        <v>93</v>
      </c>
      <c r="G79" t="s">
        <v>314</v>
      </c>
      <c r="H79" t="s">
        <v>310</v>
      </c>
      <c r="I79">
        <v>751</v>
      </c>
      <c r="J79">
        <f t="shared" si="2"/>
        <v>360</v>
      </c>
      <c r="K79">
        <v>0.1</v>
      </c>
      <c r="L79">
        <f t="shared" si="1"/>
        <v>0</v>
      </c>
      <c r="M79" t="s">
        <v>143</v>
      </c>
      <c r="N79" t="s">
        <v>316</v>
      </c>
      <c r="P79">
        <v>24</v>
      </c>
      <c r="Q79">
        <f t="shared" si="3"/>
        <v>336</v>
      </c>
      <c r="R79">
        <v>0</v>
      </c>
    </row>
    <row r="80" spans="1:18" x14ac:dyDescent="0.25">
      <c r="A80" t="s">
        <v>139</v>
      </c>
      <c r="B80" t="s">
        <v>30</v>
      </c>
      <c r="C80" t="s">
        <v>75</v>
      </c>
      <c r="D80" t="s">
        <v>76</v>
      </c>
      <c r="E80" t="s">
        <v>33</v>
      </c>
      <c r="F80" t="s">
        <v>93</v>
      </c>
      <c r="G80" t="s">
        <v>314</v>
      </c>
      <c r="H80" t="s">
        <v>310</v>
      </c>
      <c r="I80">
        <v>751</v>
      </c>
      <c r="J80">
        <f t="shared" si="2"/>
        <v>384</v>
      </c>
      <c r="K80">
        <v>0</v>
      </c>
      <c r="L80">
        <f t="shared" si="1"/>
        <v>0</v>
      </c>
      <c r="M80" t="s">
        <v>143</v>
      </c>
      <c r="N80" t="s">
        <v>316</v>
      </c>
      <c r="P80">
        <v>48</v>
      </c>
      <c r="Q80">
        <f t="shared" si="3"/>
        <v>336</v>
      </c>
    </row>
    <row r="81" spans="1:18" x14ac:dyDescent="0.25">
      <c r="A81" t="s">
        <v>139</v>
      </c>
      <c r="B81" t="s">
        <v>30</v>
      </c>
      <c r="C81" t="s">
        <v>75</v>
      </c>
      <c r="D81" t="s">
        <v>76</v>
      </c>
      <c r="E81" t="s">
        <v>33</v>
      </c>
      <c r="F81" t="s">
        <v>93</v>
      </c>
      <c r="G81" t="s">
        <v>314</v>
      </c>
      <c r="H81" t="s">
        <v>310</v>
      </c>
      <c r="I81">
        <v>751</v>
      </c>
      <c r="J81">
        <f t="shared" si="2"/>
        <v>408</v>
      </c>
      <c r="K81">
        <v>0</v>
      </c>
      <c r="L81">
        <f t="shared" si="1"/>
        <v>0</v>
      </c>
      <c r="M81" t="s">
        <v>143</v>
      </c>
      <c r="N81" t="s">
        <v>316</v>
      </c>
      <c r="P81">
        <v>72</v>
      </c>
      <c r="Q81">
        <f t="shared" si="3"/>
        <v>336</v>
      </c>
    </row>
    <row r="82" spans="1:18" x14ac:dyDescent="0.25">
      <c r="A82" t="s">
        <v>139</v>
      </c>
      <c r="B82" t="s">
        <v>30</v>
      </c>
      <c r="C82" t="s">
        <v>100</v>
      </c>
      <c r="D82" t="s">
        <v>76</v>
      </c>
      <c r="E82" t="s">
        <v>33</v>
      </c>
      <c r="F82" t="s">
        <v>93</v>
      </c>
      <c r="G82" t="s">
        <v>314</v>
      </c>
      <c r="H82" t="s">
        <v>310</v>
      </c>
      <c r="I82">
        <v>751</v>
      </c>
      <c r="J82">
        <f t="shared" si="2"/>
        <v>338</v>
      </c>
      <c r="K82">
        <v>0.67</v>
      </c>
      <c r="L82">
        <f t="shared" si="1"/>
        <v>4.4721359549995794E-2</v>
      </c>
      <c r="M82" t="s">
        <v>143</v>
      </c>
      <c r="N82" t="s">
        <v>316</v>
      </c>
      <c r="P82">
        <v>2</v>
      </c>
      <c r="Q82">
        <f t="shared" si="3"/>
        <v>336</v>
      </c>
      <c r="R82">
        <v>0.02</v>
      </c>
    </row>
    <row r="83" spans="1:18" x14ac:dyDescent="0.25">
      <c r="A83" t="s">
        <v>139</v>
      </c>
      <c r="B83" t="s">
        <v>30</v>
      </c>
      <c r="C83" t="s">
        <v>100</v>
      </c>
      <c r="D83" t="s">
        <v>76</v>
      </c>
      <c r="E83" t="s">
        <v>33</v>
      </c>
      <c r="F83" t="s">
        <v>93</v>
      </c>
      <c r="G83" t="s">
        <v>314</v>
      </c>
      <c r="H83" t="s">
        <v>310</v>
      </c>
      <c r="I83">
        <v>751</v>
      </c>
      <c r="J83">
        <f t="shared" si="2"/>
        <v>340</v>
      </c>
      <c r="K83">
        <v>0.44</v>
      </c>
      <c r="L83">
        <f t="shared" si="1"/>
        <v>4.4721359549995794E-2</v>
      </c>
      <c r="M83" t="s">
        <v>143</v>
      </c>
      <c r="N83" t="s">
        <v>316</v>
      </c>
      <c r="P83">
        <v>4</v>
      </c>
      <c r="Q83">
        <f t="shared" si="3"/>
        <v>336</v>
      </c>
      <c r="R83">
        <v>0.02</v>
      </c>
    </row>
    <row r="84" spans="1:18" x14ac:dyDescent="0.25">
      <c r="A84" t="s">
        <v>139</v>
      </c>
      <c r="B84" t="s">
        <v>30</v>
      </c>
      <c r="C84" t="s">
        <v>100</v>
      </c>
      <c r="D84" t="s">
        <v>76</v>
      </c>
      <c r="E84" t="s">
        <v>33</v>
      </c>
      <c r="F84" t="s">
        <v>93</v>
      </c>
      <c r="G84" t="s">
        <v>314</v>
      </c>
      <c r="H84" t="s">
        <v>310</v>
      </c>
      <c r="I84">
        <v>751</v>
      </c>
      <c r="J84">
        <f t="shared" si="2"/>
        <v>342</v>
      </c>
      <c r="K84">
        <v>0.23</v>
      </c>
      <c r="L84">
        <f t="shared" si="1"/>
        <v>4.4721359549995794E-2</v>
      </c>
      <c r="M84" t="s">
        <v>143</v>
      </c>
      <c r="N84" t="s">
        <v>316</v>
      </c>
      <c r="P84">
        <v>6</v>
      </c>
      <c r="Q84">
        <f t="shared" si="3"/>
        <v>336</v>
      </c>
      <c r="R84">
        <v>0.02</v>
      </c>
    </row>
    <row r="85" spans="1:18" x14ac:dyDescent="0.25">
      <c r="A85" t="s">
        <v>139</v>
      </c>
      <c r="B85" t="s">
        <v>30</v>
      </c>
      <c r="C85" t="s">
        <v>100</v>
      </c>
      <c r="D85" t="s">
        <v>76</v>
      </c>
      <c r="E85" t="s">
        <v>33</v>
      </c>
      <c r="F85" t="s">
        <v>93</v>
      </c>
      <c r="G85" t="s">
        <v>314</v>
      </c>
      <c r="H85" t="s">
        <v>310</v>
      </c>
      <c r="I85">
        <v>751</v>
      </c>
      <c r="J85">
        <f t="shared" si="2"/>
        <v>344</v>
      </c>
      <c r="K85">
        <v>0.14000000000000001</v>
      </c>
      <c r="L85">
        <f t="shared" si="1"/>
        <v>4.4721359549995794E-2</v>
      </c>
      <c r="M85" t="s">
        <v>143</v>
      </c>
      <c r="N85" t="s">
        <v>316</v>
      </c>
      <c r="P85">
        <v>8</v>
      </c>
      <c r="Q85">
        <f t="shared" si="3"/>
        <v>336</v>
      </c>
      <c r="R85">
        <v>0.02</v>
      </c>
    </row>
    <row r="86" spans="1:18" x14ac:dyDescent="0.25">
      <c r="A86" t="s">
        <v>139</v>
      </c>
      <c r="B86" t="s">
        <v>30</v>
      </c>
      <c r="C86" t="s">
        <v>100</v>
      </c>
      <c r="D86" t="s">
        <v>76</v>
      </c>
      <c r="E86" t="s">
        <v>33</v>
      </c>
      <c r="F86" t="s">
        <v>93</v>
      </c>
      <c r="G86" t="s">
        <v>314</v>
      </c>
      <c r="H86" t="s">
        <v>310</v>
      </c>
      <c r="I86">
        <v>751</v>
      </c>
      <c r="J86">
        <f t="shared" si="2"/>
        <v>360</v>
      </c>
      <c r="K86">
        <v>0.1</v>
      </c>
      <c r="L86">
        <f t="shared" si="1"/>
        <v>0</v>
      </c>
      <c r="M86" t="s">
        <v>143</v>
      </c>
      <c r="N86" t="s">
        <v>316</v>
      </c>
      <c r="P86">
        <v>24</v>
      </c>
      <c r="Q86">
        <f t="shared" si="3"/>
        <v>336</v>
      </c>
      <c r="R86">
        <v>0</v>
      </c>
    </row>
    <row r="87" spans="1:18" x14ac:dyDescent="0.25">
      <c r="A87" t="s">
        <v>139</v>
      </c>
      <c r="B87" t="s">
        <v>30</v>
      </c>
      <c r="C87" t="s">
        <v>100</v>
      </c>
      <c r="D87" t="s">
        <v>76</v>
      </c>
      <c r="E87" t="s">
        <v>33</v>
      </c>
      <c r="F87" t="s">
        <v>93</v>
      </c>
      <c r="G87" t="s">
        <v>314</v>
      </c>
      <c r="H87" t="s">
        <v>310</v>
      </c>
      <c r="I87">
        <v>751</v>
      </c>
      <c r="J87">
        <f t="shared" si="2"/>
        <v>384</v>
      </c>
      <c r="K87">
        <v>0</v>
      </c>
      <c r="L87">
        <f t="shared" si="1"/>
        <v>0</v>
      </c>
      <c r="M87" t="s">
        <v>143</v>
      </c>
      <c r="N87" t="s">
        <v>316</v>
      </c>
      <c r="P87">
        <v>48</v>
      </c>
      <c r="Q87">
        <f t="shared" si="3"/>
        <v>336</v>
      </c>
    </row>
    <row r="88" spans="1:18" x14ac:dyDescent="0.25">
      <c r="A88" t="s">
        <v>139</v>
      </c>
      <c r="B88" t="s">
        <v>30</v>
      </c>
      <c r="C88" t="s">
        <v>100</v>
      </c>
      <c r="D88" t="s">
        <v>76</v>
      </c>
      <c r="E88" t="s">
        <v>33</v>
      </c>
      <c r="F88" t="s">
        <v>93</v>
      </c>
      <c r="G88" t="s">
        <v>314</v>
      </c>
      <c r="H88" t="s">
        <v>310</v>
      </c>
      <c r="I88">
        <v>751</v>
      </c>
      <c r="J88">
        <f t="shared" si="2"/>
        <v>408</v>
      </c>
      <c r="K88">
        <v>0</v>
      </c>
      <c r="L88">
        <f t="shared" si="1"/>
        <v>0</v>
      </c>
      <c r="M88" t="s">
        <v>143</v>
      </c>
      <c r="N88" t="s">
        <v>316</v>
      </c>
      <c r="P88">
        <v>72</v>
      </c>
      <c r="Q88">
        <f t="shared" si="3"/>
        <v>336</v>
      </c>
    </row>
    <row r="89" spans="1:18" x14ac:dyDescent="0.25">
      <c r="A89" t="s">
        <v>139</v>
      </c>
      <c r="B89" t="s">
        <v>30</v>
      </c>
      <c r="C89" t="s">
        <v>101</v>
      </c>
      <c r="D89" t="s">
        <v>76</v>
      </c>
      <c r="E89" t="s">
        <v>33</v>
      </c>
      <c r="F89" t="s">
        <v>93</v>
      </c>
      <c r="G89" t="s">
        <v>314</v>
      </c>
      <c r="H89" t="s">
        <v>310</v>
      </c>
      <c r="I89">
        <v>751</v>
      </c>
      <c r="J89">
        <f t="shared" si="2"/>
        <v>338</v>
      </c>
      <c r="K89">
        <v>0.7</v>
      </c>
      <c r="L89">
        <f t="shared" si="1"/>
        <v>4.4721359549995794E-2</v>
      </c>
      <c r="M89" t="s">
        <v>143</v>
      </c>
      <c r="N89" t="s">
        <v>316</v>
      </c>
      <c r="P89">
        <v>2</v>
      </c>
      <c r="Q89">
        <f t="shared" si="3"/>
        <v>336</v>
      </c>
      <c r="R89">
        <v>0.02</v>
      </c>
    </row>
    <row r="90" spans="1:18" x14ac:dyDescent="0.25">
      <c r="A90" t="s">
        <v>139</v>
      </c>
      <c r="B90" t="s">
        <v>30</v>
      </c>
      <c r="C90" t="s">
        <v>101</v>
      </c>
      <c r="D90" t="s">
        <v>76</v>
      </c>
      <c r="E90" t="s">
        <v>33</v>
      </c>
      <c r="F90" t="s">
        <v>93</v>
      </c>
      <c r="G90" t="s">
        <v>314</v>
      </c>
      <c r="H90" t="s">
        <v>310</v>
      </c>
      <c r="I90">
        <v>751</v>
      </c>
      <c r="J90">
        <f t="shared" si="2"/>
        <v>340</v>
      </c>
      <c r="K90">
        <v>0.44</v>
      </c>
      <c r="L90">
        <f t="shared" si="1"/>
        <v>4.4721359549995794E-2</v>
      </c>
      <c r="M90" t="s">
        <v>143</v>
      </c>
      <c r="N90" t="s">
        <v>316</v>
      </c>
      <c r="P90">
        <v>4</v>
      </c>
      <c r="Q90">
        <f t="shared" si="3"/>
        <v>336</v>
      </c>
      <c r="R90">
        <v>0.02</v>
      </c>
    </row>
    <row r="91" spans="1:18" x14ac:dyDescent="0.25">
      <c r="A91" t="s">
        <v>139</v>
      </c>
      <c r="B91" t="s">
        <v>30</v>
      </c>
      <c r="C91" t="s">
        <v>101</v>
      </c>
      <c r="D91" t="s">
        <v>76</v>
      </c>
      <c r="E91" t="s">
        <v>33</v>
      </c>
      <c r="F91" t="s">
        <v>93</v>
      </c>
      <c r="G91" t="s">
        <v>314</v>
      </c>
      <c r="H91" t="s">
        <v>310</v>
      </c>
      <c r="I91">
        <v>751</v>
      </c>
      <c r="J91">
        <f t="shared" si="2"/>
        <v>342</v>
      </c>
      <c r="K91">
        <v>0.23</v>
      </c>
      <c r="L91">
        <f t="shared" si="1"/>
        <v>4.4721359549995794E-2</v>
      </c>
      <c r="M91" t="s">
        <v>143</v>
      </c>
      <c r="N91" t="s">
        <v>316</v>
      </c>
      <c r="P91">
        <v>6</v>
      </c>
      <c r="Q91">
        <f t="shared" si="3"/>
        <v>336</v>
      </c>
      <c r="R91">
        <v>0.02</v>
      </c>
    </row>
    <row r="92" spans="1:18" x14ac:dyDescent="0.25">
      <c r="A92" t="s">
        <v>139</v>
      </c>
      <c r="B92" t="s">
        <v>30</v>
      </c>
      <c r="C92" t="s">
        <v>101</v>
      </c>
      <c r="D92" t="s">
        <v>76</v>
      </c>
      <c r="E92" t="s">
        <v>33</v>
      </c>
      <c r="F92" t="s">
        <v>93</v>
      </c>
      <c r="G92" t="s">
        <v>314</v>
      </c>
      <c r="H92" t="s">
        <v>310</v>
      </c>
      <c r="I92">
        <v>751</v>
      </c>
      <c r="J92">
        <f t="shared" si="2"/>
        <v>344</v>
      </c>
      <c r="K92">
        <v>0.13</v>
      </c>
      <c r="L92">
        <f t="shared" si="1"/>
        <v>4.4721359549995794E-2</v>
      </c>
      <c r="M92" t="s">
        <v>143</v>
      </c>
      <c r="N92" t="s">
        <v>316</v>
      </c>
      <c r="P92">
        <v>8</v>
      </c>
      <c r="Q92">
        <f t="shared" si="3"/>
        <v>336</v>
      </c>
      <c r="R92">
        <v>0.02</v>
      </c>
    </row>
    <row r="93" spans="1:18" x14ac:dyDescent="0.25">
      <c r="A93" t="s">
        <v>139</v>
      </c>
      <c r="B93" t="s">
        <v>30</v>
      </c>
      <c r="C93" t="s">
        <v>101</v>
      </c>
      <c r="D93" t="s">
        <v>76</v>
      </c>
      <c r="E93" t="s">
        <v>33</v>
      </c>
      <c r="F93" t="s">
        <v>93</v>
      </c>
      <c r="G93" t="s">
        <v>314</v>
      </c>
      <c r="H93" t="s">
        <v>310</v>
      </c>
      <c r="I93">
        <v>751</v>
      </c>
      <c r="J93">
        <f t="shared" si="2"/>
        <v>360</v>
      </c>
      <c r="K93">
        <v>0</v>
      </c>
      <c r="L93">
        <f t="shared" si="1"/>
        <v>0</v>
      </c>
      <c r="M93" t="s">
        <v>143</v>
      </c>
      <c r="N93" t="s">
        <v>316</v>
      </c>
      <c r="P93">
        <v>24</v>
      </c>
      <c r="Q93">
        <f t="shared" si="3"/>
        <v>336</v>
      </c>
    </row>
    <row r="94" spans="1:18" x14ac:dyDescent="0.25">
      <c r="A94" t="s">
        <v>139</v>
      </c>
      <c r="B94" t="s">
        <v>30</v>
      </c>
      <c r="C94" t="s">
        <v>101</v>
      </c>
      <c r="D94" t="s">
        <v>76</v>
      </c>
      <c r="E94" t="s">
        <v>33</v>
      </c>
      <c r="F94" t="s">
        <v>93</v>
      </c>
      <c r="G94" t="s">
        <v>314</v>
      </c>
      <c r="H94" t="s">
        <v>310</v>
      </c>
      <c r="I94">
        <v>751</v>
      </c>
      <c r="J94">
        <f t="shared" si="2"/>
        <v>384</v>
      </c>
      <c r="K94">
        <v>0</v>
      </c>
      <c r="L94">
        <f t="shared" si="1"/>
        <v>0</v>
      </c>
      <c r="M94" t="s">
        <v>143</v>
      </c>
      <c r="N94" t="s">
        <v>316</v>
      </c>
      <c r="P94">
        <v>48</v>
      </c>
      <c r="Q94">
        <f t="shared" si="3"/>
        <v>336</v>
      </c>
    </row>
    <row r="95" spans="1:18" x14ac:dyDescent="0.25">
      <c r="A95" t="s">
        <v>139</v>
      </c>
      <c r="B95" t="s">
        <v>30</v>
      </c>
      <c r="C95" t="s">
        <v>101</v>
      </c>
      <c r="D95" t="s">
        <v>76</v>
      </c>
      <c r="E95" t="s">
        <v>33</v>
      </c>
      <c r="F95" t="s">
        <v>93</v>
      </c>
      <c r="G95" t="s">
        <v>314</v>
      </c>
      <c r="H95" t="s">
        <v>310</v>
      </c>
      <c r="I95">
        <v>751</v>
      </c>
      <c r="J95">
        <f t="shared" si="2"/>
        <v>408</v>
      </c>
      <c r="K95">
        <v>0</v>
      </c>
      <c r="L95">
        <f t="shared" si="1"/>
        <v>0</v>
      </c>
      <c r="M95" t="s">
        <v>143</v>
      </c>
      <c r="N95" t="s">
        <v>316</v>
      </c>
      <c r="P95">
        <v>72</v>
      </c>
      <c r="Q95">
        <f t="shared" si="3"/>
        <v>336</v>
      </c>
    </row>
    <row r="96" spans="1:18" x14ac:dyDescent="0.25">
      <c r="A96" t="s">
        <v>139</v>
      </c>
      <c r="B96" t="s">
        <v>30</v>
      </c>
      <c r="C96" t="s">
        <v>110</v>
      </c>
      <c r="D96" t="s">
        <v>76</v>
      </c>
      <c r="E96" t="s">
        <v>33</v>
      </c>
      <c r="F96" t="s">
        <v>93</v>
      </c>
      <c r="G96" t="s">
        <v>314</v>
      </c>
      <c r="H96" t="s">
        <v>310</v>
      </c>
      <c r="I96">
        <v>751</v>
      </c>
      <c r="J96">
        <f t="shared" si="2"/>
        <v>338</v>
      </c>
      <c r="K96">
        <v>0.9</v>
      </c>
      <c r="L96">
        <f t="shared" si="1"/>
        <v>6.7082039324993695E-2</v>
      </c>
      <c r="M96" t="s">
        <v>143</v>
      </c>
      <c r="N96" t="s">
        <v>316</v>
      </c>
      <c r="P96">
        <v>2</v>
      </c>
      <c r="Q96">
        <f t="shared" si="3"/>
        <v>336</v>
      </c>
      <c r="R96">
        <v>0.03</v>
      </c>
    </row>
    <row r="97" spans="1:18" x14ac:dyDescent="0.25">
      <c r="A97" t="s">
        <v>139</v>
      </c>
      <c r="B97" t="s">
        <v>30</v>
      </c>
      <c r="C97" t="s">
        <v>110</v>
      </c>
      <c r="D97" t="s">
        <v>76</v>
      </c>
      <c r="E97" t="s">
        <v>33</v>
      </c>
      <c r="F97" t="s">
        <v>93</v>
      </c>
      <c r="G97" t="s">
        <v>314</v>
      </c>
      <c r="H97" t="s">
        <v>310</v>
      </c>
      <c r="I97">
        <v>751</v>
      </c>
      <c r="J97">
        <f t="shared" si="2"/>
        <v>340</v>
      </c>
      <c r="K97">
        <v>0.6</v>
      </c>
      <c r="L97">
        <f t="shared" si="1"/>
        <v>6.7082039324993695E-2</v>
      </c>
      <c r="M97" t="s">
        <v>143</v>
      </c>
      <c r="N97" t="s">
        <v>316</v>
      </c>
      <c r="P97">
        <v>4</v>
      </c>
      <c r="Q97">
        <f t="shared" si="3"/>
        <v>336</v>
      </c>
      <c r="R97">
        <v>0.03</v>
      </c>
    </row>
    <row r="98" spans="1:18" x14ac:dyDescent="0.25">
      <c r="A98" t="s">
        <v>139</v>
      </c>
      <c r="B98" t="s">
        <v>30</v>
      </c>
      <c r="C98" t="s">
        <v>110</v>
      </c>
      <c r="D98" t="s">
        <v>76</v>
      </c>
      <c r="E98" t="s">
        <v>33</v>
      </c>
      <c r="F98" t="s">
        <v>93</v>
      </c>
      <c r="G98" t="s">
        <v>314</v>
      </c>
      <c r="H98" t="s">
        <v>310</v>
      </c>
      <c r="I98">
        <v>751</v>
      </c>
      <c r="J98">
        <f t="shared" si="2"/>
        <v>342</v>
      </c>
      <c r="K98">
        <v>0.37</v>
      </c>
      <c r="L98">
        <f t="shared" si="1"/>
        <v>4.4721359549995794E-2</v>
      </c>
      <c r="M98" t="s">
        <v>143</v>
      </c>
      <c r="N98" t="s">
        <v>316</v>
      </c>
      <c r="P98">
        <v>6</v>
      </c>
      <c r="Q98">
        <f t="shared" si="3"/>
        <v>336</v>
      </c>
      <c r="R98">
        <v>0.02</v>
      </c>
    </row>
    <row r="99" spans="1:18" x14ac:dyDescent="0.25">
      <c r="A99" t="s">
        <v>139</v>
      </c>
      <c r="B99" t="s">
        <v>30</v>
      </c>
      <c r="C99" t="s">
        <v>110</v>
      </c>
      <c r="D99" t="s">
        <v>76</v>
      </c>
      <c r="E99" t="s">
        <v>33</v>
      </c>
      <c r="F99" t="s">
        <v>93</v>
      </c>
      <c r="G99" t="s">
        <v>314</v>
      </c>
      <c r="H99" t="s">
        <v>310</v>
      </c>
      <c r="I99">
        <v>751</v>
      </c>
      <c r="J99">
        <f t="shared" si="2"/>
        <v>344</v>
      </c>
      <c r="K99">
        <v>0.21</v>
      </c>
      <c r="L99">
        <f t="shared" si="1"/>
        <v>2.2360679774997897E-2</v>
      </c>
      <c r="M99" t="s">
        <v>143</v>
      </c>
      <c r="N99" t="s">
        <v>316</v>
      </c>
      <c r="P99">
        <v>8</v>
      </c>
      <c r="Q99">
        <f t="shared" si="3"/>
        <v>336</v>
      </c>
      <c r="R99">
        <v>0.01</v>
      </c>
    </row>
    <row r="100" spans="1:18" x14ac:dyDescent="0.25">
      <c r="A100" t="s">
        <v>139</v>
      </c>
      <c r="B100" t="s">
        <v>30</v>
      </c>
      <c r="C100" t="s">
        <v>110</v>
      </c>
      <c r="D100" t="s">
        <v>76</v>
      </c>
      <c r="E100" t="s">
        <v>33</v>
      </c>
      <c r="F100" t="s">
        <v>93</v>
      </c>
      <c r="G100" t="s">
        <v>314</v>
      </c>
      <c r="H100" t="s">
        <v>310</v>
      </c>
      <c r="I100">
        <v>751</v>
      </c>
      <c r="J100">
        <f t="shared" si="2"/>
        <v>360</v>
      </c>
      <c r="K100">
        <v>0.11</v>
      </c>
      <c r="L100">
        <f t="shared" si="1"/>
        <v>2.2360679774997897E-2</v>
      </c>
      <c r="M100" t="s">
        <v>143</v>
      </c>
      <c r="N100" t="s">
        <v>316</v>
      </c>
      <c r="P100">
        <v>24</v>
      </c>
      <c r="Q100">
        <f t="shared" si="3"/>
        <v>336</v>
      </c>
      <c r="R100">
        <v>0.01</v>
      </c>
    </row>
    <row r="101" spans="1:18" x14ac:dyDescent="0.25">
      <c r="A101" t="s">
        <v>139</v>
      </c>
      <c r="B101" t="s">
        <v>30</v>
      </c>
      <c r="C101" t="s">
        <v>110</v>
      </c>
      <c r="D101" t="s">
        <v>76</v>
      </c>
      <c r="E101" t="s">
        <v>33</v>
      </c>
      <c r="F101" t="s">
        <v>93</v>
      </c>
      <c r="G101" t="s">
        <v>314</v>
      </c>
      <c r="H101" t="s">
        <v>310</v>
      </c>
      <c r="I101">
        <v>751</v>
      </c>
      <c r="J101">
        <f t="shared" si="2"/>
        <v>384</v>
      </c>
      <c r="K101">
        <v>0</v>
      </c>
      <c r="L101">
        <f t="shared" si="1"/>
        <v>0</v>
      </c>
      <c r="M101" t="s">
        <v>143</v>
      </c>
      <c r="N101" t="s">
        <v>316</v>
      </c>
      <c r="P101">
        <v>48</v>
      </c>
      <c r="Q101">
        <f t="shared" si="3"/>
        <v>336</v>
      </c>
    </row>
    <row r="102" spans="1:18" x14ac:dyDescent="0.25">
      <c r="A102" t="s">
        <v>139</v>
      </c>
      <c r="B102" t="s">
        <v>30</v>
      </c>
      <c r="C102" t="s">
        <v>110</v>
      </c>
      <c r="D102" t="s">
        <v>76</v>
      </c>
      <c r="E102" t="s">
        <v>33</v>
      </c>
      <c r="F102" t="s">
        <v>93</v>
      </c>
      <c r="G102" t="s">
        <v>314</v>
      </c>
      <c r="H102" t="s">
        <v>310</v>
      </c>
      <c r="I102">
        <v>751</v>
      </c>
      <c r="J102">
        <f t="shared" si="2"/>
        <v>408</v>
      </c>
      <c r="K102">
        <v>0</v>
      </c>
      <c r="L102">
        <f t="shared" si="1"/>
        <v>0</v>
      </c>
      <c r="M102" t="s">
        <v>143</v>
      </c>
      <c r="N102" t="s">
        <v>316</v>
      </c>
      <c r="P102">
        <v>72</v>
      </c>
      <c r="Q102">
        <f t="shared" si="3"/>
        <v>336</v>
      </c>
    </row>
    <row r="103" spans="1:18" x14ac:dyDescent="0.25">
      <c r="A103" t="s">
        <v>139</v>
      </c>
      <c r="B103" t="s">
        <v>30</v>
      </c>
      <c r="C103" t="s">
        <v>141</v>
      </c>
      <c r="D103" t="s">
        <v>76</v>
      </c>
      <c r="E103" t="s">
        <v>33</v>
      </c>
      <c r="F103" t="s">
        <v>93</v>
      </c>
      <c r="G103" t="s">
        <v>314</v>
      </c>
      <c r="H103" t="s">
        <v>310</v>
      </c>
      <c r="I103">
        <v>751</v>
      </c>
      <c r="J103">
        <f t="shared" si="2"/>
        <v>338</v>
      </c>
      <c r="K103">
        <v>0.38</v>
      </c>
      <c r="L103">
        <f t="shared" si="1"/>
        <v>6.7082039324993695E-2</v>
      </c>
      <c r="M103" t="s">
        <v>143</v>
      </c>
      <c r="N103" t="s">
        <v>316</v>
      </c>
      <c r="P103">
        <v>2</v>
      </c>
      <c r="Q103">
        <f t="shared" si="3"/>
        <v>336</v>
      </c>
      <c r="R103">
        <v>0.03</v>
      </c>
    </row>
    <row r="104" spans="1:18" x14ac:dyDescent="0.25">
      <c r="A104" t="s">
        <v>139</v>
      </c>
      <c r="B104" t="s">
        <v>30</v>
      </c>
      <c r="C104" t="s">
        <v>141</v>
      </c>
      <c r="D104" t="s">
        <v>76</v>
      </c>
      <c r="E104" t="s">
        <v>33</v>
      </c>
      <c r="F104" t="s">
        <v>93</v>
      </c>
      <c r="G104" t="s">
        <v>314</v>
      </c>
      <c r="H104" t="s">
        <v>310</v>
      </c>
      <c r="I104">
        <v>751</v>
      </c>
      <c r="J104">
        <f t="shared" si="2"/>
        <v>340</v>
      </c>
      <c r="K104">
        <v>0.23</v>
      </c>
      <c r="L104">
        <f t="shared" si="1"/>
        <v>6.7082039324993695E-2</v>
      </c>
      <c r="M104" t="s">
        <v>143</v>
      </c>
      <c r="N104" t="s">
        <v>316</v>
      </c>
      <c r="P104">
        <v>4</v>
      </c>
      <c r="Q104">
        <f t="shared" si="3"/>
        <v>336</v>
      </c>
      <c r="R104">
        <v>0.03</v>
      </c>
    </row>
    <row r="105" spans="1:18" x14ac:dyDescent="0.25">
      <c r="A105" t="s">
        <v>139</v>
      </c>
      <c r="B105" t="s">
        <v>30</v>
      </c>
      <c r="C105" t="s">
        <v>141</v>
      </c>
      <c r="D105" t="s">
        <v>76</v>
      </c>
      <c r="E105" t="s">
        <v>33</v>
      </c>
      <c r="F105" t="s">
        <v>93</v>
      </c>
      <c r="G105" t="s">
        <v>314</v>
      </c>
      <c r="H105" t="s">
        <v>310</v>
      </c>
      <c r="I105">
        <v>751</v>
      </c>
      <c r="J105">
        <f t="shared" si="2"/>
        <v>342</v>
      </c>
      <c r="K105">
        <v>0.13</v>
      </c>
      <c r="L105">
        <f t="shared" si="1"/>
        <v>4.4721359549995794E-2</v>
      </c>
      <c r="M105" t="s">
        <v>143</v>
      </c>
      <c r="N105" t="s">
        <v>316</v>
      </c>
      <c r="P105">
        <v>6</v>
      </c>
      <c r="Q105">
        <f t="shared" si="3"/>
        <v>336</v>
      </c>
      <c r="R105">
        <v>0.02</v>
      </c>
    </row>
    <row r="106" spans="1:18" x14ac:dyDescent="0.25">
      <c r="A106" t="s">
        <v>139</v>
      </c>
      <c r="B106" t="s">
        <v>30</v>
      </c>
      <c r="C106" t="s">
        <v>141</v>
      </c>
      <c r="D106" t="s">
        <v>76</v>
      </c>
      <c r="E106" t="s">
        <v>33</v>
      </c>
      <c r="F106" t="s">
        <v>93</v>
      </c>
      <c r="G106" t="s">
        <v>314</v>
      </c>
      <c r="H106" t="s">
        <v>310</v>
      </c>
      <c r="I106">
        <v>751</v>
      </c>
      <c r="J106">
        <f t="shared" si="2"/>
        <v>344</v>
      </c>
      <c r="K106">
        <v>0.1</v>
      </c>
      <c r="L106">
        <f t="shared" si="1"/>
        <v>0</v>
      </c>
      <c r="M106" t="s">
        <v>143</v>
      </c>
      <c r="N106" t="s">
        <v>316</v>
      </c>
      <c r="P106">
        <v>8</v>
      </c>
      <c r="Q106">
        <f t="shared" si="3"/>
        <v>336</v>
      </c>
      <c r="R106">
        <v>0</v>
      </c>
    </row>
    <row r="107" spans="1:18" x14ac:dyDescent="0.25">
      <c r="A107" t="s">
        <v>139</v>
      </c>
      <c r="B107" t="s">
        <v>30</v>
      </c>
      <c r="C107" t="s">
        <v>141</v>
      </c>
      <c r="D107" t="s">
        <v>76</v>
      </c>
      <c r="E107" t="s">
        <v>33</v>
      </c>
      <c r="F107" t="s">
        <v>93</v>
      </c>
      <c r="G107" t="s">
        <v>314</v>
      </c>
      <c r="H107" t="s">
        <v>310</v>
      </c>
      <c r="I107">
        <v>751</v>
      </c>
      <c r="J107">
        <f t="shared" si="2"/>
        <v>360</v>
      </c>
      <c r="K107">
        <v>0</v>
      </c>
      <c r="L107">
        <f t="shared" si="1"/>
        <v>0</v>
      </c>
      <c r="M107" t="s">
        <v>143</v>
      </c>
      <c r="N107" t="s">
        <v>316</v>
      </c>
      <c r="P107">
        <v>24</v>
      </c>
      <c r="Q107">
        <f t="shared" si="3"/>
        <v>336</v>
      </c>
    </row>
    <row r="108" spans="1:18" x14ac:dyDescent="0.25">
      <c r="A108" t="s">
        <v>139</v>
      </c>
      <c r="B108" t="s">
        <v>30</v>
      </c>
      <c r="C108" t="s">
        <v>141</v>
      </c>
      <c r="D108" t="s">
        <v>76</v>
      </c>
      <c r="E108" t="s">
        <v>33</v>
      </c>
      <c r="F108" t="s">
        <v>93</v>
      </c>
      <c r="G108" t="s">
        <v>314</v>
      </c>
      <c r="H108" t="s">
        <v>310</v>
      </c>
      <c r="I108">
        <v>751</v>
      </c>
      <c r="J108">
        <f t="shared" si="2"/>
        <v>384</v>
      </c>
      <c r="K108">
        <v>0</v>
      </c>
      <c r="L108">
        <f t="shared" si="1"/>
        <v>0</v>
      </c>
      <c r="M108" t="s">
        <v>143</v>
      </c>
      <c r="N108" t="s">
        <v>316</v>
      </c>
      <c r="P108">
        <v>48</v>
      </c>
      <c r="Q108">
        <f t="shared" si="3"/>
        <v>336</v>
      </c>
    </row>
    <row r="109" spans="1:18" x14ac:dyDescent="0.25">
      <c r="A109" t="s">
        <v>139</v>
      </c>
      <c r="B109" t="s">
        <v>30</v>
      </c>
      <c r="C109" t="s">
        <v>141</v>
      </c>
      <c r="D109" t="s">
        <v>76</v>
      </c>
      <c r="E109" t="s">
        <v>33</v>
      </c>
      <c r="F109" t="s">
        <v>93</v>
      </c>
      <c r="G109" t="s">
        <v>314</v>
      </c>
      <c r="H109" t="s">
        <v>310</v>
      </c>
      <c r="I109">
        <v>751</v>
      </c>
      <c r="J109">
        <f t="shared" si="2"/>
        <v>408</v>
      </c>
      <c r="K109">
        <v>0</v>
      </c>
      <c r="L109">
        <f t="shared" si="1"/>
        <v>0</v>
      </c>
      <c r="M109" t="s">
        <v>143</v>
      </c>
      <c r="N109" t="s">
        <v>316</v>
      </c>
      <c r="P109">
        <v>72</v>
      </c>
      <c r="Q109">
        <f t="shared" si="3"/>
        <v>336</v>
      </c>
    </row>
    <row r="110" spans="1:18" x14ac:dyDescent="0.25">
      <c r="A110" t="s">
        <v>139</v>
      </c>
      <c r="B110" t="s">
        <v>30</v>
      </c>
      <c r="C110" t="s">
        <v>96</v>
      </c>
      <c r="D110" t="s">
        <v>76</v>
      </c>
      <c r="E110" t="s">
        <v>33</v>
      </c>
      <c r="F110" t="s">
        <v>93</v>
      </c>
      <c r="G110" t="s">
        <v>314</v>
      </c>
      <c r="H110" t="s">
        <v>310</v>
      </c>
      <c r="I110">
        <v>751</v>
      </c>
      <c r="J110">
        <f t="shared" si="2"/>
        <v>338</v>
      </c>
      <c r="K110">
        <v>0.68</v>
      </c>
      <c r="L110">
        <f t="shared" si="1"/>
        <v>4.4721359549995794E-2</v>
      </c>
      <c r="M110" t="s">
        <v>143</v>
      </c>
      <c r="N110" t="s">
        <v>316</v>
      </c>
      <c r="P110">
        <v>2</v>
      </c>
      <c r="Q110">
        <f t="shared" si="3"/>
        <v>336</v>
      </c>
      <c r="R110">
        <v>0.02</v>
      </c>
    </row>
    <row r="111" spans="1:18" x14ac:dyDescent="0.25">
      <c r="A111" t="s">
        <v>139</v>
      </c>
      <c r="B111" t="s">
        <v>30</v>
      </c>
      <c r="C111" t="s">
        <v>96</v>
      </c>
      <c r="D111" t="s">
        <v>76</v>
      </c>
      <c r="E111" t="s">
        <v>33</v>
      </c>
      <c r="F111" t="s">
        <v>93</v>
      </c>
      <c r="G111" t="s">
        <v>314</v>
      </c>
      <c r="H111" t="s">
        <v>310</v>
      </c>
      <c r="I111">
        <v>751</v>
      </c>
      <c r="J111">
        <f t="shared" si="2"/>
        <v>340</v>
      </c>
      <c r="K111">
        <v>0.37</v>
      </c>
      <c r="L111">
        <f t="shared" si="1"/>
        <v>4.4721359549995794E-2</v>
      </c>
      <c r="M111" t="s">
        <v>143</v>
      </c>
      <c r="N111" t="s">
        <v>316</v>
      </c>
      <c r="P111">
        <v>4</v>
      </c>
      <c r="Q111">
        <f t="shared" si="3"/>
        <v>336</v>
      </c>
      <c r="R111">
        <v>0.02</v>
      </c>
    </row>
    <row r="112" spans="1:18" x14ac:dyDescent="0.25">
      <c r="A112" t="s">
        <v>139</v>
      </c>
      <c r="B112" t="s">
        <v>30</v>
      </c>
      <c r="C112" t="s">
        <v>96</v>
      </c>
      <c r="D112" t="s">
        <v>76</v>
      </c>
      <c r="E112" t="s">
        <v>33</v>
      </c>
      <c r="F112" t="s">
        <v>93</v>
      </c>
      <c r="G112" t="s">
        <v>314</v>
      </c>
      <c r="H112" t="s">
        <v>310</v>
      </c>
      <c r="I112">
        <v>751</v>
      </c>
      <c r="J112">
        <f t="shared" si="2"/>
        <v>342</v>
      </c>
      <c r="K112">
        <v>0.15</v>
      </c>
      <c r="L112">
        <f t="shared" si="1"/>
        <v>4.4721359549995794E-2</v>
      </c>
      <c r="M112" t="s">
        <v>143</v>
      </c>
      <c r="N112" t="s">
        <v>316</v>
      </c>
      <c r="P112">
        <v>6</v>
      </c>
      <c r="Q112">
        <f t="shared" si="3"/>
        <v>336</v>
      </c>
      <c r="R112">
        <v>0.02</v>
      </c>
    </row>
    <row r="113" spans="1:18" x14ac:dyDescent="0.25">
      <c r="A113" t="s">
        <v>139</v>
      </c>
      <c r="B113" t="s">
        <v>30</v>
      </c>
      <c r="C113" t="s">
        <v>96</v>
      </c>
      <c r="D113" t="s">
        <v>76</v>
      </c>
      <c r="E113" t="s">
        <v>33</v>
      </c>
      <c r="F113" t="s">
        <v>93</v>
      </c>
      <c r="G113" t="s">
        <v>314</v>
      </c>
      <c r="H113" t="s">
        <v>310</v>
      </c>
      <c r="I113">
        <v>751</v>
      </c>
      <c r="J113">
        <f t="shared" si="2"/>
        <v>344</v>
      </c>
      <c r="K113">
        <v>0.1</v>
      </c>
      <c r="L113">
        <f t="shared" si="1"/>
        <v>0</v>
      </c>
      <c r="M113" t="s">
        <v>143</v>
      </c>
      <c r="N113" t="s">
        <v>316</v>
      </c>
      <c r="P113">
        <v>8</v>
      </c>
      <c r="Q113">
        <f t="shared" si="3"/>
        <v>336</v>
      </c>
      <c r="R113">
        <v>0</v>
      </c>
    </row>
    <row r="114" spans="1:18" x14ac:dyDescent="0.25">
      <c r="A114" t="s">
        <v>139</v>
      </c>
      <c r="B114" t="s">
        <v>30</v>
      </c>
      <c r="C114" t="s">
        <v>96</v>
      </c>
      <c r="D114" t="s">
        <v>76</v>
      </c>
      <c r="E114" t="s">
        <v>33</v>
      </c>
      <c r="F114" t="s">
        <v>93</v>
      </c>
      <c r="G114" t="s">
        <v>314</v>
      </c>
      <c r="H114" t="s">
        <v>310</v>
      </c>
      <c r="I114">
        <v>751</v>
      </c>
      <c r="J114">
        <f t="shared" si="2"/>
        <v>360</v>
      </c>
      <c r="K114">
        <v>0</v>
      </c>
      <c r="L114">
        <f t="shared" si="1"/>
        <v>0</v>
      </c>
      <c r="M114" t="s">
        <v>143</v>
      </c>
      <c r="N114" t="s">
        <v>316</v>
      </c>
      <c r="P114">
        <v>24</v>
      </c>
      <c r="Q114">
        <f t="shared" si="3"/>
        <v>336</v>
      </c>
    </row>
    <row r="115" spans="1:18" x14ac:dyDescent="0.25">
      <c r="A115" t="s">
        <v>139</v>
      </c>
      <c r="B115" t="s">
        <v>30</v>
      </c>
      <c r="C115" t="s">
        <v>96</v>
      </c>
      <c r="D115" t="s">
        <v>76</v>
      </c>
      <c r="E115" t="s">
        <v>33</v>
      </c>
      <c r="F115" t="s">
        <v>93</v>
      </c>
      <c r="G115" t="s">
        <v>314</v>
      </c>
      <c r="H115" t="s">
        <v>310</v>
      </c>
      <c r="I115">
        <v>751</v>
      </c>
      <c r="J115">
        <f t="shared" si="2"/>
        <v>384</v>
      </c>
      <c r="K115">
        <v>0</v>
      </c>
      <c r="L115">
        <f t="shared" si="1"/>
        <v>0</v>
      </c>
      <c r="M115" t="s">
        <v>143</v>
      </c>
      <c r="N115" t="s">
        <v>316</v>
      </c>
      <c r="P115">
        <v>48</v>
      </c>
      <c r="Q115">
        <f t="shared" si="3"/>
        <v>336</v>
      </c>
    </row>
    <row r="116" spans="1:18" x14ac:dyDescent="0.25">
      <c r="A116" t="s">
        <v>139</v>
      </c>
      <c r="B116" t="s">
        <v>30</v>
      </c>
      <c r="C116" t="s">
        <v>96</v>
      </c>
      <c r="D116" t="s">
        <v>76</v>
      </c>
      <c r="E116" t="s">
        <v>33</v>
      </c>
      <c r="F116" t="s">
        <v>93</v>
      </c>
      <c r="G116" t="s">
        <v>314</v>
      </c>
      <c r="H116" t="s">
        <v>310</v>
      </c>
      <c r="I116">
        <v>751</v>
      </c>
      <c r="J116">
        <f t="shared" si="2"/>
        <v>408</v>
      </c>
      <c r="K116">
        <v>0</v>
      </c>
      <c r="L116">
        <f t="shared" si="1"/>
        <v>0</v>
      </c>
      <c r="M116" t="s">
        <v>143</v>
      </c>
      <c r="N116" t="s">
        <v>316</v>
      </c>
      <c r="P116">
        <v>72</v>
      </c>
      <c r="Q116">
        <f t="shared" si="3"/>
        <v>336</v>
      </c>
    </row>
  </sheetData>
  <autoFilter ref="A1:R116" xr:uid="{086B4B3A-13A0-4A77-8EB9-B3BAA2BA563B}"/>
  <phoneticPr fontId="6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60D5D-E045-4966-A63D-621254C6CE2F}">
  <dimension ref="A1:E27"/>
  <sheetViews>
    <sheetView workbookViewId="0">
      <selection activeCell="C2" sqref="C2:D4"/>
    </sheetView>
  </sheetViews>
  <sheetFormatPr defaultRowHeight="15" x14ac:dyDescent="0.25"/>
  <cols>
    <col min="1" max="1" width="14.42578125" bestFit="1" customWidth="1"/>
    <col min="2" max="2" width="44.5703125" customWidth="1"/>
    <col min="3" max="3" width="23.5703125" bestFit="1" customWidth="1"/>
    <col min="4" max="4" width="24.140625" bestFit="1" customWidth="1"/>
    <col min="5" max="5" width="15" bestFit="1" customWidth="1"/>
  </cols>
  <sheetData>
    <row r="1" spans="1:5" ht="15.75" thickBot="1" x14ac:dyDescent="0.3">
      <c r="A1" s="4" t="s">
        <v>12</v>
      </c>
      <c r="B1" s="4" t="s">
        <v>14</v>
      </c>
      <c r="C1" s="17" t="s">
        <v>16</v>
      </c>
      <c r="D1" s="17"/>
      <c r="E1" s="4" t="s">
        <v>11</v>
      </c>
    </row>
    <row r="2" spans="1:5" ht="15" customHeight="1" thickTop="1" x14ac:dyDescent="0.25">
      <c r="A2" s="7" t="s">
        <v>27</v>
      </c>
      <c r="B2" s="18" t="s">
        <v>13</v>
      </c>
      <c r="C2" s="22" t="s">
        <v>15</v>
      </c>
      <c r="D2" s="23"/>
      <c r="E2" s="21" t="s">
        <v>17</v>
      </c>
    </row>
    <row r="3" spans="1:5" x14ac:dyDescent="0.25">
      <c r="A3" s="3"/>
      <c r="B3" s="19"/>
      <c r="C3" s="22"/>
      <c r="D3" s="23"/>
      <c r="E3" s="21"/>
    </row>
    <row r="4" spans="1:5" x14ac:dyDescent="0.25">
      <c r="A4" s="3"/>
      <c r="B4" s="19"/>
      <c r="C4" s="22"/>
      <c r="D4" s="23"/>
      <c r="E4" s="21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7" t="s">
        <v>28</v>
      </c>
      <c r="B7" s="3" t="s">
        <v>18</v>
      </c>
      <c r="C7" s="3" t="s">
        <v>19</v>
      </c>
      <c r="D7" s="3" t="s">
        <v>20</v>
      </c>
      <c r="E7" s="3" t="s">
        <v>21</v>
      </c>
    </row>
    <row r="8" spans="1:5" x14ac:dyDescent="0.25">
      <c r="A8" s="5"/>
      <c r="B8" s="3"/>
      <c r="C8" s="3" t="s">
        <v>22</v>
      </c>
      <c r="D8" s="3" t="s">
        <v>23</v>
      </c>
      <c r="E8" s="3"/>
    </row>
    <row r="9" spans="1:5" x14ac:dyDescent="0.25">
      <c r="A9" s="3"/>
      <c r="B9" s="3"/>
      <c r="C9" s="3" t="s">
        <v>24</v>
      </c>
      <c r="D9" s="3" t="s">
        <v>25</v>
      </c>
      <c r="E9" s="3"/>
    </row>
    <row r="10" spans="1:5" x14ac:dyDescent="0.25">
      <c r="A10" s="3"/>
      <c r="B10" s="3"/>
      <c r="C10" s="3" t="s">
        <v>26</v>
      </c>
      <c r="D10" s="3" t="s">
        <v>25</v>
      </c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5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6"/>
    </row>
    <row r="21" spans="1:5" x14ac:dyDescent="0.25">
      <c r="A21" s="3"/>
      <c r="B21" s="3"/>
      <c r="C21" s="20"/>
    </row>
    <row r="22" spans="1:5" x14ac:dyDescent="0.25">
      <c r="A22" s="3"/>
      <c r="B22" s="3"/>
      <c r="C22" s="19"/>
    </row>
    <row r="23" spans="1:5" x14ac:dyDescent="0.25">
      <c r="A23" s="3"/>
      <c r="B23" s="3"/>
      <c r="C23" s="19"/>
    </row>
    <row r="24" spans="1:5" x14ac:dyDescent="0.25">
      <c r="A24" s="3"/>
      <c r="B24" s="3"/>
      <c r="C24" s="19"/>
      <c r="D24" s="3"/>
      <c r="E24" s="3"/>
    </row>
    <row r="25" spans="1:5" x14ac:dyDescent="0.25">
      <c r="A25" s="3"/>
      <c r="B25" s="3"/>
      <c r="C25" s="19"/>
      <c r="D25" s="3"/>
      <c r="E25" s="3"/>
    </row>
    <row r="26" spans="1:5" x14ac:dyDescent="0.25">
      <c r="C26" s="19"/>
    </row>
    <row r="27" spans="1:5" x14ac:dyDescent="0.25">
      <c r="C27" s="19"/>
    </row>
  </sheetData>
  <mergeCells count="5">
    <mergeCell ref="C1:D1"/>
    <mergeCell ref="B2:B4"/>
    <mergeCell ref="C21:C27"/>
    <mergeCell ref="E2:E4"/>
    <mergeCell ref="C2:D4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DA927-D5C2-4AA1-BCD8-451FB4E32345}">
  <dimension ref="A4:Q116"/>
  <sheetViews>
    <sheetView zoomScale="70" zoomScaleNormal="70" workbookViewId="0">
      <selection activeCell="L20" sqref="L20:L116"/>
    </sheetView>
  </sheetViews>
  <sheetFormatPr defaultRowHeight="15" x14ac:dyDescent="0.25"/>
  <sheetData>
    <row r="4" spans="1:17" x14ac:dyDescent="0.25">
      <c r="C4" t="s">
        <v>112</v>
      </c>
      <c r="E4" t="s">
        <v>113</v>
      </c>
      <c r="G4" t="s">
        <v>114</v>
      </c>
      <c r="I4">
        <v>12</v>
      </c>
      <c r="K4">
        <v>24</v>
      </c>
      <c r="M4">
        <v>48</v>
      </c>
      <c r="O4" t="s">
        <v>116</v>
      </c>
      <c r="Q4" t="s">
        <v>115</v>
      </c>
    </row>
    <row r="5" spans="1:17" x14ac:dyDescent="0.25">
      <c r="A5" t="s">
        <v>107</v>
      </c>
      <c r="C5">
        <v>0.75</v>
      </c>
      <c r="D5">
        <v>0.02</v>
      </c>
      <c r="E5">
        <v>1.25</v>
      </c>
      <c r="F5">
        <v>0.04</v>
      </c>
      <c r="G5">
        <v>0.68</v>
      </c>
      <c r="H5">
        <v>0.03</v>
      </c>
      <c r="I5">
        <v>0.2</v>
      </c>
      <c r="J5">
        <v>6.9999999999999999E-4</v>
      </c>
      <c r="K5">
        <v>0.01</v>
      </c>
      <c r="L5">
        <v>1E-3</v>
      </c>
      <c r="M5" t="s">
        <v>121</v>
      </c>
      <c r="O5" t="s">
        <v>121</v>
      </c>
      <c r="Q5" t="s">
        <v>121</v>
      </c>
    </row>
    <row r="6" spans="1:17" x14ac:dyDescent="0.25">
      <c r="A6" t="s">
        <v>108</v>
      </c>
      <c r="C6">
        <v>1.5</v>
      </c>
      <c r="D6">
        <v>0.02</v>
      </c>
      <c r="E6">
        <v>1.1499999999999999</v>
      </c>
      <c r="F6">
        <v>7.0000000000000007E-2</v>
      </c>
      <c r="G6">
        <v>0.56999999999999995</v>
      </c>
      <c r="H6">
        <v>0.04</v>
      </c>
      <c r="I6">
        <v>0.16</v>
      </c>
      <c r="J6">
        <v>0.01</v>
      </c>
      <c r="K6">
        <v>2</v>
      </c>
      <c r="L6">
        <v>3.0000000000000001E-3</v>
      </c>
      <c r="M6" t="s">
        <v>121</v>
      </c>
      <c r="O6" t="s">
        <v>121</v>
      </c>
      <c r="Q6" t="s">
        <v>121</v>
      </c>
    </row>
    <row r="7" spans="1:17" x14ac:dyDescent="0.25">
      <c r="A7" t="s">
        <v>101</v>
      </c>
      <c r="C7">
        <v>1.67</v>
      </c>
      <c r="D7">
        <v>0.05</v>
      </c>
      <c r="E7">
        <v>1</v>
      </c>
      <c r="F7">
        <v>7.0000000000000007E-2</v>
      </c>
      <c r="G7">
        <v>0.62</v>
      </c>
      <c r="H7">
        <v>0.04</v>
      </c>
      <c r="I7">
        <v>0.19</v>
      </c>
      <c r="J7">
        <v>0.02</v>
      </c>
      <c r="K7">
        <v>0.02</v>
      </c>
      <c r="L7">
        <v>4.0000000000000001E-3</v>
      </c>
      <c r="M7" t="s">
        <v>121</v>
      </c>
      <c r="O7" t="s">
        <v>121</v>
      </c>
      <c r="Q7" t="s">
        <v>121</v>
      </c>
    </row>
    <row r="8" spans="1:17" x14ac:dyDescent="0.25">
      <c r="A8" t="s">
        <v>104</v>
      </c>
      <c r="C8">
        <v>2.8</v>
      </c>
      <c r="D8">
        <v>0.15</v>
      </c>
      <c r="E8">
        <v>1.6</v>
      </c>
      <c r="F8">
        <v>0.09</v>
      </c>
      <c r="G8">
        <v>0.85</v>
      </c>
      <c r="H8">
        <v>0.04</v>
      </c>
      <c r="I8">
        <v>0.45</v>
      </c>
      <c r="J8">
        <v>0.05</v>
      </c>
      <c r="K8">
        <v>0.15</v>
      </c>
      <c r="L8">
        <v>0.01</v>
      </c>
      <c r="M8">
        <v>0.02</v>
      </c>
      <c r="N8">
        <v>0.01</v>
      </c>
      <c r="O8" t="s">
        <v>121</v>
      </c>
      <c r="Q8" t="s">
        <v>121</v>
      </c>
    </row>
    <row r="9" spans="1:17" x14ac:dyDescent="0.25">
      <c r="A9" t="s">
        <v>102</v>
      </c>
      <c r="C9">
        <v>1.33</v>
      </c>
      <c r="D9">
        <v>0.05</v>
      </c>
      <c r="E9">
        <v>0.99</v>
      </c>
      <c r="F9">
        <v>0.03</v>
      </c>
      <c r="G9">
        <v>0.65</v>
      </c>
      <c r="H9">
        <v>0.04</v>
      </c>
      <c r="I9">
        <v>0.2</v>
      </c>
      <c r="J9">
        <v>3.0000000000000001E-3</v>
      </c>
      <c r="K9">
        <v>0.02</v>
      </c>
      <c r="L9">
        <v>0.01</v>
      </c>
      <c r="M9" t="s">
        <v>121</v>
      </c>
      <c r="N9">
        <v>1E-3</v>
      </c>
      <c r="O9" t="s">
        <v>121</v>
      </c>
      <c r="Q9" t="s">
        <v>121</v>
      </c>
    </row>
    <row r="10" spans="1:17" x14ac:dyDescent="0.25">
      <c r="A10" t="s">
        <v>100</v>
      </c>
      <c r="C10">
        <v>4.0999999999999996</v>
      </c>
      <c r="D10">
        <v>0.2</v>
      </c>
      <c r="E10">
        <v>1.88</v>
      </c>
      <c r="F10">
        <v>7.0000000000000007E-2</v>
      </c>
      <c r="G10">
        <v>1.1200000000000001</v>
      </c>
      <c r="H10">
        <v>0.06</v>
      </c>
      <c r="I10">
        <v>0.62</v>
      </c>
      <c r="J10">
        <v>0.02</v>
      </c>
      <c r="K10">
        <v>0.25</v>
      </c>
      <c r="L10">
        <v>0.03</v>
      </c>
      <c r="M10">
        <v>0.03</v>
      </c>
      <c r="O10" t="s">
        <v>121</v>
      </c>
      <c r="Q10" t="s">
        <v>121</v>
      </c>
    </row>
    <row r="11" spans="1:17" x14ac:dyDescent="0.25">
      <c r="A11" t="s">
        <v>98</v>
      </c>
      <c r="C11">
        <v>0.18</v>
      </c>
      <c r="D11">
        <v>0.01</v>
      </c>
      <c r="E11">
        <v>7.0000000000000007E-2</v>
      </c>
      <c r="F11">
        <v>0.01</v>
      </c>
      <c r="G11">
        <v>0.01</v>
      </c>
      <c r="H11">
        <v>0.02</v>
      </c>
      <c r="I11" t="s">
        <v>121</v>
      </c>
      <c r="K11" t="s">
        <v>121</v>
      </c>
      <c r="M11" t="s">
        <v>121</v>
      </c>
      <c r="O11" t="s">
        <v>121</v>
      </c>
      <c r="Q11" t="s">
        <v>121</v>
      </c>
    </row>
    <row r="12" spans="1:17" x14ac:dyDescent="0.25">
      <c r="A12" t="s">
        <v>99</v>
      </c>
      <c r="C12">
        <v>1.95</v>
      </c>
      <c r="D12">
        <v>0.06</v>
      </c>
      <c r="E12">
        <v>1.1100000000000001</v>
      </c>
      <c r="F12">
        <v>7.0000000000000007E-2</v>
      </c>
      <c r="G12">
        <v>0.7</v>
      </c>
      <c r="H12">
        <v>0.02</v>
      </c>
      <c r="I12">
        <v>0.2</v>
      </c>
      <c r="J12">
        <v>0.01</v>
      </c>
      <c r="K12">
        <v>0.04</v>
      </c>
      <c r="L12">
        <v>0.01</v>
      </c>
      <c r="M12" t="s">
        <v>121</v>
      </c>
      <c r="O12" t="s">
        <v>121</v>
      </c>
      <c r="Q12" t="s">
        <v>121</v>
      </c>
    </row>
    <row r="13" spans="1:17" x14ac:dyDescent="0.25">
      <c r="A13" t="s">
        <v>109</v>
      </c>
      <c r="C13">
        <v>0.22</v>
      </c>
      <c r="D13">
        <v>0.01</v>
      </c>
      <c r="E13">
        <v>0.1</v>
      </c>
      <c r="F13">
        <v>0.02</v>
      </c>
      <c r="G13">
        <v>0.01</v>
      </c>
      <c r="H13">
        <v>0.01</v>
      </c>
      <c r="I13" t="s">
        <v>121</v>
      </c>
      <c r="K13" t="s">
        <v>121</v>
      </c>
      <c r="M13" t="s">
        <v>121</v>
      </c>
      <c r="O13" t="s">
        <v>121</v>
      </c>
      <c r="Q13" t="s">
        <v>121</v>
      </c>
    </row>
    <row r="14" spans="1:17" x14ac:dyDescent="0.25">
      <c r="A14" t="s">
        <v>110</v>
      </c>
      <c r="C14">
        <v>0.5</v>
      </c>
      <c r="D14">
        <v>0.03</v>
      </c>
      <c r="E14">
        <v>0.23</v>
      </c>
      <c r="F14">
        <v>0.01</v>
      </c>
      <c r="G14">
        <v>7.0000000000000007E-2</v>
      </c>
      <c r="H14">
        <v>3.0000000000000001E-3</v>
      </c>
      <c r="I14">
        <v>1</v>
      </c>
      <c r="J14">
        <v>2E-3</v>
      </c>
      <c r="K14" t="s">
        <v>121</v>
      </c>
      <c r="M14" t="s">
        <v>121</v>
      </c>
      <c r="O14" t="s">
        <v>121</v>
      </c>
      <c r="Q14" t="s">
        <v>121</v>
      </c>
    </row>
    <row r="15" spans="1:17" x14ac:dyDescent="0.25">
      <c r="A15" t="s">
        <v>96</v>
      </c>
      <c r="C15">
        <v>2</v>
      </c>
      <c r="D15">
        <v>0.09</v>
      </c>
      <c r="E15">
        <v>1.1200000000000001</v>
      </c>
      <c r="F15">
        <v>0.03</v>
      </c>
      <c r="G15">
        <v>0.75</v>
      </c>
      <c r="H15">
        <v>1E-3</v>
      </c>
      <c r="I15">
        <v>0.13</v>
      </c>
      <c r="J15">
        <v>0.01</v>
      </c>
      <c r="K15">
        <v>0.04</v>
      </c>
      <c r="L15">
        <v>2E-3</v>
      </c>
      <c r="M15" t="s">
        <v>121</v>
      </c>
      <c r="O15" t="s">
        <v>121</v>
      </c>
      <c r="Q15" t="s">
        <v>121</v>
      </c>
    </row>
    <row r="16" spans="1:17" x14ac:dyDescent="0.25">
      <c r="A16" t="s">
        <v>111</v>
      </c>
      <c r="C16">
        <v>1.56</v>
      </c>
      <c r="D16">
        <v>0.04</v>
      </c>
      <c r="E16">
        <v>2.95</v>
      </c>
      <c r="F16">
        <v>7.0000000000000007E-2</v>
      </c>
      <c r="G16">
        <v>1.3</v>
      </c>
      <c r="H16">
        <v>0.02</v>
      </c>
      <c r="I16">
        <v>1.1000000000000001</v>
      </c>
      <c r="J16">
        <v>0.01</v>
      </c>
      <c r="K16">
        <v>0.7</v>
      </c>
      <c r="L16">
        <v>1E-3</v>
      </c>
      <c r="M16">
        <v>0.09</v>
      </c>
      <c r="N16">
        <v>0.01</v>
      </c>
      <c r="O16">
        <v>0.01</v>
      </c>
      <c r="P16">
        <v>1E-3</v>
      </c>
      <c r="Q16" t="s">
        <v>121</v>
      </c>
    </row>
    <row r="20" spans="1:16" x14ac:dyDescent="0.25">
      <c r="A20" s="1" t="s">
        <v>0</v>
      </c>
      <c r="B20" s="1" t="s">
        <v>1</v>
      </c>
      <c r="C20" s="1" t="s">
        <v>2</v>
      </c>
      <c r="D20" s="1" t="s">
        <v>5</v>
      </c>
      <c r="E20" s="1" t="s">
        <v>6</v>
      </c>
      <c r="F20" s="1" t="s">
        <v>3</v>
      </c>
      <c r="G20" s="1" t="s">
        <v>10</v>
      </c>
      <c r="H20" s="1" t="s">
        <v>4</v>
      </c>
      <c r="I20" s="1" t="s">
        <v>52</v>
      </c>
      <c r="J20" s="1" t="s">
        <v>8</v>
      </c>
      <c r="K20" s="2" t="s">
        <v>86</v>
      </c>
      <c r="L20" s="1" t="s">
        <v>87</v>
      </c>
      <c r="M20" s="1" t="s">
        <v>9</v>
      </c>
      <c r="N20" s="1" t="s">
        <v>7</v>
      </c>
      <c r="P20" s="1" t="s">
        <v>122</v>
      </c>
    </row>
    <row r="21" spans="1:16" x14ac:dyDescent="0.25">
      <c r="C21" t="s">
        <v>31</v>
      </c>
      <c r="D21" t="s">
        <v>32</v>
      </c>
      <c r="J21">
        <v>1</v>
      </c>
      <c r="K21">
        <v>0.75</v>
      </c>
      <c r="L21">
        <f>P21*SQRT(5)</f>
        <v>4.4721359549995794E-2</v>
      </c>
      <c r="P21">
        <v>0.02</v>
      </c>
    </row>
    <row r="22" spans="1:16" x14ac:dyDescent="0.25">
      <c r="C22" t="s">
        <v>31</v>
      </c>
      <c r="D22" t="s">
        <v>32</v>
      </c>
      <c r="J22">
        <v>3</v>
      </c>
      <c r="K22">
        <v>1.25</v>
      </c>
      <c r="L22">
        <f t="shared" ref="L22:L85" si="0">P22*SQRT(5)</f>
        <v>8.9442719099991588E-2</v>
      </c>
      <c r="P22">
        <v>0.04</v>
      </c>
    </row>
    <row r="23" spans="1:16" x14ac:dyDescent="0.25">
      <c r="C23" t="s">
        <v>31</v>
      </c>
      <c r="D23" t="s">
        <v>32</v>
      </c>
      <c r="J23">
        <v>6</v>
      </c>
      <c r="K23">
        <v>0.68</v>
      </c>
      <c r="L23">
        <f t="shared" si="0"/>
        <v>6.7082039324993695E-2</v>
      </c>
      <c r="P23">
        <v>0.03</v>
      </c>
    </row>
    <row r="24" spans="1:16" x14ac:dyDescent="0.25">
      <c r="C24" t="s">
        <v>31</v>
      </c>
      <c r="D24" t="s">
        <v>32</v>
      </c>
      <c r="J24">
        <v>12</v>
      </c>
      <c r="K24">
        <v>0.2</v>
      </c>
      <c r="L24">
        <f t="shared" si="0"/>
        <v>1.5652475842498528E-3</v>
      </c>
      <c r="P24">
        <v>6.9999999999999999E-4</v>
      </c>
    </row>
    <row r="25" spans="1:16" x14ac:dyDescent="0.25">
      <c r="C25" t="s">
        <v>31</v>
      </c>
      <c r="D25" t="s">
        <v>32</v>
      </c>
      <c r="J25">
        <v>24</v>
      </c>
      <c r="K25">
        <v>0.01</v>
      </c>
      <c r="L25">
        <f t="shared" si="0"/>
        <v>2.2360679774997899E-3</v>
      </c>
      <c r="P25">
        <v>1E-3</v>
      </c>
    </row>
    <row r="26" spans="1:16" x14ac:dyDescent="0.25">
      <c r="C26" t="s">
        <v>31</v>
      </c>
      <c r="D26" t="s">
        <v>32</v>
      </c>
      <c r="J26">
        <v>48</v>
      </c>
      <c r="K26" t="s">
        <v>121</v>
      </c>
      <c r="L26">
        <f t="shared" si="0"/>
        <v>0</v>
      </c>
    </row>
    <row r="27" spans="1:16" x14ac:dyDescent="0.25">
      <c r="C27" t="s">
        <v>31</v>
      </c>
      <c r="D27" t="s">
        <v>32</v>
      </c>
      <c r="J27">
        <v>72</v>
      </c>
      <c r="K27" t="s">
        <v>121</v>
      </c>
      <c r="L27">
        <f t="shared" si="0"/>
        <v>0</v>
      </c>
    </row>
    <row r="28" spans="1:16" x14ac:dyDescent="0.25">
      <c r="C28" t="s">
        <v>31</v>
      </c>
      <c r="D28" t="s">
        <v>32</v>
      </c>
      <c r="J28">
        <v>96</v>
      </c>
      <c r="K28" t="s">
        <v>121</v>
      </c>
      <c r="L28">
        <f t="shared" si="0"/>
        <v>0</v>
      </c>
    </row>
    <row r="29" spans="1:16" x14ac:dyDescent="0.25">
      <c r="C29" t="s">
        <v>75</v>
      </c>
      <c r="D29" t="s">
        <v>76</v>
      </c>
      <c r="K29">
        <v>1.5</v>
      </c>
      <c r="L29">
        <f t="shared" si="0"/>
        <v>4.4721359549995794E-2</v>
      </c>
      <c r="P29">
        <v>0.02</v>
      </c>
    </row>
    <row r="30" spans="1:16" x14ac:dyDescent="0.25">
      <c r="C30" t="s">
        <v>75</v>
      </c>
      <c r="D30" t="s">
        <v>76</v>
      </c>
      <c r="K30">
        <v>1.1499999999999999</v>
      </c>
      <c r="L30">
        <f t="shared" si="0"/>
        <v>0.15652475842498531</v>
      </c>
      <c r="P30">
        <v>7.0000000000000007E-2</v>
      </c>
    </row>
    <row r="31" spans="1:16" x14ac:dyDescent="0.25">
      <c r="C31" t="s">
        <v>75</v>
      </c>
      <c r="D31" t="s">
        <v>76</v>
      </c>
      <c r="K31">
        <v>0.56999999999999995</v>
      </c>
      <c r="L31">
        <f t="shared" si="0"/>
        <v>8.9442719099991588E-2</v>
      </c>
      <c r="P31">
        <v>0.04</v>
      </c>
    </row>
    <row r="32" spans="1:16" x14ac:dyDescent="0.25">
      <c r="C32" t="s">
        <v>75</v>
      </c>
      <c r="D32" t="s">
        <v>76</v>
      </c>
      <c r="K32">
        <v>0.16</v>
      </c>
      <c r="L32">
        <f t="shared" si="0"/>
        <v>2.2360679774997897E-2</v>
      </c>
      <c r="P32">
        <v>0.01</v>
      </c>
    </row>
    <row r="33" spans="3:16" x14ac:dyDescent="0.25">
      <c r="C33" t="s">
        <v>75</v>
      </c>
      <c r="D33" t="s">
        <v>76</v>
      </c>
      <c r="K33">
        <v>2</v>
      </c>
      <c r="L33">
        <f t="shared" si="0"/>
        <v>6.7082039324993696E-3</v>
      </c>
      <c r="P33">
        <v>3.0000000000000001E-3</v>
      </c>
    </row>
    <row r="34" spans="3:16" x14ac:dyDescent="0.25">
      <c r="C34" t="s">
        <v>75</v>
      </c>
      <c r="D34" t="s">
        <v>76</v>
      </c>
      <c r="K34" t="s">
        <v>121</v>
      </c>
      <c r="L34">
        <f t="shared" si="0"/>
        <v>0</v>
      </c>
    </row>
    <row r="35" spans="3:16" x14ac:dyDescent="0.25">
      <c r="C35" t="s">
        <v>75</v>
      </c>
      <c r="D35" t="s">
        <v>76</v>
      </c>
      <c r="K35" t="s">
        <v>121</v>
      </c>
      <c r="L35">
        <f t="shared" si="0"/>
        <v>0</v>
      </c>
    </row>
    <row r="36" spans="3:16" x14ac:dyDescent="0.25">
      <c r="C36" t="s">
        <v>75</v>
      </c>
      <c r="D36" t="s">
        <v>76</v>
      </c>
      <c r="K36" t="s">
        <v>121</v>
      </c>
      <c r="L36">
        <f t="shared" si="0"/>
        <v>0</v>
      </c>
    </row>
    <row r="37" spans="3:16" x14ac:dyDescent="0.25">
      <c r="C37" t="s">
        <v>101</v>
      </c>
      <c r="D37" t="s">
        <v>76</v>
      </c>
      <c r="K37">
        <v>1.67</v>
      </c>
      <c r="L37">
        <f t="shared" si="0"/>
        <v>0.1118033988749895</v>
      </c>
      <c r="P37">
        <v>0.05</v>
      </c>
    </row>
    <row r="38" spans="3:16" x14ac:dyDescent="0.25">
      <c r="C38" t="s">
        <v>101</v>
      </c>
      <c r="D38" t="s">
        <v>76</v>
      </c>
      <c r="K38">
        <v>1</v>
      </c>
      <c r="L38">
        <f t="shared" si="0"/>
        <v>0.15652475842498531</v>
      </c>
      <c r="P38">
        <v>7.0000000000000007E-2</v>
      </c>
    </row>
    <row r="39" spans="3:16" x14ac:dyDescent="0.25">
      <c r="C39" t="s">
        <v>101</v>
      </c>
      <c r="D39" t="s">
        <v>76</v>
      </c>
      <c r="K39">
        <v>0.62</v>
      </c>
      <c r="L39">
        <f t="shared" si="0"/>
        <v>8.9442719099991588E-2</v>
      </c>
      <c r="P39">
        <v>0.04</v>
      </c>
    </row>
    <row r="40" spans="3:16" x14ac:dyDescent="0.25">
      <c r="C40" t="s">
        <v>101</v>
      </c>
      <c r="D40" t="s">
        <v>76</v>
      </c>
      <c r="K40">
        <v>0.19</v>
      </c>
      <c r="L40">
        <f t="shared" si="0"/>
        <v>4.4721359549995794E-2</v>
      </c>
      <c r="P40">
        <v>0.02</v>
      </c>
    </row>
    <row r="41" spans="3:16" x14ac:dyDescent="0.25">
      <c r="C41" t="s">
        <v>101</v>
      </c>
      <c r="D41" t="s">
        <v>76</v>
      </c>
      <c r="K41">
        <v>0.02</v>
      </c>
      <c r="L41">
        <f t="shared" si="0"/>
        <v>8.9442719099991595E-3</v>
      </c>
      <c r="P41">
        <v>4.0000000000000001E-3</v>
      </c>
    </row>
    <row r="42" spans="3:16" x14ac:dyDescent="0.25">
      <c r="C42" t="s">
        <v>101</v>
      </c>
      <c r="D42" t="s">
        <v>76</v>
      </c>
      <c r="K42" t="s">
        <v>121</v>
      </c>
      <c r="L42">
        <f t="shared" si="0"/>
        <v>0</v>
      </c>
    </row>
    <row r="43" spans="3:16" x14ac:dyDescent="0.25">
      <c r="C43" t="s">
        <v>101</v>
      </c>
      <c r="D43" t="s">
        <v>76</v>
      </c>
      <c r="K43" t="s">
        <v>121</v>
      </c>
      <c r="L43">
        <f t="shared" si="0"/>
        <v>0</v>
      </c>
    </row>
    <row r="44" spans="3:16" x14ac:dyDescent="0.25">
      <c r="C44" t="s">
        <v>101</v>
      </c>
      <c r="D44" t="s">
        <v>76</v>
      </c>
      <c r="K44" t="s">
        <v>121</v>
      </c>
      <c r="L44">
        <f t="shared" si="0"/>
        <v>0</v>
      </c>
    </row>
    <row r="45" spans="3:16" x14ac:dyDescent="0.25">
      <c r="C45" t="s">
        <v>104</v>
      </c>
      <c r="D45" t="s">
        <v>76</v>
      </c>
      <c r="K45">
        <v>2.8</v>
      </c>
      <c r="L45">
        <f t="shared" si="0"/>
        <v>0.33541019662496846</v>
      </c>
      <c r="P45">
        <v>0.15</v>
      </c>
    </row>
    <row r="46" spans="3:16" x14ac:dyDescent="0.25">
      <c r="C46" t="s">
        <v>104</v>
      </c>
      <c r="D46" t="s">
        <v>76</v>
      </c>
      <c r="K46">
        <v>1.6</v>
      </c>
      <c r="L46">
        <f t="shared" si="0"/>
        <v>0.20124611797498107</v>
      </c>
      <c r="P46">
        <v>0.09</v>
      </c>
    </row>
    <row r="47" spans="3:16" x14ac:dyDescent="0.25">
      <c r="C47" t="s">
        <v>104</v>
      </c>
      <c r="D47" t="s">
        <v>76</v>
      </c>
      <c r="K47">
        <v>0.85</v>
      </c>
      <c r="L47">
        <f t="shared" si="0"/>
        <v>8.9442719099991588E-2</v>
      </c>
      <c r="P47">
        <v>0.04</v>
      </c>
    </row>
    <row r="48" spans="3:16" x14ac:dyDescent="0.25">
      <c r="C48" t="s">
        <v>104</v>
      </c>
      <c r="D48" t="s">
        <v>76</v>
      </c>
      <c r="K48">
        <v>0.45</v>
      </c>
      <c r="L48">
        <f t="shared" si="0"/>
        <v>0.1118033988749895</v>
      </c>
      <c r="P48">
        <v>0.05</v>
      </c>
    </row>
    <row r="49" spans="3:16" x14ac:dyDescent="0.25">
      <c r="C49" t="s">
        <v>104</v>
      </c>
      <c r="D49" t="s">
        <v>76</v>
      </c>
      <c r="K49">
        <v>0.15</v>
      </c>
      <c r="L49">
        <f t="shared" si="0"/>
        <v>2.2360679774997897E-2</v>
      </c>
      <c r="P49">
        <v>0.01</v>
      </c>
    </row>
    <row r="50" spans="3:16" x14ac:dyDescent="0.25">
      <c r="C50" t="s">
        <v>104</v>
      </c>
      <c r="D50" t="s">
        <v>76</v>
      </c>
      <c r="K50">
        <v>0.02</v>
      </c>
      <c r="L50">
        <f t="shared" si="0"/>
        <v>2.2360679774997897E-2</v>
      </c>
      <c r="P50">
        <v>0.01</v>
      </c>
    </row>
    <row r="51" spans="3:16" x14ac:dyDescent="0.25">
      <c r="C51" t="s">
        <v>104</v>
      </c>
      <c r="D51" t="s">
        <v>76</v>
      </c>
      <c r="K51" t="s">
        <v>121</v>
      </c>
      <c r="L51">
        <f t="shared" si="0"/>
        <v>0</v>
      </c>
    </row>
    <row r="52" spans="3:16" x14ac:dyDescent="0.25">
      <c r="C52" t="s">
        <v>104</v>
      </c>
      <c r="D52" t="s">
        <v>76</v>
      </c>
      <c r="K52" t="s">
        <v>121</v>
      </c>
      <c r="L52">
        <f t="shared" si="0"/>
        <v>0</v>
      </c>
    </row>
    <row r="53" spans="3:16" x14ac:dyDescent="0.25">
      <c r="C53" t="s">
        <v>102</v>
      </c>
      <c r="D53" t="s">
        <v>76</v>
      </c>
      <c r="K53">
        <v>1.33</v>
      </c>
      <c r="L53">
        <f t="shared" si="0"/>
        <v>0.1118033988749895</v>
      </c>
      <c r="P53">
        <v>0.05</v>
      </c>
    </row>
    <row r="54" spans="3:16" x14ac:dyDescent="0.25">
      <c r="C54" t="s">
        <v>102</v>
      </c>
      <c r="D54" t="s">
        <v>76</v>
      </c>
      <c r="K54">
        <v>0.99</v>
      </c>
      <c r="L54">
        <f t="shared" si="0"/>
        <v>6.7082039324993695E-2</v>
      </c>
      <c r="P54">
        <v>0.03</v>
      </c>
    </row>
    <row r="55" spans="3:16" x14ac:dyDescent="0.25">
      <c r="C55" t="s">
        <v>102</v>
      </c>
      <c r="D55" t="s">
        <v>76</v>
      </c>
      <c r="K55">
        <v>0.65</v>
      </c>
      <c r="L55">
        <f t="shared" si="0"/>
        <v>8.9442719099991588E-2</v>
      </c>
      <c r="P55">
        <v>0.04</v>
      </c>
    </row>
    <row r="56" spans="3:16" x14ac:dyDescent="0.25">
      <c r="C56" t="s">
        <v>102</v>
      </c>
      <c r="D56" t="s">
        <v>76</v>
      </c>
      <c r="K56">
        <v>0.2</v>
      </c>
      <c r="L56">
        <f t="shared" si="0"/>
        <v>6.7082039324993696E-3</v>
      </c>
      <c r="P56">
        <v>3.0000000000000001E-3</v>
      </c>
    </row>
    <row r="57" spans="3:16" x14ac:dyDescent="0.25">
      <c r="C57" t="s">
        <v>102</v>
      </c>
      <c r="D57" t="s">
        <v>76</v>
      </c>
      <c r="K57">
        <v>0.02</v>
      </c>
      <c r="L57">
        <f t="shared" si="0"/>
        <v>2.2360679774997897E-2</v>
      </c>
      <c r="P57">
        <v>0.01</v>
      </c>
    </row>
    <row r="58" spans="3:16" x14ac:dyDescent="0.25">
      <c r="C58" t="s">
        <v>102</v>
      </c>
      <c r="D58" t="s">
        <v>76</v>
      </c>
      <c r="K58" t="s">
        <v>121</v>
      </c>
      <c r="L58">
        <f t="shared" si="0"/>
        <v>2.2360679774997899E-3</v>
      </c>
      <c r="P58">
        <v>1E-3</v>
      </c>
    </row>
    <row r="59" spans="3:16" x14ac:dyDescent="0.25">
      <c r="C59" t="s">
        <v>102</v>
      </c>
      <c r="D59" t="s">
        <v>76</v>
      </c>
      <c r="K59" t="s">
        <v>121</v>
      </c>
      <c r="L59">
        <f t="shared" si="0"/>
        <v>0</v>
      </c>
    </row>
    <row r="60" spans="3:16" x14ac:dyDescent="0.25">
      <c r="C60" t="s">
        <v>102</v>
      </c>
      <c r="D60" t="s">
        <v>76</v>
      </c>
      <c r="K60" t="s">
        <v>121</v>
      </c>
      <c r="L60">
        <f t="shared" si="0"/>
        <v>0</v>
      </c>
    </row>
    <row r="61" spans="3:16" x14ac:dyDescent="0.25">
      <c r="C61" t="s">
        <v>100</v>
      </c>
      <c r="D61" t="s">
        <v>76</v>
      </c>
      <c r="K61">
        <v>4.0999999999999996</v>
      </c>
      <c r="L61">
        <f t="shared" si="0"/>
        <v>0.44721359549995798</v>
      </c>
      <c r="P61">
        <v>0.2</v>
      </c>
    </row>
    <row r="62" spans="3:16" x14ac:dyDescent="0.25">
      <c r="C62" t="s">
        <v>100</v>
      </c>
      <c r="D62" t="s">
        <v>76</v>
      </c>
      <c r="K62">
        <v>1.88</v>
      </c>
      <c r="L62">
        <f t="shared" si="0"/>
        <v>0.15652475842498531</v>
      </c>
      <c r="P62">
        <v>7.0000000000000007E-2</v>
      </c>
    </row>
    <row r="63" spans="3:16" x14ac:dyDescent="0.25">
      <c r="C63" t="s">
        <v>100</v>
      </c>
      <c r="D63" t="s">
        <v>76</v>
      </c>
      <c r="K63">
        <v>1.1200000000000001</v>
      </c>
      <c r="L63">
        <f t="shared" si="0"/>
        <v>0.13416407864998739</v>
      </c>
      <c r="P63">
        <v>0.06</v>
      </c>
    </row>
    <row r="64" spans="3:16" x14ac:dyDescent="0.25">
      <c r="C64" t="s">
        <v>100</v>
      </c>
      <c r="D64" t="s">
        <v>76</v>
      </c>
      <c r="K64">
        <v>0.62</v>
      </c>
      <c r="L64">
        <f t="shared" si="0"/>
        <v>4.4721359549995794E-2</v>
      </c>
      <c r="P64">
        <v>0.02</v>
      </c>
    </row>
    <row r="65" spans="3:16" x14ac:dyDescent="0.25">
      <c r="C65" t="s">
        <v>100</v>
      </c>
      <c r="D65" t="s">
        <v>76</v>
      </c>
      <c r="K65">
        <v>0.25</v>
      </c>
      <c r="L65">
        <f t="shared" si="0"/>
        <v>6.7082039324993695E-2</v>
      </c>
      <c r="P65">
        <v>0.03</v>
      </c>
    </row>
    <row r="66" spans="3:16" x14ac:dyDescent="0.25">
      <c r="C66" t="s">
        <v>100</v>
      </c>
      <c r="D66" t="s">
        <v>76</v>
      </c>
      <c r="K66">
        <v>0.03</v>
      </c>
      <c r="L66">
        <f t="shared" si="0"/>
        <v>0</v>
      </c>
    </row>
    <row r="67" spans="3:16" x14ac:dyDescent="0.25">
      <c r="C67" t="s">
        <v>100</v>
      </c>
      <c r="D67" t="s">
        <v>76</v>
      </c>
      <c r="K67" t="s">
        <v>121</v>
      </c>
      <c r="L67">
        <f t="shared" si="0"/>
        <v>0</v>
      </c>
    </row>
    <row r="68" spans="3:16" x14ac:dyDescent="0.25">
      <c r="C68" t="s">
        <v>100</v>
      </c>
      <c r="D68" t="s">
        <v>76</v>
      </c>
      <c r="K68" t="s">
        <v>121</v>
      </c>
      <c r="L68">
        <f t="shared" si="0"/>
        <v>0</v>
      </c>
    </row>
    <row r="69" spans="3:16" x14ac:dyDescent="0.25">
      <c r="C69" t="s">
        <v>98</v>
      </c>
      <c r="D69" t="s">
        <v>76</v>
      </c>
      <c r="K69">
        <v>0.18</v>
      </c>
      <c r="L69">
        <f t="shared" si="0"/>
        <v>2.2360679774997897E-2</v>
      </c>
      <c r="P69">
        <v>0.01</v>
      </c>
    </row>
    <row r="70" spans="3:16" x14ac:dyDescent="0.25">
      <c r="C70" t="s">
        <v>98</v>
      </c>
      <c r="D70" t="s">
        <v>76</v>
      </c>
      <c r="K70">
        <v>7.0000000000000007E-2</v>
      </c>
      <c r="L70">
        <f t="shared" si="0"/>
        <v>2.2360679774997897E-2</v>
      </c>
      <c r="P70">
        <v>0.01</v>
      </c>
    </row>
    <row r="71" spans="3:16" x14ac:dyDescent="0.25">
      <c r="C71" t="s">
        <v>98</v>
      </c>
      <c r="D71" t="s">
        <v>76</v>
      </c>
      <c r="K71">
        <v>0.01</v>
      </c>
      <c r="L71">
        <f t="shared" si="0"/>
        <v>4.4721359549995794E-2</v>
      </c>
      <c r="P71">
        <v>0.02</v>
      </c>
    </row>
    <row r="72" spans="3:16" x14ac:dyDescent="0.25">
      <c r="C72" t="s">
        <v>98</v>
      </c>
      <c r="D72" t="s">
        <v>76</v>
      </c>
      <c r="K72" t="s">
        <v>121</v>
      </c>
      <c r="L72">
        <f t="shared" si="0"/>
        <v>0</v>
      </c>
    </row>
    <row r="73" spans="3:16" x14ac:dyDescent="0.25">
      <c r="C73" t="s">
        <v>98</v>
      </c>
      <c r="D73" t="s">
        <v>76</v>
      </c>
      <c r="K73" t="s">
        <v>121</v>
      </c>
      <c r="L73">
        <f t="shared" si="0"/>
        <v>0</v>
      </c>
    </row>
    <row r="74" spans="3:16" x14ac:dyDescent="0.25">
      <c r="C74" t="s">
        <v>98</v>
      </c>
      <c r="D74" t="s">
        <v>76</v>
      </c>
      <c r="K74" t="s">
        <v>121</v>
      </c>
      <c r="L74">
        <f t="shared" si="0"/>
        <v>0</v>
      </c>
    </row>
    <row r="75" spans="3:16" x14ac:dyDescent="0.25">
      <c r="C75" t="s">
        <v>98</v>
      </c>
      <c r="D75" t="s">
        <v>76</v>
      </c>
      <c r="K75" t="s">
        <v>121</v>
      </c>
      <c r="L75">
        <f t="shared" si="0"/>
        <v>0</v>
      </c>
    </row>
    <row r="76" spans="3:16" x14ac:dyDescent="0.25">
      <c r="C76" t="s">
        <v>98</v>
      </c>
      <c r="D76" t="s">
        <v>76</v>
      </c>
      <c r="K76" t="s">
        <v>121</v>
      </c>
      <c r="L76">
        <f t="shared" si="0"/>
        <v>0</v>
      </c>
    </row>
    <row r="77" spans="3:16" x14ac:dyDescent="0.25">
      <c r="C77" t="s">
        <v>99</v>
      </c>
      <c r="D77" t="s">
        <v>76</v>
      </c>
      <c r="K77">
        <v>1.95</v>
      </c>
      <c r="L77">
        <f t="shared" si="0"/>
        <v>0.13416407864998739</v>
      </c>
      <c r="P77">
        <v>0.06</v>
      </c>
    </row>
    <row r="78" spans="3:16" x14ac:dyDescent="0.25">
      <c r="C78" t="s">
        <v>99</v>
      </c>
      <c r="D78" t="s">
        <v>76</v>
      </c>
      <c r="K78">
        <v>1.1100000000000001</v>
      </c>
      <c r="L78">
        <f t="shared" si="0"/>
        <v>0.15652475842498531</v>
      </c>
      <c r="P78">
        <v>7.0000000000000007E-2</v>
      </c>
    </row>
    <row r="79" spans="3:16" x14ac:dyDescent="0.25">
      <c r="C79" t="s">
        <v>99</v>
      </c>
      <c r="D79" t="s">
        <v>76</v>
      </c>
      <c r="K79">
        <v>0.7</v>
      </c>
      <c r="L79">
        <f t="shared" si="0"/>
        <v>4.4721359549995794E-2</v>
      </c>
      <c r="P79">
        <v>0.02</v>
      </c>
    </row>
    <row r="80" spans="3:16" x14ac:dyDescent="0.25">
      <c r="C80" t="s">
        <v>99</v>
      </c>
      <c r="D80" t="s">
        <v>76</v>
      </c>
      <c r="K80">
        <v>0.2</v>
      </c>
      <c r="L80">
        <f t="shared" si="0"/>
        <v>2.2360679774997897E-2</v>
      </c>
      <c r="P80">
        <v>0.01</v>
      </c>
    </row>
    <row r="81" spans="3:16" x14ac:dyDescent="0.25">
      <c r="C81" t="s">
        <v>99</v>
      </c>
      <c r="D81" t="s">
        <v>76</v>
      </c>
      <c r="K81">
        <v>0.04</v>
      </c>
      <c r="L81">
        <f t="shared" si="0"/>
        <v>2.2360679774997897E-2</v>
      </c>
      <c r="P81">
        <v>0.01</v>
      </c>
    </row>
    <row r="82" spans="3:16" x14ac:dyDescent="0.25">
      <c r="C82" t="s">
        <v>99</v>
      </c>
      <c r="D82" t="s">
        <v>76</v>
      </c>
      <c r="K82" t="s">
        <v>121</v>
      </c>
      <c r="L82">
        <f t="shared" si="0"/>
        <v>0</v>
      </c>
    </row>
    <row r="83" spans="3:16" x14ac:dyDescent="0.25">
      <c r="C83" t="s">
        <v>99</v>
      </c>
      <c r="D83" t="s">
        <v>76</v>
      </c>
      <c r="K83" t="s">
        <v>121</v>
      </c>
      <c r="L83">
        <f t="shared" si="0"/>
        <v>0</v>
      </c>
    </row>
    <row r="84" spans="3:16" x14ac:dyDescent="0.25">
      <c r="C84" t="s">
        <v>99</v>
      </c>
      <c r="D84" t="s">
        <v>76</v>
      </c>
      <c r="K84" t="s">
        <v>121</v>
      </c>
      <c r="L84">
        <f t="shared" si="0"/>
        <v>0</v>
      </c>
    </row>
    <row r="85" spans="3:16" x14ac:dyDescent="0.25">
      <c r="C85" t="s">
        <v>109</v>
      </c>
      <c r="D85" t="s">
        <v>76</v>
      </c>
      <c r="K85">
        <v>0.22</v>
      </c>
      <c r="L85">
        <f t="shared" si="0"/>
        <v>2.2360679774997897E-2</v>
      </c>
      <c r="P85">
        <v>0.01</v>
      </c>
    </row>
    <row r="86" spans="3:16" x14ac:dyDescent="0.25">
      <c r="C86" t="s">
        <v>109</v>
      </c>
      <c r="D86" t="s">
        <v>76</v>
      </c>
      <c r="K86">
        <v>0.1</v>
      </c>
      <c r="L86">
        <f t="shared" ref="L86:L116" si="1">P86*SQRT(5)</f>
        <v>4.4721359549995794E-2</v>
      </c>
      <c r="P86">
        <v>0.02</v>
      </c>
    </row>
    <row r="87" spans="3:16" x14ac:dyDescent="0.25">
      <c r="C87" t="s">
        <v>109</v>
      </c>
      <c r="D87" t="s">
        <v>76</v>
      </c>
      <c r="K87">
        <v>0.01</v>
      </c>
      <c r="L87">
        <f t="shared" si="1"/>
        <v>2.2360679774997897E-2</v>
      </c>
      <c r="P87">
        <v>0.01</v>
      </c>
    </row>
    <row r="88" spans="3:16" x14ac:dyDescent="0.25">
      <c r="C88" t="s">
        <v>109</v>
      </c>
      <c r="D88" t="s">
        <v>76</v>
      </c>
      <c r="K88" t="s">
        <v>121</v>
      </c>
      <c r="L88">
        <f t="shared" si="1"/>
        <v>0</v>
      </c>
    </row>
    <row r="89" spans="3:16" x14ac:dyDescent="0.25">
      <c r="C89" t="s">
        <v>109</v>
      </c>
      <c r="D89" t="s">
        <v>76</v>
      </c>
      <c r="K89" t="s">
        <v>121</v>
      </c>
      <c r="L89">
        <f t="shared" si="1"/>
        <v>0</v>
      </c>
    </row>
    <row r="90" spans="3:16" x14ac:dyDescent="0.25">
      <c r="C90" t="s">
        <v>109</v>
      </c>
      <c r="D90" t="s">
        <v>76</v>
      </c>
      <c r="K90" t="s">
        <v>121</v>
      </c>
      <c r="L90">
        <f t="shared" si="1"/>
        <v>0</v>
      </c>
    </row>
    <row r="91" spans="3:16" x14ac:dyDescent="0.25">
      <c r="C91" t="s">
        <v>109</v>
      </c>
      <c r="D91" t="s">
        <v>76</v>
      </c>
      <c r="K91" t="s">
        <v>121</v>
      </c>
      <c r="L91">
        <f t="shared" si="1"/>
        <v>0</v>
      </c>
    </row>
    <row r="92" spans="3:16" x14ac:dyDescent="0.25">
      <c r="C92" t="s">
        <v>109</v>
      </c>
      <c r="D92" t="s">
        <v>76</v>
      </c>
      <c r="K92" t="s">
        <v>121</v>
      </c>
      <c r="L92">
        <f t="shared" si="1"/>
        <v>0</v>
      </c>
    </row>
    <row r="93" spans="3:16" x14ac:dyDescent="0.25">
      <c r="C93" t="s">
        <v>110</v>
      </c>
      <c r="D93" t="s">
        <v>76</v>
      </c>
      <c r="K93">
        <v>0.5</v>
      </c>
      <c r="L93">
        <f t="shared" si="1"/>
        <v>6.7082039324993695E-2</v>
      </c>
      <c r="P93">
        <v>0.03</v>
      </c>
    </row>
    <row r="94" spans="3:16" x14ac:dyDescent="0.25">
      <c r="C94" t="s">
        <v>110</v>
      </c>
      <c r="D94" t="s">
        <v>76</v>
      </c>
      <c r="K94">
        <v>0.23</v>
      </c>
      <c r="L94">
        <f t="shared" si="1"/>
        <v>2.2360679774997897E-2</v>
      </c>
      <c r="P94">
        <v>0.01</v>
      </c>
    </row>
    <row r="95" spans="3:16" x14ac:dyDescent="0.25">
      <c r="C95" t="s">
        <v>110</v>
      </c>
      <c r="D95" t="s">
        <v>76</v>
      </c>
      <c r="K95">
        <v>7.0000000000000007E-2</v>
      </c>
      <c r="L95">
        <f t="shared" si="1"/>
        <v>6.7082039324993696E-3</v>
      </c>
      <c r="P95">
        <v>3.0000000000000001E-3</v>
      </c>
    </row>
    <row r="96" spans="3:16" x14ac:dyDescent="0.25">
      <c r="C96" t="s">
        <v>110</v>
      </c>
      <c r="D96" t="s">
        <v>76</v>
      </c>
      <c r="K96">
        <v>1</v>
      </c>
      <c r="L96">
        <f t="shared" si="1"/>
        <v>4.4721359549995798E-3</v>
      </c>
      <c r="P96">
        <v>2E-3</v>
      </c>
    </row>
    <row r="97" spans="3:16" x14ac:dyDescent="0.25">
      <c r="C97" t="s">
        <v>110</v>
      </c>
      <c r="D97" t="s">
        <v>76</v>
      </c>
      <c r="K97" t="s">
        <v>121</v>
      </c>
      <c r="L97">
        <f t="shared" si="1"/>
        <v>0</v>
      </c>
    </row>
    <row r="98" spans="3:16" x14ac:dyDescent="0.25">
      <c r="C98" t="s">
        <v>110</v>
      </c>
      <c r="D98" t="s">
        <v>76</v>
      </c>
      <c r="K98" t="s">
        <v>121</v>
      </c>
      <c r="L98">
        <f t="shared" si="1"/>
        <v>0</v>
      </c>
    </row>
    <row r="99" spans="3:16" x14ac:dyDescent="0.25">
      <c r="C99" t="s">
        <v>110</v>
      </c>
      <c r="D99" t="s">
        <v>76</v>
      </c>
      <c r="K99" t="s">
        <v>121</v>
      </c>
      <c r="L99">
        <f t="shared" si="1"/>
        <v>0</v>
      </c>
    </row>
    <row r="100" spans="3:16" x14ac:dyDescent="0.25">
      <c r="C100" t="s">
        <v>110</v>
      </c>
      <c r="D100" t="s">
        <v>76</v>
      </c>
      <c r="K100" t="s">
        <v>121</v>
      </c>
      <c r="L100">
        <f t="shared" si="1"/>
        <v>0</v>
      </c>
    </row>
    <row r="101" spans="3:16" x14ac:dyDescent="0.25">
      <c r="C101" t="s">
        <v>96</v>
      </c>
      <c r="D101" t="s">
        <v>76</v>
      </c>
      <c r="K101">
        <v>2</v>
      </c>
      <c r="L101">
        <f t="shared" si="1"/>
        <v>0.20124611797498107</v>
      </c>
      <c r="P101">
        <v>0.09</v>
      </c>
    </row>
    <row r="102" spans="3:16" x14ac:dyDescent="0.25">
      <c r="C102" t="s">
        <v>96</v>
      </c>
      <c r="D102" t="s">
        <v>76</v>
      </c>
      <c r="K102">
        <v>1.1200000000000001</v>
      </c>
      <c r="L102">
        <f t="shared" si="1"/>
        <v>6.7082039324993695E-2</v>
      </c>
      <c r="P102">
        <v>0.03</v>
      </c>
    </row>
    <row r="103" spans="3:16" x14ac:dyDescent="0.25">
      <c r="C103" t="s">
        <v>96</v>
      </c>
      <c r="D103" t="s">
        <v>76</v>
      </c>
      <c r="K103">
        <v>0.75</v>
      </c>
      <c r="L103">
        <f t="shared" si="1"/>
        <v>2.2360679774997899E-3</v>
      </c>
      <c r="P103">
        <v>1E-3</v>
      </c>
    </row>
    <row r="104" spans="3:16" x14ac:dyDescent="0.25">
      <c r="C104" t="s">
        <v>96</v>
      </c>
      <c r="D104" t="s">
        <v>76</v>
      </c>
      <c r="K104">
        <v>0.13</v>
      </c>
      <c r="L104">
        <f t="shared" si="1"/>
        <v>2.2360679774997897E-2</v>
      </c>
      <c r="P104">
        <v>0.01</v>
      </c>
    </row>
    <row r="105" spans="3:16" x14ac:dyDescent="0.25">
      <c r="C105" t="s">
        <v>96</v>
      </c>
      <c r="D105" t="s">
        <v>76</v>
      </c>
      <c r="K105">
        <v>0.04</v>
      </c>
      <c r="L105">
        <f t="shared" si="1"/>
        <v>4.4721359549995798E-3</v>
      </c>
      <c r="P105">
        <v>2E-3</v>
      </c>
    </row>
    <row r="106" spans="3:16" x14ac:dyDescent="0.25">
      <c r="C106" t="s">
        <v>96</v>
      </c>
      <c r="D106" t="s">
        <v>76</v>
      </c>
      <c r="K106" t="s">
        <v>121</v>
      </c>
      <c r="L106">
        <f t="shared" si="1"/>
        <v>0</v>
      </c>
    </row>
    <row r="107" spans="3:16" x14ac:dyDescent="0.25">
      <c r="C107" t="s">
        <v>96</v>
      </c>
      <c r="D107" t="s">
        <v>76</v>
      </c>
      <c r="K107" t="s">
        <v>121</v>
      </c>
      <c r="L107">
        <f t="shared" si="1"/>
        <v>0</v>
      </c>
    </row>
    <row r="108" spans="3:16" x14ac:dyDescent="0.25">
      <c r="C108" t="s">
        <v>96</v>
      </c>
      <c r="D108" t="s">
        <v>76</v>
      </c>
      <c r="K108" t="s">
        <v>121</v>
      </c>
      <c r="L108">
        <f t="shared" si="1"/>
        <v>0</v>
      </c>
    </row>
    <row r="109" spans="3:16" x14ac:dyDescent="0.25">
      <c r="C109" t="s">
        <v>111</v>
      </c>
      <c r="K109">
        <v>1.56</v>
      </c>
      <c r="L109">
        <f t="shared" si="1"/>
        <v>8.9442719099991588E-2</v>
      </c>
      <c r="P109">
        <v>0.04</v>
      </c>
    </row>
    <row r="110" spans="3:16" x14ac:dyDescent="0.25">
      <c r="C110" t="s">
        <v>111</v>
      </c>
      <c r="K110">
        <v>2.95</v>
      </c>
      <c r="L110">
        <f t="shared" si="1"/>
        <v>0.15652475842498531</v>
      </c>
      <c r="P110">
        <v>7.0000000000000007E-2</v>
      </c>
    </row>
    <row r="111" spans="3:16" x14ac:dyDescent="0.25">
      <c r="C111" t="s">
        <v>111</v>
      </c>
      <c r="K111">
        <v>1.3</v>
      </c>
      <c r="L111">
        <f t="shared" si="1"/>
        <v>4.4721359549995794E-2</v>
      </c>
      <c r="P111">
        <v>0.02</v>
      </c>
    </row>
    <row r="112" spans="3:16" x14ac:dyDescent="0.25">
      <c r="C112" t="s">
        <v>111</v>
      </c>
      <c r="K112">
        <v>1.1000000000000001</v>
      </c>
      <c r="L112">
        <f t="shared" si="1"/>
        <v>2.2360679774997897E-2</v>
      </c>
      <c r="P112">
        <v>0.01</v>
      </c>
    </row>
    <row r="113" spans="3:16" x14ac:dyDescent="0.25">
      <c r="C113" t="s">
        <v>111</v>
      </c>
      <c r="K113">
        <v>0.7</v>
      </c>
      <c r="L113">
        <f t="shared" si="1"/>
        <v>2.2360679774997899E-3</v>
      </c>
      <c r="P113">
        <v>1E-3</v>
      </c>
    </row>
    <row r="114" spans="3:16" x14ac:dyDescent="0.25">
      <c r="C114" t="s">
        <v>111</v>
      </c>
      <c r="K114">
        <v>0.09</v>
      </c>
      <c r="L114">
        <f t="shared" si="1"/>
        <v>2.2360679774997897E-2</v>
      </c>
      <c r="P114">
        <v>0.01</v>
      </c>
    </row>
    <row r="115" spans="3:16" x14ac:dyDescent="0.25">
      <c r="C115" t="s">
        <v>111</v>
      </c>
      <c r="K115">
        <v>0.01</v>
      </c>
      <c r="L115">
        <f t="shared" si="1"/>
        <v>2.2360679774997899E-3</v>
      </c>
      <c r="P115">
        <v>1E-3</v>
      </c>
    </row>
    <row r="116" spans="3:16" x14ac:dyDescent="0.25">
      <c r="C116" t="s">
        <v>111</v>
      </c>
      <c r="K116" t="s">
        <v>121</v>
      </c>
      <c r="L116">
        <f t="shared" si="1"/>
        <v>0</v>
      </c>
    </row>
  </sheetData>
  <pageMargins left="0.7" right="0.7" top="0.75" bottom="0.75" header="0.3" footer="0.3"/>
  <pageSetup paperSize="9" orientation="portrait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A05B0-AFDC-479D-8F92-68F45E13DC2F}">
  <dimension ref="A1:M65"/>
  <sheetViews>
    <sheetView topLeftCell="A28" zoomScale="85" zoomScaleNormal="85" workbookViewId="0">
      <selection activeCell="L63" activeCellId="10" sqref="L5 L11 L16 L22 L29 L35 L41 L47 L52 L58 L63"/>
    </sheetView>
  </sheetViews>
  <sheetFormatPr defaultRowHeight="15" x14ac:dyDescent="0.25"/>
  <cols>
    <col min="11" max="12" width="11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s="1" t="s">
        <v>8</v>
      </c>
      <c r="J1" s="2" t="s">
        <v>48</v>
      </c>
      <c r="K1" s="1"/>
      <c r="L1" s="1"/>
      <c r="M1" s="1"/>
    </row>
    <row r="5" spans="1:13" x14ac:dyDescent="0.25">
      <c r="I5">
        <v>-3.7647058823528901E-3</v>
      </c>
      <c r="J5">
        <v>320.56700876842399</v>
      </c>
      <c r="K5">
        <f>AVERAGE(J5:J10)</f>
        <v>454.2902408977086</v>
      </c>
      <c r="L5">
        <f>_xlfn.STDEV.P(J5:J10)</f>
        <v>98.748430565835378</v>
      </c>
    </row>
    <row r="6" spans="1:13" x14ac:dyDescent="0.25">
      <c r="I6">
        <v>1.5058823529411699E-2</v>
      </c>
      <c r="J6">
        <v>607.63726377623095</v>
      </c>
    </row>
    <row r="7" spans="1:13" x14ac:dyDescent="0.25">
      <c r="I7">
        <v>1.5058823529411699E-2</v>
      </c>
      <c r="J7">
        <v>535.48419858362195</v>
      </c>
    </row>
    <row r="8" spans="1:13" x14ac:dyDescent="0.25">
      <c r="I8">
        <v>1.5058823529411699E-2</v>
      </c>
      <c r="J8">
        <v>486.14523752580601</v>
      </c>
    </row>
    <row r="9" spans="1:13" x14ac:dyDescent="0.25">
      <c r="I9">
        <v>1.5058823529411699E-2</v>
      </c>
      <c r="J9">
        <v>406.68986023064599</v>
      </c>
    </row>
    <row r="10" spans="1:13" x14ac:dyDescent="0.25">
      <c r="I10">
        <v>1.5058823529411699E-2</v>
      </c>
      <c r="J10">
        <v>369.21787650152299</v>
      </c>
    </row>
    <row r="11" spans="1:13" x14ac:dyDescent="0.25">
      <c r="I11">
        <v>3.7647058823529297E-2</v>
      </c>
      <c r="J11">
        <v>330.25747506365298</v>
      </c>
      <c r="K11">
        <f>AVERAGE(J11:J15)</f>
        <v>340.3690422087268</v>
      </c>
      <c r="L11">
        <f>_xlfn.STDEV.P(J11:J16)</f>
        <v>65.598119371546105</v>
      </c>
    </row>
    <row r="12" spans="1:13" x14ac:dyDescent="0.25">
      <c r="I12">
        <v>3.7647058823529297E-2</v>
      </c>
      <c r="J12">
        <v>383.211234007001</v>
      </c>
    </row>
    <row r="13" spans="1:13" x14ac:dyDescent="0.25">
      <c r="I13">
        <v>3.9529411764705799E-2</v>
      </c>
      <c r="J13">
        <v>425.25447758744599</v>
      </c>
    </row>
    <row r="14" spans="1:13" x14ac:dyDescent="0.25">
      <c r="I14">
        <v>4.1411764705882197E-2</v>
      </c>
      <c r="J14">
        <v>274.23457315056999</v>
      </c>
    </row>
    <row r="15" spans="1:13" x14ac:dyDescent="0.25">
      <c r="I15">
        <v>4.5176470588235297E-2</v>
      </c>
      <c r="J15">
        <v>288.88745123496398</v>
      </c>
    </row>
    <row r="16" spans="1:13" x14ac:dyDescent="0.25">
      <c r="I16">
        <v>6.7764705882352894E-2</v>
      </c>
      <c r="J16">
        <v>447.986827296863</v>
      </c>
      <c r="K16">
        <f>AVERAGE(J16:J21)</f>
        <v>325.04699179700765</v>
      </c>
      <c r="L16">
        <f>_xlfn.STDEV.P(J16:J21)</f>
        <v>103.45436170457812</v>
      </c>
    </row>
    <row r="17" spans="9:12" x14ac:dyDescent="0.25">
      <c r="I17">
        <v>6.7764705882352894E-2</v>
      </c>
      <c r="J17">
        <v>335.21494378646798</v>
      </c>
    </row>
    <row r="18" spans="9:12" x14ac:dyDescent="0.25">
      <c r="I18">
        <v>6.7764705882352894E-2</v>
      </c>
      <c r="J18">
        <v>293.22186575597402</v>
      </c>
    </row>
    <row r="19" spans="9:12" x14ac:dyDescent="0.25">
      <c r="I19">
        <v>6.7764705882352894E-2</v>
      </c>
      <c r="J19">
        <v>130.37819499974</v>
      </c>
    </row>
    <row r="20" spans="9:12" x14ac:dyDescent="0.25">
      <c r="I20">
        <v>6.7764705882352894E-2</v>
      </c>
      <c r="J20">
        <v>425.26563794612002</v>
      </c>
    </row>
    <row r="21" spans="9:12" x14ac:dyDescent="0.25">
      <c r="I21">
        <v>7.15294117647058E-2</v>
      </c>
      <c r="J21">
        <v>318.21448099688098</v>
      </c>
    </row>
    <row r="22" spans="9:12" x14ac:dyDescent="0.25">
      <c r="I22">
        <v>0.128</v>
      </c>
      <c r="J22">
        <v>243.49424299643599</v>
      </c>
      <c r="K22">
        <f>AVERAGE(J22:J28)</f>
        <v>199.8377127976571</v>
      </c>
      <c r="L22">
        <f>_xlfn.STDEV.P(J22:J28)</f>
        <v>75.148715999282743</v>
      </c>
    </row>
    <row r="23" spans="9:12" x14ac:dyDescent="0.25">
      <c r="I23">
        <v>0.13176470588235301</v>
      </c>
      <c r="J23">
        <v>232.87053686891699</v>
      </c>
    </row>
    <row r="24" spans="9:12" x14ac:dyDescent="0.25">
      <c r="I24">
        <v>0.13176470588235301</v>
      </c>
      <c r="J24">
        <v>226.046313786176</v>
      </c>
    </row>
    <row r="25" spans="9:12" x14ac:dyDescent="0.25">
      <c r="I25">
        <v>0.13552941176470501</v>
      </c>
      <c r="J25">
        <v>162.97113191496001</v>
      </c>
    </row>
    <row r="26" spans="9:12" x14ac:dyDescent="0.25">
      <c r="I26">
        <v>0.13552941176470501</v>
      </c>
      <c r="J26">
        <v>117.49581958234199</v>
      </c>
    </row>
    <row r="27" spans="9:12" x14ac:dyDescent="0.25">
      <c r="I27">
        <v>0.13552941176470501</v>
      </c>
      <c r="J27">
        <v>90.572771491908696</v>
      </c>
    </row>
    <row r="28" spans="9:12" x14ac:dyDescent="0.25">
      <c r="I28">
        <v>0.13929411764705801</v>
      </c>
      <c r="J28">
        <v>325.41317294286</v>
      </c>
    </row>
    <row r="29" spans="9:12" x14ac:dyDescent="0.25">
      <c r="I29">
        <v>0.244705882352941</v>
      </c>
      <c r="J29">
        <v>234.63317263074501</v>
      </c>
      <c r="K29">
        <f>AVERAGE(J29:J34)</f>
        <v>185.22732827211459</v>
      </c>
      <c r="L29">
        <f>_xlfn.STDEV.P(J29:J34)</f>
        <v>94.605784866657245</v>
      </c>
    </row>
    <row r="30" spans="9:12" x14ac:dyDescent="0.25">
      <c r="I30">
        <v>0.244705882352941</v>
      </c>
      <c r="J30">
        <v>161.780239238956</v>
      </c>
    </row>
    <row r="31" spans="9:12" x14ac:dyDescent="0.25">
      <c r="I31">
        <v>0.244705882352941</v>
      </c>
      <c r="J31">
        <v>131.37286375691599</v>
      </c>
    </row>
    <row r="32" spans="9:12" x14ac:dyDescent="0.25">
      <c r="I32">
        <v>0.248470588235294</v>
      </c>
      <c r="J32">
        <v>117.508154287132</v>
      </c>
    </row>
    <row r="33" spans="9:12" x14ac:dyDescent="0.25">
      <c r="I33">
        <v>0.252235294117647</v>
      </c>
      <c r="J33">
        <v>372.055507385954</v>
      </c>
    </row>
    <row r="34" spans="9:12" x14ac:dyDescent="0.25">
      <c r="I34">
        <v>0.25600000000000001</v>
      </c>
      <c r="J34">
        <v>94.014032332984499</v>
      </c>
    </row>
    <row r="35" spans="9:12" x14ac:dyDescent="0.25">
      <c r="I35">
        <v>0.496941176470588</v>
      </c>
      <c r="J35">
        <v>19.730649955221701</v>
      </c>
      <c r="K35">
        <f>AVERAGE(J35:J40)</f>
        <v>73.519718984225278</v>
      </c>
      <c r="L35">
        <f>_xlfn.STDEV.P(J35:J40)</f>
        <v>27.914599636057737</v>
      </c>
    </row>
    <row r="36" spans="9:12" x14ac:dyDescent="0.25">
      <c r="I36">
        <v>0.504470588235294</v>
      </c>
      <c r="J36">
        <v>95.444638082735096</v>
      </c>
    </row>
    <row r="37" spans="9:12" x14ac:dyDescent="0.25">
      <c r="I37">
        <v>0.504470588235294</v>
      </c>
      <c r="J37">
        <v>86.650467696387196</v>
      </c>
    </row>
    <row r="38" spans="9:12" x14ac:dyDescent="0.25">
      <c r="I38">
        <v>0.504470588235294</v>
      </c>
      <c r="J38">
        <v>82.869599203709697</v>
      </c>
    </row>
    <row r="39" spans="9:12" x14ac:dyDescent="0.25">
      <c r="I39">
        <v>0.50823529411764701</v>
      </c>
      <c r="J39">
        <v>100.544427761213</v>
      </c>
    </row>
    <row r="40" spans="9:12" x14ac:dyDescent="0.25">
      <c r="I40">
        <v>0.50823529411764701</v>
      </c>
      <c r="J40">
        <v>55.878531206085</v>
      </c>
    </row>
    <row r="41" spans="9:12" x14ac:dyDescent="0.25">
      <c r="I41">
        <v>0.997647058823529</v>
      </c>
      <c r="J41">
        <v>53.068594573593401</v>
      </c>
      <c r="K41">
        <f>AVERAGE(J41:J46)</f>
        <v>26.384794215257411</v>
      </c>
      <c r="L41">
        <f>_xlfn.STDEV.P(J41:J46)</f>
        <v>15.957686217831688</v>
      </c>
    </row>
    <row r="42" spans="9:12" x14ac:dyDescent="0.25">
      <c r="I42">
        <v>0.997647058823529</v>
      </c>
      <c r="J42">
        <v>6.1883663323128602</v>
      </c>
    </row>
    <row r="43" spans="9:12" x14ac:dyDescent="0.25">
      <c r="I43">
        <v>1.00141176470588</v>
      </c>
      <c r="J43">
        <v>26.380735479711799</v>
      </c>
    </row>
    <row r="44" spans="9:12" x14ac:dyDescent="0.25">
      <c r="I44">
        <v>1.00141176470588</v>
      </c>
      <c r="J44">
        <v>14.4449258528716</v>
      </c>
    </row>
    <row r="45" spans="9:12" x14ac:dyDescent="0.25">
      <c r="I45">
        <v>1.00517647058823</v>
      </c>
      <c r="J45">
        <v>17.921151927832</v>
      </c>
    </row>
    <row r="46" spans="9:12" x14ac:dyDescent="0.25">
      <c r="I46">
        <v>1.00894117647058</v>
      </c>
      <c r="J46">
        <v>40.304991125222799</v>
      </c>
    </row>
    <row r="47" spans="9:12" x14ac:dyDescent="0.25">
      <c r="I47">
        <v>1.99529411764705</v>
      </c>
      <c r="J47">
        <v>8.7201820010609499</v>
      </c>
      <c r="K47">
        <f>AVERAGE(J47:J51)</f>
        <v>8.9651214618602815</v>
      </c>
      <c r="L47">
        <f>_xlfn.STDEV.P(J47:J51)</f>
        <v>3.9087085939411335</v>
      </c>
    </row>
    <row r="48" spans="9:12" x14ac:dyDescent="0.25">
      <c r="I48">
        <v>1.99905882352941</v>
      </c>
      <c r="J48">
        <v>16.528941601902499</v>
      </c>
    </row>
    <row r="49" spans="9:12" x14ac:dyDescent="0.25">
      <c r="I49">
        <v>2.00282352941176</v>
      </c>
      <c r="J49">
        <v>7.2950101005957402</v>
      </c>
    </row>
    <row r="50" spans="9:12" x14ac:dyDescent="0.25">
      <c r="I50">
        <v>2.00282352941176</v>
      </c>
      <c r="J50">
        <v>6.57379254321516</v>
      </c>
    </row>
    <row r="51" spans="9:12" x14ac:dyDescent="0.25">
      <c r="I51">
        <v>2.00282352941176</v>
      </c>
      <c r="J51">
        <v>5.70768106252706</v>
      </c>
    </row>
    <row r="52" spans="9:12" x14ac:dyDescent="0.25">
      <c r="I52">
        <v>3.9943529411764702</v>
      </c>
      <c r="J52">
        <v>9.2718568837803801</v>
      </c>
      <c r="K52">
        <f>AVERAGE(J52:J57)</f>
        <v>7.2860858678809395</v>
      </c>
      <c r="L52">
        <f>_xlfn.STDEV.P(J52:J57)</f>
        <v>3.2299407040069847</v>
      </c>
    </row>
    <row r="53" spans="9:12" x14ac:dyDescent="0.25">
      <c r="I53">
        <v>3.9943529411764702</v>
      </c>
      <c r="J53">
        <v>2.8006112790326601</v>
      </c>
    </row>
    <row r="54" spans="9:12" x14ac:dyDescent="0.25">
      <c r="I54">
        <v>3.9943529411764702</v>
      </c>
      <c r="J54">
        <v>2.8006112790326601</v>
      </c>
    </row>
    <row r="55" spans="9:12" x14ac:dyDescent="0.25">
      <c r="I55">
        <v>3.99811764705882</v>
      </c>
      <c r="J55">
        <v>10.212894918247899</v>
      </c>
    </row>
    <row r="56" spans="9:12" x14ac:dyDescent="0.25">
      <c r="I56">
        <v>3.99811764705882</v>
      </c>
      <c r="J56">
        <v>10.212894918247899</v>
      </c>
    </row>
    <row r="57" spans="9:12" x14ac:dyDescent="0.25">
      <c r="I57">
        <v>4.00564705882352</v>
      </c>
      <c r="J57">
        <v>8.4176459289441397</v>
      </c>
    </row>
    <row r="58" spans="9:12" x14ac:dyDescent="0.25">
      <c r="I58">
        <v>5.9858823529411698</v>
      </c>
      <c r="J58">
        <v>2.4910834320245101</v>
      </c>
      <c r="K58">
        <f>AVERAGE(J58:J62)</f>
        <v>5.8429602789268884</v>
      </c>
      <c r="L58">
        <f>_xlfn.STDEV.P(J58:J62)</f>
        <v>3.2564994525889919</v>
      </c>
    </row>
    <row r="59" spans="9:12" x14ac:dyDescent="0.25">
      <c r="I59">
        <v>5.9896470588235298</v>
      </c>
      <c r="J59">
        <v>4.0391772777171902</v>
      </c>
    </row>
    <row r="60" spans="9:12" x14ac:dyDescent="0.25">
      <c r="I60">
        <v>5.9971764705882302</v>
      </c>
      <c r="J60">
        <v>9.78543486400166</v>
      </c>
    </row>
    <row r="61" spans="9:12" x14ac:dyDescent="0.25">
      <c r="I61">
        <v>5.9971764705882302</v>
      </c>
      <c r="J61">
        <v>9.78543486400166</v>
      </c>
    </row>
    <row r="62" spans="9:12" x14ac:dyDescent="0.25">
      <c r="I62">
        <v>6.0009411764705796</v>
      </c>
      <c r="J62">
        <v>3.1136709568894201</v>
      </c>
    </row>
    <row r="63" spans="9:12" x14ac:dyDescent="0.25">
      <c r="I63">
        <v>7.9924705882352898</v>
      </c>
      <c r="J63">
        <v>6.4646637121946302</v>
      </c>
      <c r="K63">
        <f>AVERAGE(J63:J65)</f>
        <v>4.424762467381977</v>
      </c>
      <c r="L63">
        <f>_xlfn.STDEV.P(J63:J65)</f>
        <v>1.5818228618283459</v>
      </c>
    </row>
    <row r="64" spans="9:12" x14ac:dyDescent="0.25">
      <c r="I64">
        <v>7.99623529411764</v>
      </c>
      <c r="J64">
        <v>2.6096090199913098</v>
      </c>
    </row>
    <row r="65" spans="9:10" x14ac:dyDescent="0.25">
      <c r="I65">
        <v>8</v>
      </c>
      <c r="J65">
        <v>4.2000146699599901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6DA1B-05AE-4AB0-B37E-F71D470233A4}">
  <dimension ref="A1:Z43"/>
  <sheetViews>
    <sheetView workbookViewId="0">
      <selection activeCell="N37" sqref="N37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s="1" t="s">
        <v>52</v>
      </c>
      <c r="J1" s="1" t="s">
        <v>8</v>
      </c>
      <c r="K1" s="2" t="s">
        <v>55</v>
      </c>
      <c r="L1" s="2" t="s">
        <v>128</v>
      </c>
      <c r="M1" s="2" t="s">
        <v>129</v>
      </c>
      <c r="N1" s="2" t="s">
        <v>130</v>
      </c>
      <c r="O1" s="1" t="s">
        <v>131</v>
      </c>
      <c r="P1" s="1" t="s">
        <v>132</v>
      </c>
    </row>
    <row r="2" spans="1:26" x14ac:dyDescent="0.25">
      <c r="C2" t="s">
        <v>31</v>
      </c>
      <c r="D2" t="s">
        <v>32</v>
      </c>
      <c r="J2">
        <v>0</v>
      </c>
      <c r="K2">
        <v>28.42</v>
      </c>
      <c r="L2">
        <v>4.67</v>
      </c>
      <c r="M2">
        <v>6</v>
      </c>
      <c r="N2">
        <f>L2*SQRT(M2)</f>
        <v>11.439117098797441</v>
      </c>
      <c r="O2">
        <f>33*24</f>
        <v>792</v>
      </c>
      <c r="P2">
        <f>O2+J2</f>
        <v>792</v>
      </c>
    </row>
    <row r="3" spans="1:26" x14ac:dyDescent="0.25">
      <c r="C3" t="s">
        <v>31</v>
      </c>
      <c r="D3" t="s">
        <v>32</v>
      </c>
      <c r="J3">
        <v>2</v>
      </c>
      <c r="K3">
        <v>10.06</v>
      </c>
      <c r="L3">
        <v>2.75</v>
      </c>
      <c r="M3">
        <v>5</v>
      </c>
      <c r="N3">
        <f t="shared" ref="N3:N36" si="0">L3*SQRT(M3)</f>
        <v>6.149186938124422</v>
      </c>
      <c r="O3">
        <f t="shared" ref="O3:O43" si="1">33*24</f>
        <v>792</v>
      </c>
      <c r="P3">
        <f t="shared" ref="P3:P43" si="2">O3+J3</f>
        <v>794</v>
      </c>
    </row>
    <row r="4" spans="1:26" x14ac:dyDescent="0.25">
      <c r="C4" t="s">
        <v>31</v>
      </c>
      <c r="D4" t="s">
        <v>32</v>
      </c>
      <c r="J4">
        <v>4</v>
      </c>
      <c r="K4">
        <v>4.66</v>
      </c>
      <c r="L4">
        <v>0.63</v>
      </c>
      <c r="M4">
        <v>4</v>
      </c>
      <c r="N4">
        <f t="shared" si="0"/>
        <v>1.26</v>
      </c>
      <c r="O4">
        <f t="shared" si="1"/>
        <v>792</v>
      </c>
      <c r="P4">
        <f t="shared" si="2"/>
        <v>796</v>
      </c>
      <c r="X4">
        <v>12</v>
      </c>
    </row>
    <row r="5" spans="1:26" x14ac:dyDescent="0.25">
      <c r="C5" t="s">
        <v>31</v>
      </c>
      <c r="D5" t="s">
        <v>32</v>
      </c>
      <c r="J5">
        <v>6</v>
      </c>
      <c r="K5">
        <v>3.37</v>
      </c>
      <c r="L5">
        <v>0.18</v>
      </c>
      <c r="M5">
        <v>3</v>
      </c>
      <c r="N5">
        <f t="shared" si="0"/>
        <v>0.31176914536239786</v>
      </c>
      <c r="O5">
        <f t="shared" si="1"/>
        <v>792</v>
      </c>
      <c r="P5">
        <f t="shared" si="2"/>
        <v>798</v>
      </c>
      <c r="X5" t="s">
        <v>126</v>
      </c>
    </row>
    <row r="6" spans="1:26" x14ac:dyDescent="0.25">
      <c r="C6" t="s">
        <v>31</v>
      </c>
      <c r="D6" t="s">
        <v>32</v>
      </c>
      <c r="J6">
        <v>8</v>
      </c>
      <c r="K6" t="s">
        <v>126</v>
      </c>
      <c r="N6">
        <f t="shared" si="0"/>
        <v>0</v>
      </c>
      <c r="O6">
        <f t="shared" si="1"/>
        <v>792</v>
      </c>
      <c r="P6">
        <f t="shared" si="2"/>
        <v>800</v>
      </c>
      <c r="X6" t="s">
        <v>126</v>
      </c>
    </row>
    <row r="7" spans="1:26" x14ac:dyDescent="0.25">
      <c r="C7" t="s">
        <v>31</v>
      </c>
      <c r="D7" t="s">
        <v>32</v>
      </c>
      <c r="J7">
        <v>10</v>
      </c>
      <c r="K7" t="s">
        <v>126</v>
      </c>
      <c r="N7">
        <f t="shared" si="0"/>
        <v>0</v>
      </c>
      <c r="O7">
        <f t="shared" si="1"/>
        <v>792</v>
      </c>
      <c r="P7">
        <f t="shared" si="2"/>
        <v>802</v>
      </c>
      <c r="V7">
        <v>1.43</v>
      </c>
      <c r="W7">
        <v>-3</v>
      </c>
      <c r="X7">
        <v>7.09</v>
      </c>
      <c r="Y7">
        <v>3.82</v>
      </c>
      <c r="Z7">
        <v>-2</v>
      </c>
    </row>
    <row r="8" spans="1:26" x14ac:dyDescent="0.25">
      <c r="C8" t="s">
        <v>31</v>
      </c>
      <c r="D8" t="s">
        <v>32</v>
      </c>
      <c r="J8">
        <v>12</v>
      </c>
      <c r="K8" t="s">
        <v>126</v>
      </c>
      <c r="N8">
        <f t="shared" si="0"/>
        <v>0</v>
      </c>
      <c r="O8">
        <f t="shared" si="1"/>
        <v>792</v>
      </c>
      <c r="P8">
        <f t="shared" si="2"/>
        <v>804</v>
      </c>
    </row>
    <row r="9" spans="1:26" x14ac:dyDescent="0.25">
      <c r="C9" t="s">
        <v>75</v>
      </c>
      <c r="D9" t="s">
        <v>76</v>
      </c>
      <c r="J9">
        <v>0</v>
      </c>
      <c r="K9">
        <v>16.98</v>
      </c>
      <c r="L9">
        <v>2.63</v>
      </c>
      <c r="M9">
        <v>6</v>
      </c>
      <c r="N9">
        <f t="shared" si="0"/>
        <v>6.4421580235197577</v>
      </c>
      <c r="O9">
        <f t="shared" si="1"/>
        <v>792</v>
      </c>
      <c r="P9">
        <f t="shared" si="2"/>
        <v>792</v>
      </c>
    </row>
    <row r="10" spans="1:26" x14ac:dyDescent="0.25">
      <c r="C10" t="s">
        <v>75</v>
      </c>
      <c r="D10" t="s">
        <v>76</v>
      </c>
      <c r="J10">
        <v>2</v>
      </c>
      <c r="K10">
        <v>4.9400000000000004</v>
      </c>
      <c r="L10">
        <v>1.59</v>
      </c>
      <c r="M10">
        <v>6</v>
      </c>
      <c r="N10">
        <f t="shared" si="0"/>
        <v>3.8946886910252529</v>
      </c>
      <c r="O10">
        <f t="shared" si="1"/>
        <v>792</v>
      </c>
      <c r="P10">
        <f t="shared" si="2"/>
        <v>794</v>
      </c>
    </row>
    <row r="11" spans="1:26" x14ac:dyDescent="0.25">
      <c r="C11" t="s">
        <v>75</v>
      </c>
      <c r="D11" t="s">
        <v>76</v>
      </c>
      <c r="J11">
        <v>4</v>
      </c>
      <c r="K11">
        <v>3.82</v>
      </c>
      <c r="L11">
        <v>0.82</v>
      </c>
      <c r="M11">
        <v>5</v>
      </c>
      <c r="N11">
        <f t="shared" si="0"/>
        <v>1.8335757415498275</v>
      </c>
      <c r="O11">
        <f t="shared" si="1"/>
        <v>792</v>
      </c>
      <c r="P11">
        <f t="shared" si="2"/>
        <v>796</v>
      </c>
    </row>
    <row r="12" spans="1:26" x14ac:dyDescent="0.25">
      <c r="C12" t="s">
        <v>75</v>
      </c>
      <c r="D12" t="s">
        <v>76</v>
      </c>
      <c r="J12">
        <v>6</v>
      </c>
      <c r="K12">
        <v>1.48</v>
      </c>
      <c r="L12">
        <v>0.18</v>
      </c>
      <c r="M12">
        <v>2</v>
      </c>
      <c r="N12">
        <f t="shared" si="0"/>
        <v>0.2545584412271571</v>
      </c>
      <c r="O12">
        <f t="shared" si="1"/>
        <v>792</v>
      </c>
      <c r="P12">
        <f t="shared" si="2"/>
        <v>798</v>
      </c>
    </row>
    <row r="13" spans="1:26" x14ac:dyDescent="0.25">
      <c r="C13" t="s">
        <v>75</v>
      </c>
      <c r="D13" t="s">
        <v>76</v>
      </c>
      <c r="J13">
        <v>8</v>
      </c>
      <c r="K13" t="s">
        <v>126</v>
      </c>
      <c r="N13">
        <f t="shared" si="0"/>
        <v>0</v>
      </c>
      <c r="O13">
        <f t="shared" si="1"/>
        <v>792</v>
      </c>
      <c r="P13">
        <f t="shared" si="2"/>
        <v>800</v>
      </c>
    </row>
    <row r="14" spans="1:26" x14ac:dyDescent="0.25">
      <c r="C14" t="s">
        <v>75</v>
      </c>
      <c r="D14" t="s">
        <v>76</v>
      </c>
      <c r="J14">
        <v>10</v>
      </c>
      <c r="K14" t="s">
        <v>126</v>
      </c>
      <c r="N14">
        <f t="shared" si="0"/>
        <v>0</v>
      </c>
      <c r="O14">
        <f t="shared" si="1"/>
        <v>792</v>
      </c>
      <c r="P14">
        <f t="shared" si="2"/>
        <v>802</v>
      </c>
    </row>
    <row r="15" spans="1:26" x14ac:dyDescent="0.25">
      <c r="C15" t="s">
        <v>75</v>
      </c>
      <c r="D15" t="s">
        <v>76</v>
      </c>
      <c r="J15">
        <v>12</v>
      </c>
      <c r="K15" t="s">
        <v>126</v>
      </c>
      <c r="N15">
        <f t="shared" si="0"/>
        <v>0</v>
      </c>
      <c r="O15">
        <f t="shared" si="1"/>
        <v>792</v>
      </c>
      <c r="P15">
        <f t="shared" si="2"/>
        <v>804</v>
      </c>
    </row>
    <row r="16" spans="1:26" x14ac:dyDescent="0.25">
      <c r="C16" t="s">
        <v>110</v>
      </c>
      <c r="D16" t="s">
        <v>76</v>
      </c>
      <c r="J16">
        <v>0</v>
      </c>
      <c r="K16">
        <v>49.13</v>
      </c>
      <c r="L16">
        <v>8.3800000000000008</v>
      </c>
      <c r="M16">
        <v>6</v>
      </c>
      <c r="N16">
        <f t="shared" si="0"/>
        <v>20.526724044523032</v>
      </c>
      <c r="O16">
        <f t="shared" si="1"/>
        <v>792</v>
      </c>
      <c r="P16">
        <f t="shared" si="2"/>
        <v>792</v>
      </c>
    </row>
    <row r="17" spans="3:16" x14ac:dyDescent="0.25">
      <c r="C17" t="s">
        <v>110</v>
      </c>
      <c r="D17" t="s">
        <v>76</v>
      </c>
      <c r="J17">
        <v>2</v>
      </c>
      <c r="K17">
        <v>29.22</v>
      </c>
      <c r="L17">
        <v>3.51</v>
      </c>
      <c r="M17">
        <v>4</v>
      </c>
      <c r="N17">
        <f t="shared" si="0"/>
        <v>7.02</v>
      </c>
      <c r="O17">
        <f t="shared" si="1"/>
        <v>792</v>
      </c>
      <c r="P17">
        <f t="shared" si="2"/>
        <v>794</v>
      </c>
    </row>
    <row r="18" spans="3:16" x14ac:dyDescent="0.25">
      <c r="C18" t="s">
        <v>110</v>
      </c>
      <c r="D18" t="s">
        <v>76</v>
      </c>
      <c r="J18">
        <v>4</v>
      </c>
      <c r="K18">
        <v>28.75</v>
      </c>
      <c r="L18">
        <v>4.18</v>
      </c>
      <c r="M18">
        <v>6</v>
      </c>
      <c r="N18">
        <f t="shared" si="0"/>
        <v>10.238867124833682</v>
      </c>
      <c r="O18">
        <f t="shared" si="1"/>
        <v>792</v>
      </c>
      <c r="P18">
        <f t="shared" si="2"/>
        <v>796</v>
      </c>
    </row>
    <row r="19" spans="3:16" x14ac:dyDescent="0.25">
      <c r="C19" t="s">
        <v>110</v>
      </c>
      <c r="D19" t="s">
        <v>76</v>
      </c>
      <c r="J19">
        <v>6</v>
      </c>
      <c r="K19">
        <v>10.52</v>
      </c>
      <c r="L19">
        <v>3.16</v>
      </c>
      <c r="M19">
        <v>6</v>
      </c>
      <c r="N19">
        <f t="shared" si="0"/>
        <v>7.7403875871948422</v>
      </c>
      <c r="O19">
        <f t="shared" si="1"/>
        <v>792</v>
      </c>
      <c r="P19">
        <f t="shared" si="2"/>
        <v>798</v>
      </c>
    </row>
    <row r="20" spans="3:16" x14ac:dyDescent="0.25">
      <c r="C20" t="s">
        <v>110</v>
      </c>
      <c r="D20" t="s">
        <v>76</v>
      </c>
      <c r="J20">
        <v>8</v>
      </c>
      <c r="K20">
        <v>5</v>
      </c>
      <c r="L20">
        <v>0.85</v>
      </c>
      <c r="M20">
        <v>6</v>
      </c>
      <c r="N20">
        <f t="shared" si="0"/>
        <v>2.0820662813657012</v>
      </c>
      <c r="O20">
        <f t="shared" si="1"/>
        <v>792</v>
      </c>
      <c r="P20">
        <f t="shared" si="2"/>
        <v>800</v>
      </c>
    </row>
    <row r="21" spans="3:16" x14ac:dyDescent="0.25">
      <c r="C21" t="s">
        <v>110</v>
      </c>
      <c r="D21" t="s">
        <v>76</v>
      </c>
      <c r="J21">
        <v>10</v>
      </c>
      <c r="K21">
        <v>9.25</v>
      </c>
      <c r="L21">
        <v>1.43</v>
      </c>
      <c r="M21">
        <v>3</v>
      </c>
      <c r="N21">
        <f t="shared" si="0"/>
        <v>2.4768326548234945</v>
      </c>
      <c r="O21">
        <f t="shared" si="1"/>
        <v>792</v>
      </c>
      <c r="P21">
        <f t="shared" si="2"/>
        <v>802</v>
      </c>
    </row>
    <row r="22" spans="3:16" x14ac:dyDescent="0.25">
      <c r="C22" t="s">
        <v>110</v>
      </c>
      <c r="D22" t="s">
        <v>76</v>
      </c>
      <c r="J22">
        <v>12</v>
      </c>
      <c r="K22">
        <v>7.09</v>
      </c>
      <c r="L22">
        <v>3.82</v>
      </c>
      <c r="M22">
        <v>2</v>
      </c>
      <c r="N22">
        <f t="shared" si="0"/>
        <v>5.4022958082652233</v>
      </c>
      <c r="O22">
        <f t="shared" si="1"/>
        <v>792</v>
      </c>
      <c r="P22">
        <f t="shared" si="2"/>
        <v>804</v>
      </c>
    </row>
    <row r="23" spans="3:16" x14ac:dyDescent="0.25">
      <c r="C23" t="s">
        <v>127</v>
      </c>
      <c r="D23" t="s">
        <v>76</v>
      </c>
      <c r="J23">
        <v>0</v>
      </c>
      <c r="K23">
        <v>5.77</v>
      </c>
      <c r="L23">
        <v>1.43</v>
      </c>
      <c r="M23">
        <v>5</v>
      </c>
      <c r="N23">
        <f t="shared" si="0"/>
        <v>3.1975772078246991</v>
      </c>
      <c r="O23">
        <f t="shared" si="1"/>
        <v>792</v>
      </c>
      <c r="P23">
        <f t="shared" si="2"/>
        <v>792</v>
      </c>
    </row>
    <row r="24" spans="3:16" x14ac:dyDescent="0.25">
      <c r="C24" t="s">
        <v>127</v>
      </c>
      <c r="D24" t="s">
        <v>76</v>
      </c>
      <c r="J24">
        <v>2</v>
      </c>
      <c r="K24">
        <v>6.35</v>
      </c>
      <c r="L24">
        <v>0</v>
      </c>
      <c r="M24">
        <v>1</v>
      </c>
      <c r="N24">
        <f t="shared" si="0"/>
        <v>0</v>
      </c>
      <c r="O24">
        <f t="shared" si="1"/>
        <v>792</v>
      </c>
      <c r="P24">
        <f t="shared" si="2"/>
        <v>794</v>
      </c>
    </row>
    <row r="25" spans="3:16" x14ac:dyDescent="0.25">
      <c r="C25" t="s">
        <v>127</v>
      </c>
      <c r="D25" t="s">
        <v>76</v>
      </c>
      <c r="J25">
        <v>4</v>
      </c>
      <c r="K25" t="s">
        <v>126</v>
      </c>
      <c r="N25">
        <f t="shared" si="0"/>
        <v>0</v>
      </c>
      <c r="O25">
        <f t="shared" si="1"/>
        <v>792</v>
      </c>
      <c r="P25">
        <f t="shared" si="2"/>
        <v>796</v>
      </c>
    </row>
    <row r="26" spans="3:16" x14ac:dyDescent="0.25">
      <c r="C26" t="s">
        <v>127</v>
      </c>
      <c r="D26" t="s">
        <v>76</v>
      </c>
      <c r="J26">
        <v>6</v>
      </c>
      <c r="K26">
        <v>2.84</v>
      </c>
      <c r="L26">
        <v>0</v>
      </c>
      <c r="M26">
        <v>1</v>
      </c>
      <c r="N26">
        <f t="shared" si="0"/>
        <v>0</v>
      </c>
      <c r="O26">
        <f t="shared" si="1"/>
        <v>792</v>
      </c>
      <c r="P26">
        <f t="shared" si="2"/>
        <v>798</v>
      </c>
    </row>
    <row r="27" spans="3:16" x14ac:dyDescent="0.25">
      <c r="C27" t="s">
        <v>127</v>
      </c>
      <c r="D27" t="s">
        <v>76</v>
      </c>
      <c r="J27">
        <v>8</v>
      </c>
      <c r="K27" t="s">
        <v>126</v>
      </c>
      <c r="N27">
        <f t="shared" si="0"/>
        <v>0</v>
      </c>
      <c r="O27">
        <f t="shared" si="1"/>
        <v>792</v>
      </c>
      <c r="P27">
        <f t="shared" si="2"/>
        <v>800</v>
      </c>
    </row>
    <row r="28" spans="3:16" x14ac:dyDescent="0.25">
      <c r="C28" t="s">
        <v>127</v>
      </c>
      <c r="D28" t="s">
        <v>76</v>
      </c>
      <c r="J28">
        <v>10</v>
      </c>
      <c r="K28" t="s">
        <v>126</v>
      </c>
      <c r="N28">
        <f t="shared" si="0"/>
        <v>0</v>
      </c>
      <c r="O28">
        <f t="shared" si="1"/>
        <v>792</v>
      </c>
      <c r="P28">
        <f t="shared" si="2"/>
        <v>802</v>
      </c>
    </row>
    <row r="29" spans="3:16" x14ac:dyDescent="0.25">
      <c r="C29" t="s">
        <v>127</v>
      </c>
      <c r="D29" t="s">
        <v>76</v>
      </c>
      <c r="J29">
        <v>12</v>
      </c>
      <c r="K29" t="s">
        <v>126</v>
      </c>
      <c r="N29">
        <f t="shared" si="0"/>
        <v>0</v>
      </c>
      <c r="O29">
        <f t="shared" si="1"/>
        <v>792</v>
      </c>
      <c r="P29">
        <f t="shared" si="2"/>
        <v>804</v>
      </c>
    </row>
    <row r="30" spans="3:16" x14ac:dyDescent="0.25">
      <c r="C30" t="s">
        <v>103</v>
      </c>
      <c r="D30" t="s">
        <v>76</v>
      </c>
      <c r="J30">
        <v>0</v>
      </c>
      <c r="K30">
        <v>4.07</v>
      </c>
      <c r="L30">
        <v>0.87</v>
      </c>
      <c r="M30">
        <v>4</v>
      </c>
      <c r="N30">
        <f t="shared" si="0"/>
        <v>1.74</v>
      </c>
      <c r="O30">
        <f t="shared" si="1"/>
        <v>792</v>
      </c>
      <c r="P30">
        <f t="shared" si="2"/>
        <v>792</v>
      </c>
    </row>
    <row r="31" spans="3:16" x14ac:dyDescent="0.25">
      <c r="C31" t="s">
        <v>103</v>
      </c>
      <c r="D31" t="s">
        <v>76</v>
      </c>
      <c r="J31">
        <v>2</v>
      </c>
      <c r="K31">
        <v>3.07</v>
      </c>
      <c r="L31">
        <v>0</v>
      </c>
      <c r="M31">
        <v>1</v>
      </c>
      <c r="N31">
        <f t="shared" si="0"/>
        <v>0</v>
      </c>
      <c r="O31">
        <f t="shared" si="1"/>
        <v>792</v>
      </c>
      <c r="P31">
        <f t="shared" si="2"/>
        <v>794</v>
      </c>
    </row>
    <row r="32" spans="3:16" x14ac:dyDescent="0.25">
      <c r="C32" t="s">
        <v>103</v>
      </c>
      <c r="D32" t="s">
        <v>76</v>
      </c>
      <c r="J32">
        <v>4</v>
      </c>
      <c r="K32" t="s">
        <v>126</v>
      </c>
      <c r="N32">
        <f t="shared" si="0"/>
        <v>0</v>
      </c>
      <c r="O32">
        <f t="shared" si="1"/>
        <v>792</v>
      </c>
      <c r="P32">
        <f t="shared" si="2"/>
        <v>796</v>
      </c>
    </row>
    <row r="33" spans="3:16" x14ac:dyDescent="0.25">
      <c r="C33" t="s">
        <v>103</v>
      </c>
      <c r="D33" t="s">
        <v>76</v>
      </c>
      <c r="J33">
        <v>6</v>
      </c>
      <c r="K33" t="s">
        <v>126</v>
      </c>
      <c r="N33">
        <f t="shared" si="0"/>
        <v>0</v>
      </c>
      <c r="O33">
        <f t="shared" si="1"/>
        <v>792</v>
      </c>
      <c r="P33">
        <f t="shared" si="2"/>
        <v>798</v>
      </c>
    </row>
    <row r="34" spans="3:16" x14ac:dyDescent="0.25">
      <c r="C34" t="s">
        <v>103</v>
      </c>
      <c r="D34" t="s">
        <v>76</v>
      </c>
      <c r="J34">
        <v>8</v>
      </c>
      <c r="K34" t="s">
        <v>126</v>
      </c>
      <c r="N34">
        <f t="shared" si="0"/>
        <v>0</v>
      </c>
      <c r="O34">
        <f t="shared" si="1"/>
        <v>792</v>
      </c>
      <c r="P34">
        <f t="shared" si="2"/>
        <v>800</v>
      </c>
    </row>
    <row r="35" spans="3:16" x14ac:dyDescent="0.25">
      <c r="C35" t="s">
        <v>103</v>
      </c>
      <c r="D35" t="s">
        <v>76</v>
      </c>
      <c r="J35">
        <v>10</v>
      </c>
      <c r="K35" t="s">
        <v>126</v>
      </c>
      <c r="N35">
        <f t="shared" si="0"/>
        <v>0</v>
      </c>
      <c r="O35">
        <f t="shared" si="1"/>
        <v>792</v>
      </c>
      <c r="P35">
        <f t="shared" si="2"/>
        <v>802</v>
      </c>
    </row>
    <row r="36" spans="3:16" x14ac:dyDescent="0.25">
      <c r="C36" t="s">
        <v>103</v>
      </c>
      <c r="D36" t="s">
        <v>76</v>
      </c>
      <c r="J36">
        <v>12</v>
      </c>
      <c r="K36" t="s">
        <v>126</v>
      </c>
      <c r="N36">
        <f t="shared" si="0"/>
        <v>0</v>
      </c>
      <c r="O36">
        <f t="shared" si="1"/>
        <v>792</v>
      </c>
      <c r="P36">
        <f t="shared" si="2"/>
        <v>804</v>
      </c>
    </row>
    <row r="37" spans="3:16" x14ac:dyDescent="0.25">
      <c r="C37" t="s">
        <v>96</v>
      </c>
      <c r="D37" t="s">
        <v>76</v>
      </c>
      <c r="J37">
        <v>0</v>
      </c>
      <c r="K37">
        <f>AVERAGE(K23,K30)</f>
        <v>4.92</v>
      </c>
      <c r="N37">
        <f>AVERAGE(N23,N30)</f>
        <v>2.4687886039123494</v>
      </c>
      <c r="O37">
        <f t="shared" si="1"/>
        <v>792</v>
      </c>
      <c r="P37">
        <f t="shared" si="2"/>
        <v>792</v>
      </c>
    </row>
    <row r="38" spans="3:16" x14ac:dyDescent="0.25">
      <c r="C38" t="s">
        <v>96</v>
      </c>
      <c r="D38" t="s">
        <v>76</v>
      </c>
      <c r="J38">
        <v>2</v>
      </c>
      <c r="K38">
        <f t="shared" ref="K38:K40" si="3">AVERAGE(K24,K31)</f>
        <v>4.71</v>
      </c>
      <c r="O38">
        <f t="shared" si="1"/>
        <v>792</v>
      </c>
      <c r="P38">
        <f t="shared" si="2"/>
        <v>794</v>
      </c>
    </row>
    <row r="39" spans="3:16" x14ac:dyDescent="0.25">
      <c r="C39" t="s">
        <v>96</v>
      </c>
      <c r="D39" t="s">
        <v>76</v>
      </c>
      <c r="J39">
        <v>4</v>
      </c>
      <c r="K39" t="s">
        <v>126</v>
      </c>
      <c r="O39">
        <f t="shared" si="1"/>
        <v>792</v>
      </c>
      <c r="P39">
        <f t="shared" si="2"/>
        <v>796</v>
      </c>
    </row>
    <row r="40" spans="3:16" x14ac:dyDescent="0.25">
      <c r="C40" t="s">
        <v>96</v>
      </c>
      <c r="D40" t="s">
        <v>76</v>
      </c>
      <c r="J40">
        <v>6</v>
      </c>
      <c r="K40">
        <f t="shared" si="3"/>
        <v>2.84</v>
      </c>
      <c r="O40">
        <f t="shared" si="1"/>
        <v>792</v>
      </c>
      <c r="P40">
        <f t="shared" si="2"/>
        <v>798</v>
      </c>
    </row>
    <row r="41" spans="3:16" x14ac:dyDescent="0.25">
      <c r="C41" t="s">
        <v>96</v>
      </c>
      <c r="D41" t="s">
        <v>76</v>
      </c>
      <c r="J41">
        <v>8</v>
      </c>
      <c r="K41" t="s">
        <v>126</v>
      </c>
      <c r="O41">
        <f t="shared" si="1"/>
        <v>792</v>
      </c>
      <c r="P41">
        <f t="shared" si="2"/>
        <v>800</v>
      </c>
    </row>
    <row r="42" spans="3:16" x14ac:dyDescent="0.25">
      <c r="C42" t="s">
        <v>96</v>
      </c>
      <c r="D42" t="s">
        <v>76</v>
      </c>
      <c r="J42">
        <v>10</v>
      </c>
      <c r="K42" t="s">
        <v>126</v>
      </c>
      <c r="O42">
        <f t="shared" si="1"/>
        <v>792</v>
      </c>
      <c r="P42">
        <f t="shared" si="2"/>
        <v>802</v>
      </c>
    </row>
    <row r="43" spans="3:16" x14ac:dyDescent="0.25">
      <c r="C43" t="s">
        <v>96</v>
      </c>
      <c r="D43" t="s">
        <v>76</v>
      </c>
      <c r="J43">
        <v>12</v>
      </c>
      <c r="K43" t="s">
        <v>126</v>
      </c>
      <c r="O43">
        <f t="shared" si="1"/>
        <v>792</v>
      </c>
      <c r="P43">
        <f t="shared" si="2"/>
        <v>804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7D7B2-1E05-4F43-878A-D49AE82754C5}">
  <dimension ref="A1:P15"/>
  <sheetViews>
    <sheetView workbookViewId="0">
      <selection activeCell="I10" sqref="I10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s="1" t="s">
        <v>52</v>
      </c>
      <c r="J1" s="1" t="s">
        <v>57</v>
      </c>
      <c r="K1" s="1" t="s">
        <v>56</v>
      </c>
      <c r="L1" s="2" t="s">
        <v>59</v>
      </c>
      <c r="M1" s="2" t="s">
        <v>58</v>
      </c>
      <c r="N1" s="2" t="s">
        <v>54</v>
      </c>
      <c r="O1" s="1" t="s">
        <v>9</v>
      </c>
      <c r="P1" s="1" t="s">
        <v>7</v>
      </c>
    </row>
    <row r="2" spans="1:16" x14ac:dyDescent="0.25">
      <c r="A2" t="s">
        <v>60</v>
      </c>
      <c r="B2" t="s">
        <v>30</v>
      </c>
      <c r="C2" t="s">
        <v>31</v>
      </c>
      <c r="D2" t="s">
        <v>32</v>
      </c>
      <c r="E2" t="s">
        <v>33</v>
      </c>
      <c r="F2" t="s">
        <v>61</v>
      </c>
      <c r="G2" t="s">
        <v>62</v>
      </c>
      <c r="H2" t="s">
        <v>63</v>
      </c>
      <c r="I2" s="8">
        <v>1736.1588999999999</v>
      </c>
      <c r="J2">
        <f>K2*24</f>
        <v>0.83720930232558244</v>
      </c>
      <c r="K2">
        <v>3.4883720930232599E-2</v>
      </c>
      <c r="L2">
        <v>753.877208049964</v>
      </c>
      <c r="M2">
        <v>679.19772825715597</v>
      </c>
      <c r="N2">
        <f>L2-M2</f>
        <v>74.679479792808024</v>
      </c>
      <c r="O2" t="s">
        <v>37</v>
      </c>
    </row>
    <row r="3" spans="1:16" x14ac:dyDescent="0.25">
      <c r="A3" t="s">
        <v>60</v>
      </c>
      <c r="B3" t="s">
        <v>30</v>
      </c>
      <c r="C3" t="s">
        <v>31</v>
      </c>
      <c r="D3" t="s">
        <v>32</v>
      </c>
      <c r="E3" t="s">
        <v>33</v>
      </c>
      <c r="F3" t="s">
        <v>61</v>
      </c>
      <c r="G3" t="s">
        <v>62</v>
      </c>
      <c r="H3" t="s">
        <v>63</v>
      </c>
      <c r="I3" s="8">
        <v>1736.1588999999999</v>
      </c>
      <c r="J3">
        <f t="shared" ref="J3:J15" si="0">K3*24</f>
        <v>1.6744186046511649</v>
      </c>
      <c r="K3">
        <v>6.9767441860465199E-2</v>
      </c>
      <c r="L3">
        <v>471.44481492627801</v>
      </c>
      <c r="M3">
        <v>417.42239281002901</v>
      </c>
      <c r="N3">
        <f t="shared" ref="N3:N15" si="1">L3-M3</f>
        <v>54.022422116249004</v>
      </c>
      <c r="O3" t="s">
        <v>37</v>
      </c>
    </row>
    <row r="4" spans="1:16" x14ac:dyDescent="0.25">
      <c r="A4" t="s">
        <v>60</v>
      </c>
      <c r="B4" t="s">
        <v>30</v>
      </c>
      <c r="C4" t="s">
        <v>31</v>
      </c>
      <c r="D4" t="s">
        <v>32</v>
      </c>
      <c r="E4" t="s">
        <v>33</v>
      </c>
      <c r="F4" t="s">
        <v>61</v>
      </c>
      <c r="G4" t="s">
        <v>62</v>
      </c>
      <c r="H4" t="s">
        <v>63</v>
      </c>
      <c r="I4" s="8">
        <v>1736.1588999999999</v>
      </c>
      <c r="J4">
        <f t="shared" si="0"/>
        <v>2.0930232558139559</v>
      </c>
      <c r="K4">
        <v>8.7209302325581495E-2</v>
      </c>
      <c r="L4">
        <v>210.049595689</v>
      </c>
      <c r="M4">
        <v>187.604000593265</v>
      </c>
      <c r="N4">
        <f t="shared" si="1"/>
        <v>22.445595095735001</v>
      </c>
      <c r="O4" t="s">
        <v>37</v>
      </c>
    </row>
    <row r="5" spans="1:16" x14ac:dyDescent="0.25">
      <c r="A5" t="s">
        <v>60</v>
      </c>
      <c r="B5" t="s">
        <v>30</v>
      </c>
      <c r="C5" t="s">
        <v>31</v>
      </c>
      <c r="D5" t="s">
        <v>32</v>
      </c>
      <c r="E5" t="s">
        <v>33</v>
      </c>
      <c r="F5" t="s">
        <v>61</v>
      </c>
      <c r="G5" t="s">
        <v>62</v>
      </c>
      <c r="H5" t="s">
        <v>63</v>
      </c>
      <c r="I5" s="8">
        <v>1736.1588999999999</v>
      </c>
      <c r="J5">
        <f t="shared" si="0"/>
        <v>3.976744186046496</v>
      </c>
      <c r="K5">
        <v>0.165697674418604</v>
      </c>
      <c r="L5">
        <v>82.862439684616902</v>
      </c>
      <c r="M5">
        <v>75.9633411758996</v>
      </c>
      <c r="N5">
        <f t="shared" si="1"/>
        <v>6.8990985087173016</v>
      </c>
      <c r="O5" t="s">
        <v>37</v>
      </c>
    </row>
    <row r="6" spans="1:16" x14ac:dyDescent="0.25">
      <c r="A6" t="s">
        <v>60</v>
      </c>
      <c r="B6" t="s">
        <v>30</v>
      </c>
      <c r="C6" t="s">
        <v>31</v>
      </c>
      <c r="D6" t="s">
        <v>32</v>
      </c>
      <c r="E6" t="s">
        <v>33</v>
      </c>
      <c r="F6" t="s">
        <v>61</v>
      </c>
      <c r="G6" t="s">
        <v>62</v>
      </c>
      <c r="H6" t="s">
        <v>63</v>
      </c>
      <c r="I6" s="8">
        <v>1736.1588999999999</v>
      </c>
      <c r="J6">
        <f t="shared" si="0"/>
        <v>6.2790697674418556</v>
      </c>
      <c r="K6">
        <v>0.26162790697674398</v>
      </c>
      <c r="L6">
        <v>50.047974189032999</v>
      </c>
      <c r="M6">
        <v>46.685667987810298</v>
      </c>
      <c r="N6">
        <f t="shared" si="1"/>
        <v>3.362306201222701</v>
      </c>
      <c r="O6" t="s">
        <v>37</v>
      </c>
    </row>
    <row r="7" spans="1:16" x14ac:dyDescent="0.25">
      <c r="A7" t="s">
        <v>60</v>
      </c>
      <c r="B7" t="s">
        <v>30</v>
      </c>
      <c r="C7" t="s">
        <v>31</v>
      </c>
      <c r="D7" t="s">
        <v>32</v>
      </c>
      <c r="E7" t="s">
        <v>33</v>
      </c>
      <c r="F7" t="s">
        <v>61</v>
      </c>
      <c r="G7" t="s">
        <v>62</v>
      </c>
      <c r="H7" t="s">
        <v>63</v>
      </c>
      <c r="I7" s="8">
        <v>1736.1588999999999</v>
      </c>
      <c r="J7">
        <f t="shared" si="0"/>
        <v>8.3720930232558004</v>
      </c>
      <c r="K7">
        <v>0.34883720930232498</v>
      </c>
      <c r="L7">
        <v>40.271922236877799</v>
      </c>
      <c r="M7">
        <v>35.657200187482502</v>
      </c>
      <c r="N7">
        <f t="shared" si="1"/>
        <v>4.6147220493952972</v>
      </c>
      <c r="O7" t="s">
        <v>37</v>
      </c>
    </row>
    <row r="8" spans="1:16" x14ac:dyDescent="0.25">
      <c r="A8" t="s">
        <v>60</v>
      </c>
      <c r="B8" t="s">
        <v>30</v>
      </c>
      <c r="C8" t="s">
        <v>31</v>
      </c>
      <c r="D8" t="s">
        <v>32</v>
      </c>
      <c r="E8" t="s">
        <v>33</v>
      </c>
      <c r="F8" t="s">
        <v>61</v>
      </c>
      <c r="G8" t="s">
        <v>62</v>
      </c>
      <c r="H8" t="s">
        <v>63</v>
      </c>
      <c r="I8" s="8">
        <v>1736.1588999999999</v>
      </c>
      <c r="J8">
        <f t="shared" si="0"/>
        <v>12.139534883720927</v>
      </c>
      <c r="K8">
        <v>0.50581395348837199</v>
      </c>
      <c r="L8">
        <v>17.6336661582068</v>
      </c>
      <c r="M8">
        <v>14.8195596673305</v>
      </c>
      <c r="N8">
        <f t="shared" si="1"/>
        <v>2.8141064908763003</v>
      </c>
      <c r="O8" t="s">
        <v>37</v>
      </c>
    </row>
    <row r="9" spans="1:16" x14ac:dyDescent="0.25">
      <c r="A9" t="s">
        <v>60</v>
      </c>
      <c r="B9" t="s">
        <v>30</v>
      </c>
      <c r="C9" t="s">
        <v>31</v>
      </c>
      <c r="D9" t="s">
        <v>32</v>
      </c>
      <c r="E9" t="s">
        <v>33</v>
      </c>
      <c r="F9" t="s">
        <v>61</v>
      </c>
      <c r="G9" t="s">
        <v>62</v>
      </c>
      <c r="H9" t="s">
        <v>63</v>
      </c>
      <c r="I9" s="8">
        <v>1736.1588999999999</v>
      </c>
      <c r="J9">
        <f t="shared" si="0"/>
        <v>24.279069767441761</v>
      </c>
      <c r="K9">
        <v>1.01162790697674</v>
      </c>
      <c r="L9">
        <v>6.5456219760957604</v>
      </c>
      <c r="M9">
        <v>5.69567327279296</v>
      </c>
      <c r="N9">
        <f t="shared" si="1"/>
        <v>0.84994870330280037</v>
      </c>
      <c r="O9" t="s">
        <v>37</v>
      </c>
    </row>
    <row r="10" spans="1:16" x14ac:dyDescent="0.25">
      <c r="A10" t="s">
        <v>60</v>
      </c>
      <c r="B10" t="s">
        <v>30</v>
      </c>
      <c r="C10" t="s">
        <v>31</v>
      </c>
      <c r="D10" t="s">
        <v>32</v>
      </c>
      <c r="E10" t="s">
        <v>33</v>
      </c>
      <c r="F10" t="s">
        <v>61</v>
      </c>
      <c r="G10" t="s">
        <v>62</v>
      </c>
      <c r="H10" t="s">
        <v>63</v>
      </c>
      <c r="I10" s="8">
        <v>1736.1588999999999</v>
      </c>
      <c r="J10">
        <f t="shared" si="0"/>
        <v>47.930232558139437</v>
      </c>
      <c r="K10">
        <v>1.99709302325581</v>
      </c>
      <c r="L10">
        <v>3.8183720681621902</v>
      </c>
      <c r="M10">
        <v>3.3808283702950099</v>
      </c>
      <c r="N10">
        <f t="shared" si="1"/>
        <v>0.43754369786718028</v>
      </c>
      <c r="O10" t="s">
        <v>37</v>
      </c>
    </row>
    <row r="11" spans="1:16" x14ac:dyDescent="0.25">
      <c r="A11" t="s">
        <v>60</v>
      </c>
      <c r="B11" t="s">
        <v>30</v>
      </c>
      <c r="C11" t="s">
        <v>31</v>
      </c>
      <c r="D11" t="s">
        <v>32</v>
      </c>
      <c r="E11" t="s">
        <v>33</v>
      </c>
      <c r="F11" t="s">
        <v>61</v>
      </c>
      <c r="G11" t="s">
        <v>62</v>
      </c>
      <c r="H11" t="s">
        <v>63</v>
      </c>
      <c r="I11" s="8">
        <v>1736.1588999999999</v>
      </c>
      <c r="J11">
        <f t="shared" si="0"/>
        <v>72</v>
      </c>
      <c r="K11">
        <v>3</v>
      </c>
      <c r="L11">
        <v>2.7681505879094201</v>
      </c>
      <c r="M11">
        <v>2.11423556556919</v>
      </c>
      <c r="N11">
        <f t="shared" si="1"/>
        <v>0.65391502234023013</v>
      </c>
      <c r="O11" t="s">
        <v>37</v>
      </c>
    </row>
    <row r="12" spans="1:16" x14ac:dyDescent="0.25">
      <c r="A12" t="s">
        <v>60</v>
      </c>
      <c r="B12" t="s">
        <v>30</v>
      </c>
      <c r="C12" t="s">
        <v>31</v>
      </c>
      <c r="D12" t="s">
        <v>32</v>
      </c>
      <c r="E12" t="s">
        <v>33</v>
      </c>
      <c r="F12" t="s">
        <v>61</v>
      </c>
      <c r="G12" t="s">
        <v>62</v>
      </c>
      <c r="H12" t="s">
        <v>63</v>
      </c>
      <c r="I12" s="8">
        <v>1736.1588999999999</v>
      </c>
      <c r="J12">
        <f t="shared" si="0"/>
        <v>96.279069767441754</v>
      </c>
      <c r="K12">
        <v>4.0116279069767398</v>
      </c>
      <c r="L12">
        <v>1.5461093539214299</v>
      </c>
      <c r="M12">
        <v>1.36894212350341</v>
      </c>
      <c r="N12">
        <f t="shared" si="1"/>
        <v>0.17716723041801985</v>
      </c>
      <c r="O12" t="s">
        <v>37</v>
      </c>
    </row>
    <row r="13" spans="1:16" x14ac:dyDescent="0.25">
      <c r="A13" t="s">
        <v>60</v>
      </c>
      <c r="B13" t="s">
        <v>30</v>
      </c>
      <c r="C13" t="s">
        <v>31</v>
      </c>
      <c r="D13" t="s">
        <v>32</v>
      </c>
      <c r="E13" t="s">
        <v>33</v>
      </c>
      <c r="F13" t="s">
        <v>61</v>
      </c>
      <c r="G13" t="s">
        <v>62</v>
      </c>
      <c r="H13" t="s">
        <v>63</v>
      </c>
      <c r="I13" s="8">
        <v>1736.1588999999999</v>
      </c>
      <c r="J13">
        <f t="shared" si="0"/>
        <v>144</v>
      </c>
      <c r="K13">
        <v>6</v>
      </c>
      <c r="L13">
        <v>1.1504765542438999</v>
      </c>
      <c r="M13">
        <v>0.99242239267003396</v>
      </c>
      <c r="N13">
        <f t="shared" si="1"/>
        <v>0.15805416157386598</v>
      </c>
      <c r="O13" t="s">
        <v>37</v>
      </c>
    </row>
    <row r="14" spans="1:16" x14ac:dyDescent="0.25">
      <c r="A14" t="s">
        <v>60</v>
      </c>
      <c r="B14" t="s">
        <v>30</v>
      </c>
      <c r="C14" t="s">
        <v>31</v>
      </c>
      <c r="D14" t="s">
        <v>32</v>
      </c>
      <c r="E14" t="s">
        <v>33</v>
      </c>
      <c r="F14" t="s">
        <v>61</v>
      </c>
      <c r="G14" t="s">
        <v>62</v>
      </c>
      <c r="H14" t="s">
        <v>63</v>
      </c>
      <c r="I14" s="8">
        <v>1736.1588999999999</v>
      </c>
      <c r="J14">
        <f t="shared" si="0"/>
        <v>192.1395348837209</v>
      </c>
      <c r="K14">
        <v>8.0058139534883708</v>
      </c>
      <c r="L14">
        <v>0.65956008494379803</v>
      </c>
      <c r="M14">
        <v>0.58908045102974005</v>
      </c>
      <c r="N14">
        <f t="shared" si="1"/>
        <v>7.0479633914057982E-2</v>
      </c>
      <c r="O14" t="s">
        <v>37</v>
      </c>
    </row>
    <row r="15" spans="1:16" x14ac:dyDescent="0.25">
      <c r="A15" t="s">
        <v>60</v>
      </c>
      <c r="B15" t="s">
        <v>30</v>
      </c>
      <c r="C15" t="s">
        <v>31</v>
      </c>
      <c r="D15" t="s">
        <v>32</v>
      </c>
      <c r="E15" t="s">
        <v>33</v>
      </c>
      <c r="F15" t="s">
        <v>61</v>
      </c>
      <c r="G15" t="s">
        <v>62</v>
      </c>
      <c r="H15" t="s">
        <v>63</v>
      </c>
      <c r="I15" s="8">
        <v>1736.1588999999999</v>
      </c>
      <c r="J15">
        <f t="shared" si="0"/>
        <v>240.27906976744083</v>
      </c>
      <c r="K15">
        <v>10.011627906976701</v>
      </c>
      <c r="L15">
        <v>0.38475271178526699</v>
      </c>
      <c r="M15">
        <v>0.32335112382828701</v>
      </c>
      <c r="N15">
        <f t="shared" si="1"/>
        <v>6.1401587956979975E-2</v>
      </c>
      <c r="O15" t="s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9395F-1C8A-4247-BB34-C28606F799FD}">
  <dimension ref="A1:R35"/>
  <sheetViews>
    <sheetView workbookViewId="0">
      <selection activeCell="L1" sqref="L1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10</v>
      </c>
      <c r="H1" s="1" t="s">
        <v>4</v>
      </c>
      <c r="I1" s="1" t="s">
        <v>52</v>
      </c>
      <c r="J1" s="1" t="s">
        <v>8</v>
      </c>
      <c r="K1" s="2" t="s">
        <v>86</v>
      </c>
      <c r="L1" s="1" t="s">
        <v>125</v>
      </c>
      <c r="M1" s="1" t="s">
        <v>9</v>
      </c>
      <c r="N1" s="1" t="s">
        <v>7</v>
      </c>
      <c r="O1" s="1" t="s">
        <v>129</v>
      </c>
      <c r="P1" s="1" t="s">
        <v>130</v>
      </c>
      <c r="Q1" s="1" t="s">
        <v>205</v>
      </c>
      <c r="R1" s="1" t="s">
        <v>222</v>
      </c>
    </row>
    <row r="2" spans="1:18" x14ac:dyDescent="0.25">
      <c r="H2" t="s">
        <v>252</v>
      </c>
      <c r="J2">
        <v>0.49188906331762799</v>
      </c>
      <c r="K2">
        <v>18.223451281966899</v>
      </c>
      <c r="L2">
        <f>P2-K2</f>
        <v>5.3128238044136005</v>
      </c>
      <c r="M2" t="s">
        <v>72</v>
      </c>
      <c r="P2">
        <v>23.536275086380499</v>
      </c>
    </row>
    <row r="3" spans="1:18" x14ac:dyDescent="0.25">
      <c r="H3" t="s">
        <v>252</v>
      </c>
      <c r="J3">
        <v>1.0151753008895701</v>
      </c>
      <c r="K3">
        <v>17.751564043594598</v>
      </c>
      <c r="L3">
        <f t="shared" ref="L3:L35" si="0">P3-K3</f>
        <v>4.1853032085950019</v>
      </c>
      <c r="M3" t="s">
        <v>72</v>
      </c>
      <c r="P3">
        <v>21.9368672521896</v>
      </c>
    </row>
    <row r="4" spans="1:18" x14ac:dyDescent="0.25">
      <c r="H4" t="s">
        <v>252</v>
      </c>
      <c r="J4">
        <v>1.99895342752484</v>
      </c>
      <c r="K4">
        <v>14.4978125925114</v>
      </c>
      <c r="L4">
        <f t="shared" si="0"/>
        <v>2.6455261451179002</v>
      </c>
      <c r="M4" t="s">
        <v>72</v>
      </c>
      <c r="P4">
        <v>17.1433387376293</v>
      </c>
    </row>
    <row r="5" spans="1:18" x14ac:dyDescent="0.25">
      <c r="H5" t="s">
        <v>252</v>
      </c>
      <c r="J5">
        <v>3.98744113029827</v>
      </c>
      <c r="K5">
        <v>8.3972198770459308</v>
      </c>
      <c r="L5">
        <f t="shared" si="0"/>
        <v>1.889055114234969</v>
      </c>
      <c r="M5" t="s">
        <v>72</v>
      </c>
      <c r="P5">
        <v>10.2862749912809</v>
      </c>
    </row>
    <row r="6" spans="1:18" x14ac:dyDescent="0.25">
      <c r="H6" t="s">
        <v>252</v>
      </c>
      <c r="J6">
        <v>6.0073260073260002</v>
      </c>
      <c r="K6">
        <v>4.9942334188105502</v>
      </c>
      <c r="L6">
        <f t="shared" si="0"/>
        <v>1.0697501969944803</v>
      </c>
      <c r="M6" t="s">
        <v>72</v>
      </c>
      <c r="P6">
        <v>6.0639836158050304</v>
      </c>
    </row>
    <row r="7" spans="1:18" x14ac:dyDescent="0.25">
      <c r="H7" t="s">
        <v>252</v>
      </c>
      <c r="J7">
        <v>7.9958137100994202</v>
      </c>
      <c r="K7">
        <v>2.94418242076256</v>
      </c>
      <c r="L7">
        <f t="shared" si="0"/>
        <v>0.89201747520238994</v>
      </c>
      <c r="M7" t="s">
        <v>72</v>
      </c>
      <c r="P7">
        <v>3.8361998959649499</v>
      </c>
    </row>
    <row r="8" spans="1:18" x14ac:dyDescent="0.25">
      <c r="H8" t="s">
        <v>252</v>
      </c>
      <c r="J8">
        <v>11.993720565149101</v>
      </c>
      <c r="K8">
        <v>1.18876109265153</v>
      </c>
      <c r="L8">
        <f t="shared" si="0"/>
        <v>0.54839772676780996</v>
      </c>
      <c r="M8" t="s">
        <v>72</v>
      </c>
      <c r="P8">
        <v>1.7371588194193399</v>
      </c>
    </row>
    <row r="9" spans="1:18" x14ac:dyDescent="0.25">
      <c r="H9" t="s">
        <v>252</v>
      </c>
      <c r="J9">
        <v>24.029304029304001</v>
      </c>
      <c r="K9">
        <v>0.189074937839559</v>
      </c>
      <c r="L9">
        <f t="shared" si="0"/>
        <v>0.10482455235209501</v>
      </c>
      <c r="M9" t="s">
        <v>72</v>
      </c>
      <c r="P9">
        <v>0.29389949019165401</v>
      </c>
    </row>
    <row r="10" spans="1:18" x14ac:dyDescent="0.25">
      <c r="H10" t="s">
        <v>124</v>
      </c>
      <c r="J10">
        <v>0.49188906331762799</v>
      </c>
      <c r="K10">
        <v>18.223451281966899</v>
      </c>
      <c r="L10">
        <f t="shared" si="0"/>
        <v>5.7317909418876027</v>
      </c>
      <c r="M10" t="s">
        <v>72</v>
      </c>
      <c r="P10">
        <v>23.955242223854501</v>
      </c>
    </row>
    <row r="11" spans="1:18" x14ac:dyDescent="0.25">
      <c r="H11" t="s">
        <v>124</v>
      </c>
      <c r="J11">
        <v>0.99424385138670202</v>
      </c>
      <c r="K11">
        <v>17.908698763466202</v>
      </c>
      <c r="L11">
        <f t="shared" si="0"/>
        <v>4.0285735801973992</v>
      </c>
      <c r="M11" t="s">
        <v>72</v>
      </c>
      <c r="P11">
        <v>21.937272343663601</v>
      </c>
    </row>
    <row r="12" spans="1:18" x14ac:dyDescent="0.25">
      <c r="H12" t="s">
        <v>124</v>
      </c>
      <c r="J12">
        <v>1.99895342752484</v>
      </c>
      <c r="K12">
        <v>14.244251931978001</v>
      </c>
      <c r="L12">
        <f t="shared" si="0"/>
        <v>3.2042538523181978</v>
      </c>
      <c r="M12" t="s">
        <v>72</v>
      </c>
      <c r="P12">
        <v>17.448505784296199</v>
      </c>
    </row>
    <row r="13" spans="1:18" x14ac:dyDescent="0.25">
      <c r="H13" t="s">
        <v>124</v>
      </c>
      <c r="J13">
        <v>3.98744113029827</v>
      </c>
      <c r="K13">
        <v>7.29176801247828</v>
      </c>
      <c r="L13">
        <f t="shared" si="0"/>
        <v>2.9945069788026197</v>
      </c>
      <c r="M13" t="s">
        <v>72</v>
      </c>
      <c r="P13">
        <v>10.2862749912809</v>
      </c>
    </row>
    <row r="14" spans="1:18" x14ac:dyDescent="0.25">
      <c r="H14" t="s">
        <v>124</v>
      </c>
      <c r="J14">
        <v>5.9863945578231199</v>
      </c>
      <c r="K14">
        <v>4.6129852708947503</v>
      </c>
      <c r="L14">
        <f t="shared" si="0"/>
        <v>1.3448868057632497</v>
      </c>
      <c r="M14" t="s">
        <v>72</v>
      </c>
      <c r="P14">
        <v>5.957872076658</v>
      </c>
    </row>
    <row r="15" spans="1:18" x14ac:dyDescent="0.25">
      <c r="H15" t="s">
        <v>124</v>
      </c>
      <c r="J15">
        <v>8.0062794348508604</v>
      </c>
      <c r="K15">
        <v>2.2005434013962901</v>
      </c>
      <c r="L15">
        <f t="shared" si="0"/>
        <v>1.6356919145007498</v>
      </c>
      <c r="M15" t="s">
        <v>72</v>
      </c>
      <c r="P15">
        <v>3.8362353158970399</v>
      </c>
    </row>
    <row r="16" spans="1:18" x14ac:dyDescent="0.25">
      <c r="H16" t="s">
        <v>124</v>
      </c>
      <c r="J16">
        <v>11.993720565149101</v>
      </c>
      <c r="K16">
        <v>0.82068225340245804</v>
      </c>
      <c r="L16">
        <f t="shared" si="0"/>
        <v>0.8861101457901619</v>
      </c>
      <c r="M16" t="s">
        <v>72</v>
      </c>
      <c r="P16">
        <v>1.7067923991926199</v>
      </c>
    </row>
    <row r="17" spans="8:16" x14ac:dyDescent="0.25">
      <c r="H17" t="s">
        <v>124</v>
      </c>
      <c r="J17">
        <v>24.029304029304001</v>
      </c>
      <c r="K17">
        <v>0.101961151743135</v>
      </c>
      <c r="L17">
        <f t="shared" si="0"/>
        <v>0.19193833844851901</v>
      </c>
      <c r="M17" t="s">
        <v>72</v>
      </c>
      <c r="P17">
        <v>0.29389949019165401</v>
      </c>
    </row>
    <row r="18" spans="8:16" x14ac:dyDescent="0.25">
      <c r="H18" t="s">
        <v>252</v>
      </c>
      <c r="J18">
        <v>1.05069805283943E-2</v>
      </c>
      <c r="K18">
        <v>102.527869790808</v>
      </c>
      <c r="L18">
        <f t="shared" si="0"/>
        <v>0.64356598779900764</v>
      </c>
      <c r="M18" t="s">
        <v>37</v>
      </c>
      <c r="P18">
        <v>103.17143577860701</v>
      </c>
    </row>
    <row r="19" spans="8:16" x14ac:dyDescent="0.25">
      <c r="H19" t="s">
        <v>252</v>
      </c>
      <c r="J19">
        <v>0.497081768197638</v>
      </c>
      <c r="K19">
        <v>86.320649583552395</v>
      </c>
      <c r="L19">
        <f t="shared" si="0"/>
        <v>0.6060643393352052</v>
      </c>
      <c r="M19" t="s">
        <v>37</v>
      </c>
      <c r="P19">
        <v>86.9267139228876</v>
      </c>
    </row>
    <row r="20" spans="8:16" x14ac:dyDescent="0.25">
      <c r="H20" t="s">
        <v>252</v>
      </c>
      <c r="J20">
        <v>0.99967965287380001</v>
      </c>
      <c r="K20">
        <v>82.197214514537194</v>
      </c>
      <c r="L20">
        <f t="shared" si="0"/>
        <v>0.96970294293630843</v>
      </c>
      <c r="M20" t="s">
        <v>37</v>
      </c>
      <c r="P20">
        <v>83.166917457473502</v>
      </c>
    </row>
    <row r="21" spans="8:16" x14ac:dyDescent="0.25">
      <c r="H21" t="s">
        <v>252</v>
      </c>
      <c r="J21">
        <v>1.9998610106494299</v>
      </c>
      <c r="K21">
        <v>78.192823667136594</v>
      </c>
      <c r="L21">
        <f t="shared" si="0"/>
        <v>0.84846115978591286</v>
      </c>
      <c r="M21" t="s">
        <v>37</v>
      </c>
      <c r="P21">
        <v>79.041284826922507</v>
      </c>
    </row>
    <row r="22" spans="8:16" x14ac:dyDescent="0.25">
      <c r="H22" t="s">
        <v>252</v>
      </c>
      <c r="J22">
        <v>4.0075053227117197</v>
      </c>
      <c r="K22">
        <v>71.880993207190699</v>
      </c>
      <c r="L22">
        <f t="shared" si="0"/>
        <v>0.84854790563599636</v>
      </c>
      <c r="M22" t="s">
        <v>37</v>
      </c>
      <c r="P22">
        <v>72.729541112826695</v>
      </c>
    </row>
    <row r="23" spans="8:16" x14ac:dyDescent="0.25">
      <c r="H23" t="s">
        <v>252</v>
      </c>
      <c r="J23">
        <v>6.01524217293459</v>
      </c>
      <c r="K23">
        <v>65.811588482978806</v>
      </c>
      <c r="L23">
        <f t="shared" si="0"/>
        <v>0.36372534945130042</v>
      </c>
      <c r="M23" t="s">
        <v>37</v>
      </c>
      <c r="P23">
        <v>66.175313832430106</v>
      </c>
    </row>
    <row r="24" spans="8:16" x14ac:dyDescent="0.25">
      <c r="H24" t="s">
        <v>252</v>
      </c>
      <c r="J24">
        <v>8.0161369829092308</v>
      </c>
      <c r="K24">
        <v>59.196754768648702</v>
      </c>
      <c r="L24">
        <f t="shared" si="0"/>
        <v>3.5758663479278994</v>
      </c>
      <c r="M24" t="s">
        <v>37</v>
      </c>
      <c r="P24">
        <v>62.772621116576602</v>
      </c>
    </row>
    <row r="25" spans="8:16" x14ac:dyDescent="0.25">
      <c r="H25" t="s">
        <v>252</v>
      </c>
      <c r="J25">
        <v>12.0186900426833</v>
      </c>
      <c r="K25">
        <v>47.967099659794599</v>
      </c>
      <c r="L25">
        <f t="shared" si="0"/>
        <v>4.3637499890635993</v>
      </c>
      <c r="M25" t="s">
        <v>37</v>
      </c>
      <c r="P25">
        <v>52.330849648858198</v>
      </c>
    </row>
    <row r="26" spans="8:16" x14ac:dyDescent="0.25">
      <c r="H26" t="s">
        <v>252</v>
      </c>
      <c r="J26">
        <v>24.046187090180901</v>
      </c>
      <c r="K26">
        <v>31.490303739785698</v>
      </c>
      <c r="L26">
        <f t="shared" si="0"/>
        <v>5.7576401389679042</v>
      </c>
      <c r="M26" t="s">
        <v>37</v>
      </c>
      <c r="P26">
        <v>37.247943878753603</v>
      </c>
    </row>
    <row r="27" spans="8:16" x14ac:dyDescent="0.25">
      <c r="H27" t="s">
        <v>124</v>
      </c>
      <c r="J27">
        <v>1.04737042638549E-2</v>
      </c>
      <c r="K27">
        <v>102.440694696096</v>
      </c>
      <c r="L27">
        <f t="shared" si="0"/>
        <v>0.24583178047599574</v>
      </c>
      <c r="M27" t="s">
        <v>37</v>
      </c>
      <c r="P27">
        <v>102.686526476572</v>
      </c>
    </row>
    <row r="28" spans="8:16" x14ac:dyDescent="0.25">
      <c r="H28" t="s">
        <v>124</v>
      </c>
      <c r="J28">
        <v>0.50947624823427895</v>
      </c>
      <c r="K28">
        <v>84.829121232087005</v>
      </c>
      <c r="L28">
        <f t="shared" si="0"/>
        <v>0.15818680492789383</v>
      </c>
      <c r="M28" t="s">
        <v>37</v>
      </c>
      <c r="P28">
        <v>84.987308037014898</v>
      </c>
    </row>
    <row r="29" spans="8:16" x14ac:dyDescent="0.25">
      <c r="H29" t="s">
        <v>124</v>
      </c>
      <c r="J29">
        <v>1.0146349011445299</v>
      </c>
      <c r="K29">
        <v>83.344940289902794</v>
      </c>
      <c r="L29">
        <f t="shared" si="0"/>
        <v>0.18561577117181116</v>
      </c>
      <c r="M29" t="s">
        <v>37</v>
      </c>
      <c r="P29">
        <v>83.530556061074606</v>
      </c>
    </row>
    <row r="30" spans="8:16" x14ac:dyDescent="0.25">
      <c r="H30" t="s">
        <v>124</v>
      </c>
      <c r="J30">
        <v>2.0245528917905702</v>
      </c>
      <c r="K30">
        <v>79.330477268983699</v>
      </c>
      <c r="L30">
        <f t="shared" si="0"/>
        <v>0.19565902940699686</v>
      </c>
      <c r="M30" t="s">
        <v>37</v>
      </c>
      <c r="P30">
        <v>79.526136298390696</v>
      </c>
    </row>
    <row r="31" spans="8:16" x14ac:dyDescent="0.25">
      <c r="H31" t="s">
        <v>124</v>
      </c>
      <c r="J31">
        <v>4.0061211688620597</v>
      </c>
      <c r="K31">
        <v>71.040192307692294</v>
      </c>
      <c r="L31">
        <f t="shared" si="0"/>
        <v>1.204497333666211</v>
      </c>
      <c r="M31" t="s">
        <v>37</v>
      </c>
      <c r="P31">
        <v>72.244689641358505</v>
      </c>
    </row>
    <row r="32" spans="8:16" x14ac:dyDescent="0.25">
      <c r="H32" t="s">
        <v>124</v>
      </c>
      <c r="J32">
        <v>6.0168144964718797</v>
      </c>
      <c r="K32">
        <v>64.057408993576004</v>
      </c>
      <c r="L32">
        <f t="shared" si="0"/>
        <v>1.5117826689520939</v>
      </c>
      <c r="M32" t="s">
        <v>37</v>
      </c>
      <c r="P32">
        <v>65.569191662528098</v>
      </c>
    </row>
    <row r="33" spans="8:16" x14ac:dyDescent="0.25">
      <c r="H33" t="s">
        <v>124</v>
      </c>
      <c r="J33">
        <v>8.0266426412036704</v>
      </c>
      <c r="K33">
        <v>54.808073216933003</v>
      </c>
      <c r="L33">
        <f t="shared" si="0"/>
        <v>2.2674852793257969</v>
      </c>
      <c r="M33" t="s">
        <v>37</v>
      </c>
      <c r="P33">
        <v>57.0755584962588</v>
      </c>
    </row>
    <row r="34" spans="8:16" x14ac:dyDescent="0.25">
      <c r="H34" t="s">
        <v>124</v>
      </c>
      <c r="J34">
        <v>12.0182387205941</v>
      </c>
      <c r="K34">
        <v>37.791503047273999</v>
      </c>
      <c r="L34">
        <f t="shared" si="0"/>
        <v>2.9029112863481004</v>
      </c>
      <c r="M34" t="s">
        <v>37</v>
      </c>
      <c r="P34">
        <v>40.694414333622099</v>
      </c>
    </row>
    <row r="35" spans="8:16" x14ac:dyDescent="0.25">
      <c r="H35" t="s">
        <v>124</v>
      </c>
      <c r="J35">
        <v>24.052217114315599</v>
      </c>
      <c r="K35">
        <v>16.8169922582772</v>
      </c>
      <c r="L35">
        <f t="shared" si="0"/>
        <v>5.1583037609292006</v>
      </c>
      <c r="M35" t="s">
        <v>37</v>
      </c>
      <c r="P35">
        <v>21.9752960192064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7" ma:contentTypeDescription="Create a new document." ma:contentTypeScope="" ma:versionID="151fa1d8706c0355297f81811bd06e6b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85a3e53823607994162d1630ec2e7479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2EE010-992F-4FBD-949E-DEC0FF31DEBF}"/>
</file>

<file path=customXml/itemProps2.xml><?xml version="1.0" encoding="utf-8"?>
<ds:datastoreItem xmlns:ds="http://schemas.openxmlformats.org/officeDocument/2006/customXml" ds:itemID="{FEAB5050-D493-406E-92F7-9DBD52364DAC}">
  <ds:schemaRefs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2006/metadata/properties"/>
    <ds:schemaRef ds:uri="398d2b5b-77f8-4c5f-a794-3d35ce849315"/>
    <ds:schemaRef ds:uri="1c52e43a-7a2d-43c4-9ede-f251c929c0a1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14CB4EF-58DD-43B7-9F24-675C988FD4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APR_Elbadawy2017</vt:lpstr>
      <vt:lpstr>CAP_Akhtar1996</vt:lpstr>
      <vt:lpstr>CAP_Akhtar1996_albumen</vt:lpstr>
      <vt:lpstr>CAP_Akhtar1996_Yolk</vt:lpstr>
      <vt:lpstr>CAP_Akhtar1996_excreta</vt:lpstr>
      <vt:lpstr>CAP_Anadon1994</vt:lpstr>
      <vt:lpstr>CAP_Anadon1994_Tissue</vt:lpstr>
      <vt:lpstr>CAP_Anadon1994_Tissue_metabs</vt:lpstr>
      <vt:lpstr>CAP_Atef1991</vt:lpstr>
      <vt:lpstr>CAP_Dein1980</vt:lpstr>
      <vt:lpstr>DTM_Hueyuek2017</vt:lpstr>
      <vt:lpstr>DTM_Godin2010IV</vt:lpstr>
      <vt:lpstr>DTM_M-132448-01-1</vt:lpstr>
      <vt:lpstr>DTM_M-132448-01-1_excreta</vt:lpstr>
      <vt:lpstr>DTM_McLachlan2008_Fig2</vt:lpstr>
      <vt:lpstr>FFC_Afifi1997</vt:lpstr>
      <vt:lpstr>FFC_Anadon2008</vt:lpstr>
      <vt:lpstr>FFC_Anadon2008_corrected</vt:lpstr>
      <vt:lpstr>FFC_Anadon_multPO</vt:lpstr>
      <vt:lpstr>FFC_Anadon2008_metab</vt:lpstr>
      <vt:lpstr>FFC_Chang2010</vt:lpstr>
      <vt:lpstr>FFC_Chang2010_Tissue</vt:lpstr>
      <vt:lpstr>FFC_ElBanna1998</vt:lpstr>
      <vt:lpstr>FFC_Filazi2014_WholeEgg</vt:lpstr>
      <vt:lpstr>FFC_Filazi2014_Albumen</vt:lpstr>
      <vt:lpstr>FFC_Filazi2014_Yolk</vt:lpstr>
      <vt:lpstr>FFC_Ismail2009</vt:lpstr>
      <vt:lpstr>FFC_Koc2009</vt:lpstr>
      <vt:lpstr>FFC_Liu2018_Fig5</vt:lpstr>
      <vt:lpstr>FFC_Shen2003</vt:lpstr>
      <vt:lpstr>FFC_Tikhomirov2019</vt:lpstr>
      <vt:lpstr>FIP_MacLachlan2008_Fipronil</vt:lpstr>
      <vt:lpstr>IVM_Chiu1990_Fig3</vt:lpstr>
      <vt:lpstr>IVM_Chiu1990_Table8</vt:lpstr>
      <vt:lpstr>IVM_Cirak2018</vt:lpstr>
      <vt:lpstr>IVM_Keukens2000</vt:lpstr>
      <vt:lpstr>IVM_Moreno2015_Fig1_import</vt:lpstr>
      <vt:lpstr>IVM_Moreno2015_Fig2_Egg</vt:lpstr>
      <vt:lpstr>IVM_Moreno2015_TableTissue</vt:lpstr>
      <vt:lpstr>IVM_Munoz2018_Fig4</vt:lpstr>
      <vt:lpstr>ITZ_Tell2005_edit</vt:lpstr>
      <vt:lpstr>ITZ_Tell2005</vt:lpstr>
      <vt:lpstr>OHITZ_Tell2005</vt:lpstr>
      <vt:lpstr>MDZ_Cortright2007_Fig1</vt:lpstr>
      <vt:lpstr>OHMDZ_Cortright2007_Fig1</vt:lpstr>
      <vt:lpstr>MEL_Bai2010_Tissues</vt:lpstr>
      <vt:lpstr>MEL_Bai2010_Eggs</vt:lpstr>
      <vt:lpstr>MEL_Dong2010_Fig2</vt:lpstr>
      <vt:lpstr>MEL_Dong2010_eggs</vt:lpstr>
      <vt:lpstr>MEL_Gao2010</vt:lpstr>
      <vt:lpstr>MEL_Poapolathep2015</vt:lpstr>
      <vt:lpstr>MEL_Suknikom2016</vt:lpstr>
      <vt:lpstr>MEL_Zhang2012</vt:lpstr>
      <vt:lpstr>MON_Atef1993_Fig</vt:lpstr>
      <vt:lpstr>MON_Atef1993_Table1</vt:lpstr>
      <vt:lpstr>MON_Atef1993_Table6</vt:lpstr>
      <vt:lpstr>MON_Henri2009_import</vt:lpstr>
      <vt:lpstr>MON_Henri2009_Table3_import</vt:lpstr>
      <vt:lpstr>MON_Vandenberge2012_Fig3</vt:lpstr>
      <vt:lpstr>MON_Vandenberge2012_Fig5</vt:lpstr>
      <vt:lpstr>MON_Atef1993_Table5</vt:lpstr>
      <vt:lpstr>SAL_Henri2012</vt:lpstr>
      <vt:lpstr>SAL_Henri2012_mean</vt:lpstr>
      <vt:lpstr>SAL_Henri2012_Feed</vt:lpstr>
      <vt:lpstr>SAL_Atef1993</vt:lpstr>
      <vt:lpstr>MetaInfo</vt:lpstr>
      <vt:lpstr>_Afifi1997_raw</vt:lpstr>
      <vt:lpstr>_Henri2009_raw</vt:lpstr>
      <vt:lpstr>_Henri2009_Table3_raw</vt:lpstr>
      <vt:lpstr>_Moreno2015_Fig1_edit</vt:lpstr>
      <vt:lpstr>_Sheet4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Baier,Vanessa</dc:creator>
  <cp:lastModifiedBy>Vanessa Baier</cp:lastModifiedBy>
  <dcterms:created xsi:type="dcterms:W3CDTF">2020-03-13T12:36:38Z</dcterms:created>
  <dcterms:modified xsi:type="dcterms:W3CDTF">2022-07-11T15:23:56Z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ediaServiceImageTags">
    <vt:lpwstr/>
  </property>
</Properties>
</file>