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https://esqlabs.sharepoint.com/sites/Services/Freigegebene Dokumente/Bayer CropScience/PBPK Birds/Documentation/Report/Word Report/Attachments/v04.00/"/>
    </mc:Choice>
  </mc:AlternateContent>
  <xr:revisionPtr revIDLastSave="25" documentId="8_{15027229-085C-45F1-B70C-63F613713A3A}" xr6:coauthVersionLast="47" xr6:coauthVersionMax="47" xr10:uidLastSave="{6B0086BD-75E9-431A-9FB1-18BB89F1FC10}"/>
  <bookViews>
    <workbookView xWindow="-38510" yWindow="490" windowWidth="38620" windowHeight="21220" tabRatio="895" xr2:uid="{4ED11E7F-356A-4E18-898D-02658E193ED6}"/>
  </bookViews>
  <sheets>
    <sheet name="Birds_complete_DB" sheetId="1" r:id="rId1"/>
    <sheet name="ReferenceList" sheetId="68" r:id="rId2"/>
    <sheet name="Duck RPs female from 13798.4174" sheetId="41" r:id="rId3"/>
    <sheet name="Mallard_dissec_Vfs 13798.4174" sheetId="82" r:id="rId4"/>
    <sheet name="Quail NRPs female 13798.4183" sheetId="22" r:id="rId5"/>
    <sheet name="calc_GFR" sheetId="66" r:id="rId6"/>
    <sheet name="calc_Regional BFR mucosa" sheetId="70" r:id="rId7"/>
    <sheet name="calc_GI" sheetId="71" r:id="rId8"/>
    <sheet name="calc_egg composition" sheetId="72" r:id="rId9"/>
  </sheets>
  <externalReferences>
    <externalReference r:id="rId10"/>
    <externalReference r:id="rId11"/>
  </externalReferences>
  <definedNames>
    <definedName name="_xlnm._FilterDatabase" localSheetId="0" hidden="1">Birds_complete_DB!$A$1:$Q$1175</definedName>
    <definedName name="_xlnm._FilterDatabase" localSheetId="6" hidden="1">'calc_Regional BFR mucosa'!$B$1:$I$28</definedName>
    <definedName name="_xlnm._FilterDatabase" localSheetId="2" hidden="1">'Duck RPs female from 13798.4174'!$A$1:$D$62</definedName>
    <definedName name="_xlnm._FilterDatabase" localSheetId="4" hidden="1">'Quail NRPs female 13798.4183'!$A$1:$M$69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5" i="82" l="1"/>
  <c r="E85" i="82"/>
  <c r="D85" i="82"/>
  <c r="F84" i="82"/>
  <c r="E84" i="82"/>
  <c r="D84" i="82"/>
  <c r="F83" i="82"/>
  <c r="E83" i="82"/>
  <c r="D83" i="82"/>
  <c r="F82" i="82"/>
  <c r="E82" i="82"/>
  <c r="D82" i="82"/>
  <c r="F81" i="82"/>
  <c r="E81" i="82"/>
  <c r="D81" i="82"/>
  <c r="F80" i="82"/>
  <c r="E80" i="82"/>
  <c r="D80" i="82"/>
  <c r="F79" i="82"/>
  <c r="E79" i="82"/>
  <c r="D79" i="82"/>
  <c r="F78" i="82"/>
  <c r="E78" i="82"/>
  <c r="D78" i="82"/>
  <c r="F77" i="82"/>
  <c r="E77" i="82"/>
  <c r="D77" i="82"/>
  <c r="F76" i="82"/>
  <c r="E76" i="82"/>
  <c r="D76" i="82"/>
  <c r="F75" i="82"/>
  <c r="E75" i="82"/>
  <c r="D75" i="82"/>
  <c r="F74" i="82"/>
  <c r="E74" i="82"/>
  <c r="D74" i="82"/>
  <c r="F73" i="82"/>
  <c r="E73" i="82"/>
  <c r="D73" i="82"/>
  <c r="F72" i="82"/>
  <c r="E72" i="82"/>
  <c r="D72" i="82"/>
  <c r="F71" i="82"/>
  <c r="E71" i="82"/>
  <c r="D71" i="82"/>
  <c r="F70" i="82"/>
  <c r="E70" i="82"/>
  <c r="D70" i="82"/>
  <c r="F69" i="82"/>
  <c r="E69" i="82"/>
  <c r="D69" i="82"/>
  <c r="F68" i="82"/>
  <c r="E68" i="82"/>
  <c r="D68" i="82"/>
  <c r="F67" i="82"/>
  <c r="E67" i="82"/>
  <c r="D67" i="82"/>
  <c r="F66" i="82"/>
  <c r="E66" i="82"/>
  <c r="D66" i="82"/>
  <c r="F65" i="82"/>
  <c r="E65" i="82"/>
  <c r="D65" i="82"/>
  <c r="F64" i="82"/>
  <c r="E64" i="82"/>
  <c r="D64" i="82"/>
  <c r="F63" i="82"/>
  <c r="E63" i="82"/>
  <c r="D63" i="82"/>
  <c r="F62" i="82"/>
  <c r="E62" i="82"/>
  <c r="D62" i="82"/>
  <c r="F61" i="82"/>
  <c r="E61" i="82"/>
  <c r="D61" i="82"/>
  <c r="F60" i="82"/>
  <c r="E60" i="82"/>
  <c r="D60" i="82"/>
  <c r="F59" i="82"/>
  <c r="E59" i="82"/>
  <c r="D59" i="82"/>
  <c r="F55" i="82"/>
  <c r="E55" i="82"/>
  <c r="D55" i="82"/>
  <c r="F54" i="82"/>
  <c r="E54" i="82"/>
  <c r="D54" i="82"/>
  <c r="F53" i="82"/>
  <c r="E53" i="82"/>
  <c r="D53" i="82"/>
  <c r="F52" i="82"/>
  <c r="E52" i="82"/>
  <c r="D52" i="82"/>
  <c r="F51" i="82"/>
  <c r="E51" i="82"/>
  <c r="D51" i="82"/>
  <c r="F50" i="82"/>
  <c r="E50" i="82"/>
  <c r="D50" i="82"/>
  <c r="F49" i="82"/>
  <c r="E49" i="82"/>
  <c r="D49" i="82"/>
  <c r="F48" i="82"/>
  <c r="E48" i="82"/>
  <c r="D48" i="82"/>
  <c r="F47" i="82"/>
  <c r="E47" i="82"/>
  <c r="D47" i="82"/>
  <c r="F46" i="82"/>
  <c r="E46" i="82"/>
  <c r="D46" i="82"/>
  <c r="F45" i="82"/>
  <c r="E45" i="82"/>
  <c r="D45" i="82"/>
  <c r="F44" i="82"/>
  <c r="E44" i="82"/>
  <c r="D44" i="82"/>
  <c r="F43" i="82"/>
  <c r="E43" i="82"/>
  <c r="D43" i="82"/>
  <c r="F42" i="82"/>
  <c r="E42" i="82"/>
  <c r="D42" i="82"/>
  <c r="F41" i="82"/>
  <c r="E41" i="82"/>
  <c r="D41" i="82"/>
  <c r="F40" i="82"/>
  <c r="E40" i="82"/>
  <c r="D40" i="82"/>
  <c r="F39" i="82"/>
  <c r="E39" i="82"/>
  <c r="D39" i="82"/>
  <c r="F38" i="82"/>
  <c r="E38" i="82"/>
  <c r="D38" i="82"/>
  <c r="F37" i="82"/>
  <c r="E37" i="82"/>
  <c r="D37" i="82"/>
  <c r="F36" i="82"/>
  <c r="E36" i="82"/>
  <c r="D36" i="82"/>
  <c r="F35" i="82"/>
  <c r="E35" i="82"/>
  <c r="D35" i="82"/>
  <c r="F34" i="82"/>
  <c r="E34" i="82"/>
  <c r="D34" i="82"/>
  <c r="F33" i="82"/>
  <c r="E33" i="82"/>
  <c r="D33" i="82"/>
  <c r="F32" i="82"/>
  <c r="E32" i="82"/>
  <c r="D32" i="82"/>
  <c r="F31" i="82"/>
  <c r="E31" i="82"/>
  <c r="D31" i="82"/>
  <c r="F30" i="82"/>
  <c r="E30" i="82"/>
  <c r="D30" i="82"/>
  <c r="F29" i="82"/>
  <c r="E29" i="82"/>
  <c r="D29" i="82"/>
  <c r="F28" i="82"/>
  <c r="E28" i="82"/>
  <c r="D28" i="82"/>
  <c r="F27" i="82"/>
  <c r="E27" i="82"/>
  <c r="D27" i="82"/>
  <c r="F26" i="82"/>
  <c r="E26" i="82"/>
  <c r="D26" i="82"/>
  <c r="F25" i="82"/>
  <c r="E25" i="82"/>
  <c r="D25" i="82"/>
  <c r="F24" i="82"/>
  <c r="E24" i="82"/>
  <c r="D24" i="82"/>
  <c r="F23" i="82"/>
  <c r="E23" i="82"/>
  <c r="D23" i="82"/>
  <c r="F22" i="82"/>
  <c r="E22" i="82"/>
  <c r="D22" i="82"/>
  <c r="F21" i="82"/>
  <c r="E21" i="82"/>
  <c r="D21" i="82"/>
  <c r="F20" i="82"/>
  <c r="E20" i="82"/>
  <c r="D20" i="82"/>
  <c r="F19" i="82"/>
  <c r="E19" i="82"/>
  <c r="D19" i="82"/>
  <c r="F18" i="82"/>
  <c r="E18" i="82"/>
  <c r="D18" i="82"/>
  <c r="F17" i="82"/>
  <c r="E17" i="82"/>
  <c r="D17" i="82"/>
  <c r="F16" i="82"/>
  <c r="E16" i="82"/>
  <c r="D16" i="82"/>
  <c r="F15" i="82"/>
  <c r="E15" i="82"/>
  <c r="D15" i="82"/>
  <c r="F14" i="82"/>
  <c r="E14" i="82"/>
  <c r="D14" i="82"/>
  <c r="F13" i="82"/>
  <c r="E13" i="82"/>
  <c r="D13" i="82"/>
  <c r="F12" i="82"/>
  <c r="E12" i="82"/>
  <c r="D12" i="82"/>
  <c r="F11" i="82"/>
  <c r="E11" i="82"/>
  <c r="D11" i="82"/>
  <c r="F10" i="82"/>
  <c r="E10" i="82"/>
  <c r="D10" i="82"/>
  <c r="F9" i="82"/>
  <c r="E9" i="82"/>
  <c r="D9" i="82"/>
  <c r="F8" i="82"/>
  <c r="E8" i="82"/>
  <c r="D8" i="82"/>
  <c r="F7" i="82"/>
  <c r="E7" i="82"/>
  <c r="D7" i="82"/>
  <c r="F6" i="82"/>
  <c r="E6" i="82"/>
  <c r="D6" i="82"/>
  <c r="F5" i="82"/>
  <c r="E5" i="82"/>
  <c r="D5" i="82"/>
  <c r="F4" i="82"/>
  <c r="E4" i="82"/>
  <c r="D4" i="82"/>
  <c r="F3" i="82"/>
  <c r="E3" i="82"/>
  <c r="D3" i="82"/>
  <c r="F2" i="82"/>
  <c r="E2" i="82"/>
  <c r="D2" i="82"/>
  <c r="H58" i="72"/>
  <c r="F58" i="72"/>
  <c r="H57" i="72"/>
  <c r="F57" i="72"/>
  <c r="H45" i="72"/>
  <c r="F45" i="72"/>
  <c r="H42" i="72"/>
  <c r="F42" i="72"/>
  <c r="H39" i="72"/>
  <c r="F39" i="72"/>
  <c r="H35" i="72"/>
  <c r="F35" i="72"/>
  <c r="E35" i="72"/>
  <c r="E34" i="72"/>
  <c r="C16" i="72"/>
  <c r="H16" i="72" s="1"/>
  <c r="C15" i="72"/>
  <c r="C14" i="72"/>
  <c r="E23" i="72" s="1"/>
  <c r="C13" i="72"/>
  <c r="C12" i="72"/>
  <c r="E51" i="72" s="1"/>
  <c r="H11" i="72"/>
  <c r="F11" i="72"/>
  <c r="C11" i="72"/>
  <c r="E48" i="72" s="1"/>
  <c r="C10" i="72"/>
  <c r="C8" i="72"/>
  <c r="E45" i="72" s="1"/>
  <c r="C7" i="72"/>
  <c r="E6" i="72"/>
  <c r="C6" i="72"/>
  <c r="E5" i="72"/>
  <c r="C5" i="72"/>
  <c r="E3" i="72"/>
  <c r="E4" i="72" s="1"/>
  <c r="C3" i="72"/>
  <c r="C4" i="72" s="1"/>
  <c r="Q64" i="71"/>
  <c r="O64" i="71"/>
  <c r="M64" i="71"/>
  <c r="L64" i="71"/>
  <c r="K64" i="71"/>
  <c r="G64" i="71"/>
  <c r="E64" i="71"/>
  <c r="D64" i="71"/>
  <c r="M63" i="71"/>
  <c r="F63" i="71"/>
  <c r="O62" i="71"/>
  <c r="J62" i="71"/>
  <c r="H62" i="71"/>
  <c r="S48" i="71"/>
  <c r="R48" i="71"/>
  <c r="Q48" i="71"/>
  <c r="P48" i="71"/>
  <c r="O48" i="71"/>
  <c r="N48" i="71"/>
  <c r="M48" i="71"/>
  <c r="L48" i="71"/>
  <c r="K48" i="71"/>
  <c r="J48" i="71"/>
  <c r="I48" i="71"/>
  <c r="H48" i="71"/>
  <c r="G48" i="71"/>
  <c r="F48" i="71"/>
  <c r="F64" i="71" s="1"/>
  <c r="E48" i="71"/>
  <c r="D48" i="71"/>
  <c r="C48" i="71"/>
  <c r="B48" i="71"/>
  <c r="S47" i="71"/>
  <c r="S62" i="71" s="1"/>
  <c r="R47" i="71"/>
  <c r="Q47" i="71"/>
  <c r="P47" i="71"/>
  <c r="O47" i="71"/>
  <c r="N47" i="71"/>
  <c r="M47" i="71"/>
  <c r="L47" i="71"/>
  <c r="K47" i="71"/>
  <c r="J47" i="71"/>
  <c r="I47" i="71"/>
  <c r="H47" i="71"/>
  <c r="G47" i="71"/>
  <c r="F47" i="71"/>
  <c r="E47" i="71"/>
  <c r="D47" i="71"/>
  <c r="D62" i="71" s="1"/>
  <c r="C47" i="71"/>
  <c r="C62" i="71" s="1"/>
  <c r="B47" i="71"/>
  <c r="S46" i="71"/>
  <c r="R46" i="71"/>
  <c r="Q46" i="71"/>
  <c r="P46" i="71"/>
  <c r="O46" i="71"/>
  <c r="O63" i="71" s="1"/>
  <c r="N46" i="71"/>
  <c r="M46" i="71"/>
  <c r="L46" i="71"/>
  <c r="K46" i="71"/>
  <c r="J46" i="71"/>
  <c r="I46" i="71"/>
  <c r="I62" i="71" s="1"/>
  <c r="H46" i="71"/>
  <c r="G46" i="71"/>
  <c r="F46" i="71"/>
  <c r="E46" i="71"/>
  <c r="D46" i="71"/>
  <c r="C46" i="71"/>
  <c r="B46" i="71"/>
  <c r="S45" i="71"/>
  <c r="S63" i="71" s="1"/>
  <c r="R45" i="71"/>
  <c r="R63" i="71" s="1"/>
  <c r="Q45" i="71"/>
  <c r="P45" i="71"/>
  <c r="P63" i="71" s="1"/>
  <c r="O45" i="71"/>
  <c r="N45" i="71"/>
  <c r="M45" i="71"/>
  <c r="M62" i="71" s="1"/>
  <c r="L45" i="71"/>
  <c r="L63" i="71" s="1"/>
  <c r="K45" i="71"/>
  <c r="J45" i="71"/>
  <c r="J63" i="71" s="1"/>
  <c r="I45" i="71"/>
  <c r="I63" i="71" s="1"/>
  <c r="H45" i="71"/>
  <c r="G45" i="71"/>
  <c r="G62" i="71" s="1"/>
  <c r="F45" i="71"/>
  <c r="F62" i="71" s="1"/>
  <c r="E45" i="71"/>
  <c r="E63" i="71" s="1"/>
  <c r="D45" i="71"/>
  <c r="D63" i="71" s="1"/>
  <c r="C45" i="71"/>
  <c r="C63" i="71" s="1"/>
  <c r="B45" i="71"/>
  <c r="B63" i="71" s="1"/>
  <c r="S44" i="71"/>
  <c r="R44" i="71"/>
  <c r="Q44" i="71"/>
  <c r="P44" i="71"/>
  <c r="O44" i="71"/>
  <c r="N44" i="71"/>
  <c r="M44" i="71"/>
  <c r="L44" i="71"/>
  <c r="K44" i="71"/>
  <c r="J44" i="71"/>
  <c r="I44" i="71"/>
  <c r="H44" i="71"/>
  <c r="G44" i="71"/>
  <c r="F44" i="71"/>
  <c r="E44" i="71"/>
  <c r="D44" i="71"/>
  <c r="C44" i="71"/>
  <c r="B44" i="71"/>
  <c r="S43" i="71"/>
  <c r="R43" i="71"/>
  <c r="Q43" i="71"/>
  <c r="P43" i="71"/>
  <c r="O43" i="71"/>
  <c r="N43" i="71"/>
  <c r="M43" i="71"/>
  <c r="L43" i="71"/>
  <c r="K43" i="71"/>
  <c r="J43" i="71"/>
  <c r="I43" i="71"/>
  <c r="H43" i="71"/>
  <c r="G43" i="71"/>
  <c r="F43" i="71"/>
  <c r="E43" i="71"/>
  <c r="D43" i="71"/>
  <c r="C43" i="71"/>
  <c r="B43" i="71"/>
  <c r="S42" i="71"/>
  <c r="R42" i="71"/>
  <c r="Q42" i="71"/>
  <c r="P42" i="71"/>
  <c r="O42" i="71"/>
  <c r="N42" i="71"/>
  <c r="M42" i="71"/>
  <c r="L42" i="71"/>
  <c r="K42" i="71"/>
  <c r="J42" i="71"/>
  <c r="I42" i="71"/>
  <c r="H42" i="71"/>
  <c r="G42" i="71"/>
  <c r="F42" i="71"/>
  <c r="E42" i="71"/>
  <c r="D42" i="71"/>
  <c r="C42" i="71"/>
  <c r="B42" i="71"/>
  <c r="S41" i="71"/>
  <c r="S65" i="71" s="1"/>
  <c r="R41" i="71"/>
  <c r="R65" i="71" s="1"/>
  <c r="Q41" i="71"/>
  <c r="P41" i="71"/>
  <c r="P65" i="71" s="1"/>
  <c r="O41" i="71"/>
  <c r="O65" i="71" s="1"/>
  <c r="N41" i="71"/>
  <c r="M41" i="71"/>
  <c r="M65" i="71" s="1"/>
  <c r="L41" i="71"/>
  <c r="L65" i="71" s="1"/>
  <c r="K41" i="71"/>
  <c r="J41" i="71"/>
  <c r="J65" i="71" s="1"/>
  <c r="I41" i="71"/>
  <c r="I65" i="71" s="1"/>
  <c r="H41" i="71"/>
  <c r="G41" i="71"/>
  <c r="G65" i="71" s="1"/>
  <c r="F41" i="71"/>
  <c r="F65" i="71" s="1"/>
  <c r="E41" i="71"/>
  <c r="D41" i="71"/>
  <c r="D65" i="71" s="1"/>
  <c r="C41" i="71"/>
  <c r="C65" i="71" s="1"/>
  <c r="B41" i="71"/>
  <c r="N3" i="71"/>
  <c r="M3" i="71"/>
  <c r="L3" i="71"/>
  <c r="L4" i="71" s="1"/>
  <c r="K3" i="71"/>
  <c r="J3" i="71"/>
  <c r="J4" i="71" s="1"/>
  <c r="D51" i="70"/>
  <c r="E51" i="70" s="1"/>
  <c r="D50" i="70"/>
  <c r="E50" i="70" s="1"/>
  <c r="D49" i="70"/>
  <c r="E49" i="70" s="1"/>
  <c r="E48" i="70"/>
  <c r="D48" i="70"/>
  <c r="D47" i="70"/>
  <c r="E47" i="70" s="1"/>
  <c r="D46" i="70"/>
  <c r="E46" i="70" s="1"/>
  <c r="E45" i="70"/>
  <c r="D45" i="70"/>
  <c r="E44" i="70"/>
  <c r="D44" i="70"/>
  <c r="E43" i="70"/>
  <c r="F43" i="70" s="1"/>
  <c r="D43" i="70"/>
  <c r="E42" i="70"/>
  <c r="D42" i="70"/>
  <c r="E41" i="70"/>
  <c r="F45" i="70" s="1"/>
  <c r="G45" i="70" s="1"/>
  <c r="K33" i="70"/>
  <c r="L33" i="70" s="1"/>
  <c r="H33" i="70"/>
  <c r="K32" i="70"/>
  <c r="L32" i="70" s="1"/>
  <c r="K31" i="70"/>
  <c r="L31" i="70" s="1"/>
  <c r="F31" i="70"/>
  <c r="K30" i="70"/>
  <c r="L30" i="70" s="1"/>
  <c r="F30" i="70"/>
  <c r="K29" i="70"/>
  <c r="L29" i="70" s="1"/>
  <c r="H29" i="70"/>
  <c r="F29" i="70"/>
  <c r="H24" i="70"/>
  <c r="G24" i="70"/>
  <c r="G33" i="70" s="1"/>
  <c r="F24" i="70"/>
  <c r="E24" i="70"/>
  <c r="E19" i="70"/>
  <c r="H32" i="70" s="1"/>
  <c r="E12" i="70"/>
  <c r="H12" i="70" s="1"/>
  <c r="E7" i="70"/>
  <c r="H30" i="70" s="1"/>
  <c r="H2" i="70"/>
  <c r="G2" i="70"/>
  <c r="G29" i="70" s="1"/>
  <c r="F2" i="70"/>
  <c r="E2" i="70"/>
  <c r="N4" i="71" l="1"/>
  <c r="P91" i="71" s="1"/>
  <c r="F73" i="71"/>
  <c r="O75" i="71"/>
  <c r="R75" i="71"/>
  <c r="C73" i="71"/>
  <c r="L70" i="71"/>
  <c r="I70" i="71"/>
  <c r="K4" i="71"/>
  <c r="B83" i="71" s="1"/>
  <c r="J91" i="71"/>
  <c r="E57" i="72"/>
  <c r="E58" i="72"/>
  <c r="E38" i="72"/>
  <c r="H48" i="72"/>
  <c r="H51" i="72"/>
  <c r="F17" i="72"/>
  <c r="H17" i="72"/>
  <c r="E54" i="72"/>
  <c r="E29" i="72"/>
  <c r="F16" i="72"/>
  <c r="E39" i="72"/>
  <c r="F54" i="72"/>
  <c r="H54" i="72"/>
  <c r="C17" i="72"/>
  <c r="E42" i="72"/>
  <c r="B98" i="71"/>
  <c r="D88" i="71"/>
  <c r="C76" i="71"/>
  <c r="F76" i="71"/>
  <c r="H80" i="71"/>
  <c r="D91" i="71"/>
  <c r="E65" i="71"/>
  <c r="C68" i="71"/>
  <c r="I69" i="71"/>
  <c r="O70" i="71"/>
  <c r="C72" i="71"/>
  <c r="I73" i="71"/>
  <c r="O74" i="71"/>
  <c r="O94" i="71"/>
  <c r="G63" i="71"/>
  <c r="H63" i="71"/>
  <c r="K62" i="71"/>
  <c r="L62" i="71"/>
  <c r="H64" i="71"/>
  <c r="K63" i="71"/>
  <c r="I64" i="71"/>
  <c r="F68" i="71"/>
  <c r="L69" i="71"/>
  <c r="R70" i="71"/>
  <c r="F72" i="71"/>
  <c r="L73" i="71"/>
  <c r="R74" i="71"/>
  <c r="N62" i="71"/>
  <c r="J64" i="71"/>
  <c r="H65" i="71"/>
  <c r="F83" i="71"/>
  <c r="I68" i="71"/>
  <c r="O69" i="71"/>
  <c r="C71" i="71"/>
  <c r="I72" i="71"/>
  <c r="O73" i="71"/>
  <c r="C75" i="71"/>
  <c r="Q86" i="71"/>
  <c r="P62" i="71"/>
  <c r="K65" i="71"/>
  <c r="L68" i="71"/>
  <c r="R69" i="71"/>
  <c r="F71" i="71"/>
  <c r="L72" i="71"/>
  <c r="R73" i="71"/>
  <c r="F75" i="71"/>
  <c r="Q96" i="71"/>
  <c r="M4" i="71"/>
  <c r="O97" i="71" s="1"/>
  <c r="N63" i="71"/>
  <c r="Q62" i="71"/>
  <c r="B62" i="71"/>
  <c r="R62" i="71"/>
  <c r="N64" i="71"/>
  <c r="O68" i="71"/>
  <c r="C70" i="71"/>
  <c r="I71" i="71"/>
  <c r="O72" i="71"/>
  <c r="C74" i="71"/>
  <c r="I75" i="71"/>
  <c r="P64" i="71"/>
  <c r="N65" i="71"/>
  <c r="H85" i="71"/>
  <c r="H94" i="71"/>
  <c r="R68" i="71"/>
  <c r="F70" i="71"/>
  <c r="L71" i="71"/>
  <c r="R72" i="71"/>
  <c r="F74" i="71"/>
  <c r="L75" i="71"/>
  <c r="K84" i="71"/>
  <c r="I85" i="71"/>
  <c r="G86" i="71"/>
  <c r="Q63" i="71"/>
  <c r="E62" i="71"/>
  <c r="B64" i="71"/>
  <c r="R64" i="71"/>
  <c r="H70" i="71"/>
  <c r="N71" i="71"/>
  <c r="R81" i="71"/>
  <c r="J85" i="71"/>
  <c r="N92" i="71"/>
  <c r="C64" i="71"/>
  <c r="S64" i="71"/>
  <c r="Q65" i="71"/>
  <c r="C69" i="71"/>
  <c r="O71" i="71"/>
  <c r="I74" i="71"/>
  <c r="I86" i="71"/>
  <c r="O92" i="71"/>
  <c r="K94" i="71"/>
  <c r="B65" i="71"/>
  <c r="N93" i="71"/>
  <c r="H96" i="71"/>
  <c r="F69" i="71"/>
  <c r="R71" i="71"/>
  <c r="L74" i="71"/>
  <c r="F47" i="70"/>
  <c r="F46" i="70"/>
  <c r="G46" i="70" s="1"/>
  <c r="G47" i="70"/>
  <c r="G42" i="70"/>
  <c r="F19" i="70"/>
  <c r="G19" i="70" s="1"/>
  <c r="G32" i="70" s="1"/>
  <c r="H31" i="70"/>
  <c r="F42" i="70"/>
  <c r="F7" i="70"/>
  <c r="G7" i="70" s="1"/>
  <c r="G30" i="70" s="1"/>
  <c r="G43" i="70"/>
  <c r="F41" i="70"/>
  <c r="G41" i="70" s="1"/>
  <c r="H19" i="70"/>
  <c r="F44" i="70"/>
  <c r="G44" i="70" s="1"/>
  <c r="H7" i="70"/>
  <c r="F12" i="70"/>
  <c r="G12" i="70" s="1"/>
  <c r="G31" i="70" s="1"/>
  <c r="P84" i="71" l="1"/>
  <c r="P81" i="71"/>
  <c r="G83" i="71"/>
  <c r="S92" i="71"/>
  <c r="D82" i="71"/>
  <c r="D98" i="71"/>
  <c r="D96" i="71"/>
  <c r="C90" i="71"/>
  <c r="D80" i="71"/>
  <c r="M83" i="71"/>
  <c r="R80" i="71"/>
  <c r="M80" i="71"/>
  <c r="J97" i="71"/>
  <c r="G90" i="71"/>
  <c r="C91" i="71"/>
  <c r="S85" i="71"/>
  <c r="F79" i="71"/>
  <c r="D79" i="71"/>
  <c r="M86" i="71"/>
  <c r="G97" i="71"/>
  <c r="D94" i="71"/>
  <c r="M96" i="71"/>
  <c r="D92" i="71"/>
  <c r="S83" i="71"/>
  <c r="M85" i="71"/>
  <c r="M94" i="71"/>
  <c r="M91" i="71"/>
  <c r="M84" i="71"/>
  <c r="S81" i="71"/>
  <c r="C80" i="71"/>
  <c r="C95" i="71"/>
  <c r="L90" i="71"/>
  <c r="S93" i="71"/>
  <c r="P85" i="71"/>
  <c r="G81" i="71"/>
  <c r="S82" i="71"/>
  <c r="S91" i="71"/>
  <c r="J84" i="71"/>
  <c r="O82" i="71"/>
  <c r="P97" i="71"/>
  <c r="P94" i="71"/>
  <c r="J79" i="71"/>
  <c r="S80" i="71"/>
  <c r="R96" i="71"/>
  <c r="D95" i="71"/>
  <c r="G79" i="71"/>
  <c r="C96" i="71"/>
  <c r="J92" i="71"/>
  <c r="I92" i="71"/>
  <c r="D85" i="71"/>
  <c r="G91" i="71"/>
  <c r="B84" i="71"/>
  <c r="G80" i="71"/>
  <c r="J95" i="71"/>
  <c r="P90" i="71"/>
  <c r="J81" i="71"/>
  <c r="D86" i="71"/>
  <c r="P92" i="71"/>
  <c r="L81" i="71"/>
  <c r="G85" i="71"/>
  <c r="L82" i="71"/>
  <c r="G84" i="71"/>
  <c r="N80" i="71"/>
  <c r="P95" i="71"/>
  <c r="M79" i="71"/>
  <c r="D81" i="71"/>
  <c r="G96" i="71"/>
  <c r="J93" i="71"/>
  <c r="M95" i="71"/>
  <c r="D97" i="71"/>
  <c r="D83" i="71"/>
  <c r="O90" i="71"/>
  <c r="S97" i="71"/>
  <c r="I84" i="71"/>
  <c r="N81" i="71"/>
  <c r="I83" i="71"/>
  <c r="P79" i="71"/>
  <c r="D93" i="71"/>
  <c r="G98" i="71"/>
  <c r="M93" i="71"/>
  <c r="S96" i="71"/>
  <c r="J82" i="71"/>
  <c r="J83" i="71"/>
  <c r="C86" i="71"/>
  <c r="G82" i="71"/>
  <c r="J80" i="71"/>
  <c r="P83" i="71"/>
  <c r="D90" i="71"/>
  <c r="G95" i="71"/>
  <c r="M82" i="71"/>
  <c r="P80" i="71"/>
  <c r="M81" i="71"/>
  <c r="M97" i="71"/>
  <c r="H91" i="71"/>
  <c r="S90" i="71"/>
  <c r="S95" i="71"/>
  <c r="S86" i="71"/>
  <c r="J86" i="71"/>
  <c r="S79" i="71"/>
  <c r="S94" i="71"/>
  <c r="J94" i="71"/>
  <c r="L85" i="71"/>
  <c r="F96" i="71"/>
  <c r="M92" i="71"/>
  <c r="F95" i="71"/>
  <c r="B79" i="71"/>
  <c r="G92" i="71"/>
  <c r="P86" i="71"/>
  <c r="J96" i="71"/>
  <c r="M90" i="71"/>
  <c r="P82" i="71"/>
  <c r="G94" i="71"/>
  <c r="S84" i="71"/>
  <c r="I94" i="71"/>
  <c r="R97" i="71"/>
  <c r="R79" i="71"/>
  <c r="J90" i="71"/>
  <c r="G87" i="71"/>
  <c r="G93" i="71"/>
  <c r="R82" i="71"/>
  <c r="O91" i="71"/>
  <c r="K90" i="71"/>
  <c r="D84" i="71"/>
  <c r="K96" i="71"/>
  <c r="P93" i="71"/>
  <c r="D87" i="71"/>
  <c r="P96" i="71"/>
  <c r="B91" i="71"/>
  <c r="Q91" i="71"/>
  <c r="H95" i="71"/>
  <c r="B69" i="71"/>
  <c r="N91" i="71"/>
  <c r="Q97" i="71"/>
  <c r="E94" i="71"/>
  <c r="K95" i="71"/>
  <c r="H81" i="71"/>
  <c r="N84" i="71"/>
  <c r="B90" i="71"/>
  <c r="Q81" i="71"/>
  <c r="E95" i="71"/>
  <c r="H75" i="71"/>
  <c r="K91" i="71"/>
  <c r="Q73" i="71"/>
  <c r="B85" i="71"/>
  <c r="H73" i="71"/>
  <c r="E90" i="71"/>
  <c r="E75" i="71"/>
  <c r="Q93" i="71"/>
  <c r="K85" i="71"/>
  <c r="H86" i="71"/>
  <c r="N82" i="71"/>
  <c r="B74" i="71"/>
  <c r="K72" i="71"/>
  <c r="K81" i="71"/>
  <c r="O95" i="71"/>
  <c r="Q74" i="71"/>
  <c r="E91" i="71"/>
  <c r="B72" i="71"/>
  <c r="N74" i="71"/>
  <c r="B82" i="71"/>
  <c r="K92" i="71"/>
  <c r="N72" i="71"/>
  <c r="N97" i="71"/>
  <c r="E71" i="71"/>
  <c r="Q94" i="71"/>
  <c r="K73" i="71"/>
  <c r="H97" i="71"/>
  <c r="N70" i="71"/>
  <c r="E76" i="71"/>
  <c r="N83" i="71"/>
  <c r="B96" i="71"/>
  <c r="H71" i="71"/>
  <c r="E85" i="71"/>
  <c r="B95" i="71"/>
  <c r="Q69" i="71"/>
  <c r="H82" i="71"/>
  <c r="E72" i="71"/>
  <c r="H69" i="71"/>
  <c r="E84" i="71"/>
  <c r="E86" i="71"/>
  <c r="B70" i="71"/>
  <c r="K68" i="71"/>
  <c r="E92" i="71"/>
  <c r="Q70" i="71"/>
  <c r="O85" i="71"/>
  <c r="L95" i="71"/>
  <c r="B68" i="71"/>
  <c r="E87" i="71"/>
  <c r="H93" i="71"/>
  <c r="N68" i="71"/>
  <c r="H92" i="71"/>
  <c r="N79" i="71"/>
  <c r="N95" i="71"/>
  <c r="K69" i="71"/>
  <c r="Q84" i="71"/>
  <c r="N94" i="71"/>
  <c r="K86" i="71"/>
  <c r="E79" i="71"/>
  <c r="Q75" i="71"/>
  <c r="K75" i="71"/>
  <c r="K82" i="71"/>
  <c r="Q95" i="71"/>
  <c r="B75" i="71"/>
  <c r="Q85" i="71"/>
  <c r="E68" i="71"/>
  <c r="Q83" i="71"/>
  <c r="E98" i="71"/>
  <c r="B80" i="71"/>
  <c r="E73" i="71"/>
  <c r="Q71" i="71"/>
  <c r="K93" i="71"/>
  <c r="E74" i="71"/>
  <c r="K83" i="71"/>
  <c r="N90" i="71"/>
  <c r="B86" i="71"/>
  <c r="N73" i="71"/>
  <c r="B93" i="71"/>
  <c r="C83" i="71"/>
  <c r="B92" i="71"/>
  <c r="E81" i="71"/>
  <c r="B76" i="71"/>
  <c r="B81" i="71"/>
  <c r="K70" i="71"/>
  <c r="Q72" i="71"/>
  <c r="O80" i="71"/>
  <c r="C94" i="71"/>
  <c r="H72" i="71"/>
  <c r="E83" i="71"/>
  <c r="E82" i="71"/>
  <c r="K97" i="71"/>
  <c r="Q82" i="71"/>
  <c r="K74" i="71"/>
  <c r="E69" i="71"/>
  <c r="N75" i="71"/>
  <c r="K71" i="71"/>
  <c r="Q80" i="71"/>
  <c r="H84" i="71"/>
  <c r="Q79" i="71"/>
  <c r="F84" i="71"/>
  <c r="E93" i="71"/>
  <c r="N96" i="71"/>
  <c r="B71" i="71"/>
  <c r="F91" i="71"/>
  <c r="N85" i="71"/>
  <c r="B87" i="71"/>
  <c r="H79" i="71"/>
  <c r="E80" i="71"/>
  <c r="H74" i="71"/>
  <c r="Q90" i="71"/>
  <c r="E70" i="71"/>
  <c r="H83" i="71"/>
  <c r="N69" i="71"/>
  <c r="K80" i="71"/>
  <c r="H90" i="71"/>
  <c r="K79" i="71"/>
  <c r="C87" i="71"/>
  <c r="Q92" i="71"/>
  <c r="E96" i="71"/>
  <c r="E97" i="71"/>
  <c r="B73" i="71"/>
  <c r="B97" i="71"/>
  <c r="Q68" i="71"/>
  <c r="I91" i="71"/>
  <c r="B94" i="71"/>
  <c r="H68" i="71"/>
  <c r="N86" i="71"/>
  <c r="F23" i="72"/>
  <c r="F29" i="72"/>
  <c r="H23" i="72"/>
  <c r="H29" i="72"/>
  <c r="F51" i="72"/>
  <c r="F48" i="72"/>
  <c r="M99" i="71"/>
  <c r="L99" i="71"/>
  <c r="K99" i="71"/>
  <c r="M88" i="71"/>
  <c r="L88" i="71"/>
  <c r="K88" i="71"/>
  <c r="L77" i="71"/>
  <c r="K77" i="71"/>
  <c r="L97" i="71"/>
  <c r="L80" i="71"/>
  <c r="C93" i="71"/>
  <c r="R84" i="71"/>
  <c r="I87" i="71"/>
  <c r="H87" i="71"/>
  <c r="I76" i="71"/>
  <c r="J98" i="71"/>
  <c r="H76" i="71"/>
  <c r="I98" i="71"/>
  <c r="H98" i="71"/>
  <c r="J87" i="71"/>
  <c r="R92" i="71"/>
  <c r="F80" i="71"/>
  <c r="L93" i="71"/>
  <c r="F94" i="71"/>
  <c r="C98" i="71"/>
  <c r="I80" i="71"/>
  <c r="F98" i="71"/>
  <c r="R90" i="71"/>
  <c r="O81" i="71"/>
  <c r="R95" i="71"/>
  <c r="C85" i="71"/>
  <c r="R94" i="71"/>
  <c r="I90" i="71"/>
  <c r="F82" i="71"/>
  <c r="F90" i="71"/>
  <c r="I96" i="71"/>
  <c r="I97" i="71"/>
  <c r="O83" i="71"/>
  <c r="L92" i="71"/>
  <c r="L91" i="71"/>
  <c r="O86" i="71"/>
  <c r="M98" i="71"/>
  <c r="L76" i="71"/>
  <c r="L98" i="71"/>
  <c r="K76" i="71"/>
  <c r="K98" i="71"/>
  <c r="M87" i="71"/>
  <c r="L87" i="71"/>
  <c r="K87" i="71"/>
  <c r="L86" i="71"/>
  <c r="O93" i="71"/>
  <c r="P99" i="71"/>
  <c r="O99" i="71"/>
  <c r="N99" i="71"/>
  <c r="P88" i="71"/>
  <c r="O88" i="71"/>
  <c r="N88" i="71"/>
  <c r="O77" i="71"/>
  <c r="N77" i="71"/>
  <c r="C81" i="71"/>
  <c r="F86" i="71"/>
  <c r="C79" i="71"/>
  <c r="F93" i="71"/>
  <c r="I82" i="71"/>
  <c r="F92" i="71"/>
  <c r="L96" i="71"/>
  <c r="L79" i="71"/>
  <c r="O84" i="71"/>
  <c r="F97" i="71"/>
  <c r="L84" i="71"/>
  <c r="S98" i="71"/>
  <c r="R98" i="71"/>
  <c r="Q98" i="71"/>
  <c r="R76" i="71"/>
  <c r="Q76" i="71"/>
  <c r="S87" i="71"/>
  <c r="R87" i="71"/>
  <c r="Q87" i="71"/>
  <c r="F85" i="71"/>
  <c r="C84" i="71"/>
  <c r="R83" i="71"/>
  <c r="C82" i="71"/>
  <c r="F87" i="71"/>
  <c r="J99" i="71"/>
  <c r="I99" i="71"/>
  <c r="H99" i="71"/>
  <c r="J88" i="71"/>
  <c r="I88" i="71"/>
  <c r="I77" i="71"/>
  <c r="H88" i="71"/>
  <c r="H77" i="71"/>
  <c r="C92" i="71"/>
  <c r="I79" i="71"/>
  <c r="L94" i="71"/>
  <c r="C99" i="71"/>
  <c r="B99" i="71"/>
  <c r="C77" i="71"/>
  <c r="B77" i="71"/>
  <c r="C88" i="71"/>
  <c r="B88" i="71"/>
  <c r="D99" i="71"/>
  <c r="C97" i="71"/>
  <c r="L83" i="71"/>
  <c r="P98" i="71"/>
  <c r="O98" i="71"/>
  <c r="O76" i="71"/>
  <c r="N98" i="71"/>
  <c r="N76" i="71"/>
  <c r="P87" i="71"/>
  <c r="O87" i="71"/>
  <c r="N87" i="71"/>
  <c r="R86" i="71"/>
  <c r="O96" i="71"/>
  <c r="O79" i="71"/>
  <c r="R93" i="71"/>
  <c r="R85" i="71"/>
  <c r="I81" i="71"/>
  <c r="G88" i="71"/>
  <c r="F77" i="71"/>
  <c r="F88" i="71"/>
  <c r="E77" i="71"/>
  <c r="E88" i="71"/>
  <c r="G99" i="71"/>
  <c r="F99" i="71"/>
  <c r="E99" i="71"/>
  <c r="F81" i="71"/>
  <c r="R91" i="71"/>
  <c r="I95" i="71"/>
  <c r="I93" i="71"/>
  <c r="S99" i="71"/>
  <c r="R99" i="71"/>
  <c r="Q99" i="71"/>
  <c r="S88" i="71"/>
  <c r="R88" i="71"/>
  <c r="Q88" i="71"/>
  <c r="R77" i="71"/>
  <c r="Q77" i="71"/>
  <c r="D10" i="66" l="1"/>
  <c r="D11" i="66" s="1"/>
  <c r="C10" i="66"/>
  <c r="C11" i="66" s="1"/>
  <c r="B10" i="66"/>
  <c r="B11" i="66" s="1"/>
  <c r="D8" i="66"/>
  <c r="C8" i="66"/>
  <c r="B8" i="66"/>
  <c r="D7" i="66"/>
  <c r="C7" i="66"/>
  <c r="B7" i="66"/>
  <c r="D6" i="66"/>
  <c r="C6" i="66"/>
  <c r="B6" i="66"/>
</calcChain>
</file>

<file path=xl/sharedStrings.xml><?xml version="1.0" encoding="utf-8"?>
<sst xmlns="http://schemas.openxmlformats.org/spreadsheetml/2006/main" count="12023" uniqueCount="557">
  <si>
    <t>Parameter Path</t>
  </si>
  <si>
    <t>Name</t>
  </si>
  <si>
    <t>Value</t>
  </si>
  <si>
    <t>Unit</t>
  </si>
  <si>
    <t>Organism</t>
  </si>
  <si>
    <t>1/dm</t>
  </si>
  <si>
    <t/>
  </si>
  <si>
    <t>Hematocrit</t>
  </si>
  <si>
    <t>pH (blood cells)</t>
  </si>
  <si>
    <t>pH (interstitial)</t>
  </si>
  <si>
    <t>pH (intracellular)</t>
  </si>
  <si>
    <t>pH (plasma)</t>
  </si>
  <si>
    <t>Scaling exponent for fluid recirculation flow rate</t>
  </si>
  <si>
    <t>Thickness (endothelium)</t>
  </si>
  <si>
    <t>dm</t>
  </si>
  <si>
    <t>Na</t>
  </si>
  <si>
    <t>1/µmol</t>
  </si>
  <si>
    <t>R*T</t>
  </si>
  <si>
    <t>(kg*dm/min²)*dm/µmol</t>
  </si>
  <si>
    <t>Fraction endosomal (global)</t>
  </si>
  <si>
    <t>Protein ratio (interstial/plasma)</t>
  </si>
  <si>
    <t>Vf (lipid, blood cells)</t>
  </si>
  <si>
    <t>Vf (lipid, plasma)</t>
  </si>
  <si>
    <t>Vf (neutral lipid, blood cells)-WS</t>
  </si>
  <si>
    <t>Vf (neutral lipid, plasma)-RR</t>
  </si>
  <si>
    <t>Vf (protein,blood cells)</t>
  </si>
  <si>
    <t>Vf (protein,plasma)</t>
  </si>
  <si>
    <t>Vf (water,blood cells)</t>
  </si>
  <si>
    <t>Vf (water,interstitial)</t>
  </si>
  <si>
    <t>Vf (water,plasma)</t>
  </si>
  <si>
    <t>MeanBW</t>
  </si>
  <si>
    <t>kg</t>
  </si>
  <si>
    <t>Surface/Volume ratio (blood cells)</t>
  </si>
  <si>
    <t>Vf (neutral lipid, plasma)-PT</t>
  </si>
  <si>
    <t>Vf (neutral phospholipid, blood cells)-WS</t>
  </si>
  <si>
    <t>Vf (neutral phospholipid, plasma)-RR</t>
  </si>
  <si>
    <t>Fraction of endosomal uptake from plasma (global)</t>
  </si>
  <si>
    <t>Ontogeny factor (albumin)</t>
  </si>
  <si>
    <t>Ontogeny factor (alpha1-acid glycoprotein)</t>
  </si>
  <si>
    <t>Plasma protein scale factor</t>
  </si>
  <si>
    <t>Vf (acidic phospholipids, blood cells)-WS</t>
  </si>
  <si>
    <t>Vf (neutral lipid, blood cells)-RR</t>
  </si>
  <si>
    <t>Vf (phospholipid, plasma)-PT</t>
  </si>
  <si>
    <t>Vf (neutral phospholipid, blood cells)-RR</t>
  </si>
  <si>
    <t>Vf (water,plasma)-PT</t>
  </si>
  <si>
    <t>Fraction recycled to plasma (global)</t>
  </si>
  <si>
    <t>Acidic phospholipids (blood cells) [mg/g] - RR</t>
  </si>
  <si>
    <t>Vf (intracellular water, blood cells)-RR</t>
  </si>
  <si>
    <t>Rate constant for endosomal uptake (global)</t>
  </si>
  <si>
    <t>1/min</t>
  </si>
  <si>
    <t>Rate constant for recycling from endosomal space (global)</t>
  </si>
  <si>
    <t>Organism|VenousBlood</t>
  </si>
  <si>
    <t>Density (tissue)</t>
  </si>
  <si>
    <t>kg/dm³</t>
  </si>
  <si>
    <t>Volume</t>
  </si>
  <si>
    <t>l</t>
  </si>
  <si>
    <t>Allometric scale factor</t>
  </si>
  <si>
    <t>Fraction vascular</t>
  </si>
  <si>
    <t>Organism|ArterialBlood</t>
  </si>
  <si>
    <t>Peripheral blood flow fraction</t>
  </si>
  <si>
    <t>Organism|Bone</t>
  </si>
  <si>
    <t>Fluid recirculation flow proportionality factor</t>
  </si>
  <si>
    <t>Lymph flow proportionality factor</t>
  </si>
  <si>
    <t>Organ volume mouse</t>
  </si>
  <si>
    <t>Specific blood flow rate</t>
  </si>
  <si>
    <t>l/min/kg organ</t>
  </si>
  <si>
    <t>Fraction of blood for sampling</t>
  </si>
  <si>
    <t>Flow fraction via large pores</t>
  </si>
  <si>
    <t>Hydraulic conductivity</t>
  </si>
  <si>
    <t>l/min/(kg*dm/min²)</t>
  </si>
  <si>
    <t>Radius (large pores)</t>
  </si>
  <si>
    <t>Radius (small pores)</t>
  </si>
  <si>
    <t>Vf (lipid)</t>
  </si>
  <si>
    <t>Vf (neutral lipid)-PT</t>
  </si>
  <si>
    <t>Vf (phospholipid)-PT</t>
  </si>
  <si>
    <t>Vf (protein)</t>
  </si>
  <si>
    <t>Fraction interstitial</t>
  </si>
  <si>
    <t>Albumin ratio (tissue/plasma)</t>
  </si>
  <si>
    <t>Albumin ratio (tissue/plasma)-PT</t>
  </si>
  <si>
    <t>Lipoprotein ratio (tissue/plasma)</t>
  </si>
  <si>
    <t>Vf (water)</t>
  </si>
  <si>
    <t>Vf (water)-PT</t>
  </si>
  <si>
    <t>Vf (neutral lipid)-RR</t>
  </si>
  <si>
    <t>Vf (neutral lipid)-WS</t>
  </si>
  <si>
    <t>Vf (neutral phospholipid)-RR</t>
  </si>
  <si>
    <t>Vf (neutral phospholipid, plasma)-WS</t>
  </si>
  <si>
    <t>Vf (extracellular water)-RR</t>
  </si>
  <si>
    <t>Vf (protein)-WS</t>
  </si>
  <si>
    <t>Vf (intracellular water)-RR</t>
  </si>
  <si>
    <t>Vf (water)-WS</t>
  </si>
  <si>
    <t>Acidic phospholipids [mg/g] - RR</t>
  </si>
  <si>
    <t>Vf (acidic phospholipids)-WS</t>
  </si>
  <si>
    <t>Organism|Bone|Intracellular</t>
  </si>
  <si>
    <t>pH</t>
  </si>
  <si>
    <t>Organism|Gallbladder</t>
  </si>
  <si>
    <t>Gallbladder emptying active</t>
  </si>
  <si>
    <t>Gallbladder ejection half-time</t>
  </si>
  <si>
    <t>min</t>
  </si>
  <si>
    <t>Gallbladder ejection fraction</t>
  </si>
  <si>
    <t>Organism|Brain</t>
  </si>
  <si>
    <t>Organism|Brain|Intracellular</t>
  </si>
  <si>
    <t>Organism|Fat</t>
  </si>
  <si>
    <t>Organism|Fat|Intracellular</t>
  </si>
  <si>
    <t>Organism|Ovary</t>
  </si>
  <si>
    <t>Organism|Ovary|Intracellular</t>
  </si>
  <si>
    <t>Organism|Heart</t>
  </si>
  <si>
    <t>Organism|Heart|Intracellular</t>
  </si>
  <si>
    <t>Organism|Kidney</t>
  </si>
  <si>
    <t>Renal aging scaling factor</t>
  </si>
  <si>
    <t>fGFRpremat</t>
  </si>
  <si>
    <t>GFR (specific)</t>
  </si>
  <si>
    <t>Organism|Kidney|Intracellular</t>
  </si>
  <si>
    <t>Organism|Kidney|Urine</t>
  </si>
  <si>
    <t>Organism|Lumen</t>
  </si>
  <si>
    <t>Effective surface area variability factor</t>
  </si>
  <si>
    <t>Absorption of liquid</t>
  </si>
  <si>
    <t>GET of non-disintegrated moiety</t>
  </si>
  <si>
    <t>Default thickness of gut wall</t>
  </si>
  <si>
    <t>Distal radius</t>
  </si>
  <si>
    <t>Fractional steady state fill level</t>
  </si>
  <si>
    <t>GET_alpha (Weibull function) variability factor</t>
  </si>
  <si>
    <t>GET_beta (Weibull function) variability factor</t>
  </si>
  <si>
    <t>Length</t>
  </si>
  <si>
    <t>pH in fed state</t>
  </si>
  <si>
    <t>Proximal radius</t>
  </si>
  <si>
    <t>Gastric emptying time</t>
  </si>
  <si>
    <t>pH in fasted state</t>
  </si>
  <si>
    <t>Organism|Lumen|Duodenum</t>
  </si>
  <si>
    <t>Effective surface area enhancement factor</t>
  </si>
  <si>
    <t>Intestinal transit rate</t>
  </si>
  <si>
    <t>Microvilli factor</t>
  </si>
  <si>
    <t>Organism|Lumen|UpperJejunum</t>
  </si>
  <si>
    <t>Organism|Lumen|LowerJejunum</t>
  </si>
  <si>
    <t>Organism|Lumen|UpperIleum</t>
  </si>
  <si>
    <t>Organism|Lumen|LowerIleum</t>
  </si>
  <si>
    <t>Organism|Lumen|Caeca</t>
  </si>
  <si>
    <t>Organism|Lumen|ColonAscendens</t>
  </si>
  <si>
    <t>Organism|Lumen|ColonTransversum</t>
  </si>
  <si>
    <t>Organism|Lumen|ColonDescendens</t>
  </si>
  <si>
    <t>Organism|Lumen|ColonSigmoid</t>
  </si>
  <si>
    <t>Organism|Lumen|Cloaca</t>
  </si>
  <si>
    <t>Organism|Lumen|Feces</t>
  </si>
  <si>
    <t>Liquid</t>
  </si>
  <si>
    <t>Organism|Lumen|Crop</t>
  </si>
  <si>
    <t>Organism|SmallIntestine</t>
  </si>
  <si>
    <t>Mucosa blood flow fraction</t>
  </si>
  <si>
    <t>Small intestinal transit time</t>
  </si>
  <si>
    <t>Small intestinal transit time factor intercept</t>
  </si>
  <si>
    <t>Small intestinal transit time factor slope</t>
  </si>
  <si>
    <t>Volume (default)</t>
  </si>
  <si>
    <t>Organism|SmallIntestine|Intracellular</t>
  </si>
  <si>
    <t>Organism|SmallIntestine|Mucosa|Duodenum</t>
  </si>
  <si>
    <t>Fraction mucosa</t>
  </si>
  <si>
    <t>Fraction of regional blood flow rate</t>
  </si>
  <si>
    <t>Organism|SmallIntestine|Mucosa|Duodenum|Intracellular</t>
  </si>
  <si>
    <t>Organism|SmallIntestine|Mucosa|UpperJejunum</t>
  </si>
  <si>
    <t>Organism|SmallIntestine|Mucosa|UpperJejunum|Intracellular</t>
  </si>
  <si>
    <t>Organism|SmallIntestine|Mucosa|LowerJejunum</t>
  </si>
  <si>
    <t>Organism|SmallIntestine|Mucosa|LowerJejunum|Intracellular</t>
  </si>
  <si>
    <t>Organism|SmallIntestine|Mucosa|UpperIleum</t>
  </si>
  <si>
    <t>Organism|SmallIntestine|Mucosa|UpperIleum|Intracellular</t>
  </si>
  <si>
    <t>Organism|SmallIntestine|Mucosa|LowerIleum</t>
  </si>
  <si>
    <t>Organism|SmallIntestine|Mucosa|LowerIleum|Intracellular</t>
  </si>
  <si>
    <t>Organism|LargeIntestine</t>
  </si>
  <si>
    <t>Large intestinal transit time</t>
  </si>
  <si>
    <t>Large intestinal transit time factor intercept</t>
  </si>
  <si>
    <t>Large intestinal transit time factor slope</t>
  </si>
  <si>
    <t>Organism|LargeIntestine|Intracellular</t>
  </si>
  <si>
    <t>Organism|LargeIntestine|Mucosa|Caeca</t>
  </si>
  <si>
    <t>Organism|LargeIntestine|Mucosa|Caeca|Intracellular</t>
  </si>
  <si>
    <t>Organism|LargeIntestine|Mucosa|ColonAscendens</t>
  </si>
  <si>
    <t>Organism|LargeIntestine|Mucosa|ColonAscendens|Intracellular</t>
  </si>
  <si>
    <t>Organism|LargeIntestine|Mucosa|ColonTransversum</t>
  </si>
  <si>
    <t>Organism|LargeIntestine|Mucosa|ColonTransversum|Intracellular</t>
  </si>
  <si>
    <t>Organism|LargeIntestine|Mucosa|ColonDescendens</t>
  </si>
  <si>
    <t>Organism|LargeIntestine|Mucosa|ColonDescendens|Intracellular</t>
  </si>
  <si>
    <t>Organism|LargeIntestine|Mucosa|ColonSigmoid</t>
  </si>
  <si>
    <t>Organism|LargeIntestine|Mucosa|ColonSigmoid|Intracellular</t>
  </si>
  <si>
    <t>Organism|LargeIntestine|Mucosa|Cloaca</t>
  </si>
  <si>
    <t>Organism|LargeIntestine|Mucosa|Cloaca|Intracellular</t>
  </si>
  <si>
    <t>Organism|Liver</t>
  </si>
  <si>
    <t>Is liver zonated</t>
  </si>
  <si>
    <t>Fraction of periportal zone</t>
  </si>
  <si>
    <t>EHC continuous fraction</t>
  </si>
  <si>
    <t>Microsomal protein mass/g tissue</t>
  </si>
  <si>
    <t>kg/kg</t>
  </si>
  <si>
    <t>Number of cells/g tissue</t>
  </si>
  <si>
    <t>x10^6/kg</t>
  </si>
  <si>
    <t>Organism|Liver|Intracellular</t>
  </si>
  <si>
    <t>Organism|Lung</t>
  </si>
  <si>
    <t>Organism|Lung|Intracellular</t>
  </si>
  <si>
    <t>Organism|Muscle</t>
  </si>
  <si>
    <t>Organism|Muscle|Intracellular</t>
  </si>
  <si>
    <t>Organism|Pancreas</t>
  </si>
  <si>
    <t>Organism|Pancreas|Intracellular</t>
  </si>
  <si>
    <t>Organism|PortalVein</t>
  </si>
  <si>
    <t>Organism|Skin</t>
  </si>
  <si>
    <t>Organism|Skin|Intracellular</t>
  </si>
  <si>
    <t>Organism|Spleen</t>
  </si>
  <si>
    <t>Organism|Spleen|Intracellular</t>
  </si>
  <si>
    <t>Organism|EndogenousIgG</t>
  </si>
  <si>
    <t>Kd (FcRn, endogenous IgG) in plasma/interstitial</t>
  </si>
  <si>
    <t>µmol/l</t>
  </si>
  <si>
    <t>kass (FcRn, endogenous IgG)</t>
  </si>
  <si>
    <t>l/µmol/min</t>
  </si>
  <si>
    <t>Kd (FcRn, endogenous IgG) in endosomal space</t>
  </si>
  <si>
    <t>Radius (endogeneous IgG)</t>
  </si>
  <si>
    <t>Organism|EndogenousIgG|Plasma</t>
  </si>
  <si>
    <t>Start concentration of free endogenous IgG (plasma)</t>
  </si>
  <si>
    <t>Organism|EndogenousIgG|Endosome</t>
  </si>
  <si>
    <t>Start concentration of free FcRn (endosome)</t>
  </si>
  <si>
    <t>Organism|EndogenousIgG|IgG_Source</t>
  </si>
  <si>
    <t>Organism|EndogenousIgG|EndosomalClearance</t>
  </si>
  <si>
    <t>Organism|EndosomalClearance</t>
  </si>
  <si>
    <t>Organism|Crop</t>
  </si>
  <si>
    <t>Organism|Crop|Intracellular</t>
  </si>
  <si>
    <t>Organism|Oviduct</t>
  </si>
  <si>
    <t>Organism|Oviduct|Intracellular</t>
  </si>
  <si>
    <t>mouse</t>
  </si>
  <si>
    <t>value_chicken_female</t>
  </si>
  <si>
    <t>value origin</t>
  </si>
  <si>
    <t>value_chicken_male</t>
  </si>
  <si>
    <t>value_duck_female</t>
  </si>
  <si>
    <t>value_duck_male</t>
  </si>
  <si>
    <t>value_quail_female</t>
  </si>
  <si>
    <t>value_quail_male</t>
  </si>
  <si>
    <t>female chicken</t>
  </si>
  <si>
    <t>male chicken</t>
  </si>
  <si>
    <t>as fasted</t>
  </si>
  <si>
    <t>Organism|Proventriculus</t>
  </si>
  <si>
    <t>Organism|Proventriculus|Intracellular</t>
  </si>
  <si>
    <t>Organism|Lumen|Proventriculus</t>
  </si>
  <si>
    <t>Inverse rate of inflow of liquid into Gizzard</t>
  </si>
  <si>
    <t>Organism|Lumen|Gizzard</t>
  </si>
  <si>
    <t>Organism|Gizzard</t>
  </si>
  <si>
    <t>Organism|Gizzard|Intracellular</t>
  </si>
  <si>
    <t>chicken</t>
  </si>
  <si>
    <t>chicken female</t>
  </si>
  <si>
    <t>colon</t>
  </si>
  <si>
    <t>Organism|Stomach</t>
  </si>
  <si>
    <t>chicken male</t>
  </si>
  <si>
    <t>Chicken female</t>
  </si>
  <si>
    <t>Container Path</t>
  </si>
  <si>
    <t>Parameter Name</t>
  </si>
  <si>
    <t>Units</t>
  </si>
  <si>
    <t>gizzard</t>
  </si>
  <si>
    <t>jejunum</t>
  </si>
  <si>
    <t>mouse, colon</t>
  </si>
  <si>
    <t>quail</t>
  </si>
  <si>
    <t>chicken f</t>
  </si>
  <si>
    <t>chicken m</t>
  </si>
  <si>
    <t>BW [kg]</t>
  </si>
  <si>
    <t>GFR rate [ml/min/kg BW]</t>
  </si>
  <si>
    <t>kidney weight [% BW]</t>
  </si>
  <si>
    <t>GFR rate [ml/min]</t>
  </si>
  <si>
    <t>kidney weight [kg]</t>
  </si>
  <si>
    <t>kidney weight [100g]</t>
  </si>
  <si>
    <t xml:space="preserve">specific GFR [ml/min/100g organ weight] </t>
  </si>
  <si>
    <t>specific GFR[l/min/kg]</t>
  </si>
  <si>
    <t>Composition g% [lipid/protein/water]</t>
  </si>
  <si>
    <t>Suchý et al., 2009</t>
  </si>
  <si>
    <t>NA</t>
  </si>
  <si>
    <t xml:space="preserve">USDA Nutrient Data Laboratory </t>
  </si>
  <si>
    <t>USDA Nutrient Data Laboratory</t>
  </si>
  <si>
    <t>As chicken male</t>
  </si>
  <si>
    <t>7. Seong et al., 2015</t>
  </si>
  <si>
    <t>Dawson et al., 1971</t>
  </si>
  <si>
    <t>Human - Mitchell et al., 1945</t>
  </si>
  <si>
    <t xml:space="preserve">Feddern et al., 2010; USDA Nutrient Data Laboratory </t>
  </si>
  <si>
    <t>As male chicken</t>
  </si>
  <si>
    <t>As chicken</t>
  </si>
  <si>
    <t>As chicken female</t>
  </si>
  <si>
    <t>Chen et al., 2007</t>
  </si>
  <si>
    <t>Robinson et al., 2001; Chen et al., 2007</t>
  </si>
  <si>
    <t>crop</t>
  </si>
  <si>
    <t>1.81/15.81/81.09</t>
  </si>
  <si>
    <t>proventriculus</t>
  </si>
  <si>
    <t>7.  Seong et al., 2015</t>
  </si>
  <si>
    <t>2.1/17.7/79.3</t>
  </si>
  <si>
    <t>duodenum</t>
  </si>
  <si>
    <t>2.46/12.18/82.95</t>
  </si>
  <si>
    <t>1.82/11.78/82.61</t>
  </si>
  <si>
    <t>ileum</t>
  </si>
  <si>
    <t>rectumα</t>
  </si>
  <si>
    <t>rectum</t>
  </si>
  <si>
    <t>ceca</t>
  </si>
  <si>
    <t>2.55/11.98/82.21</t>
  </si>
  <si>
    <t>composition</t>
  </si>
  <si>
    <t>Chicken male#</t>
  </si>
  <si>
    <t>source</t>
  </si>
  <si>
    <t>Chicken female#</t>
  </si>
  <si>
    <t>mallard male</t>
  </si>
  <si>
    <t>mallard female</t>
  </si>
  <si>
    <t>bobwhite male</t>
  </si>
  <si>
    <t>bobwhite female</t>
  </si>
  <si>
    <t>Reference</t>
  </si>
  <si>
    <t>[1] Scanes, C., Witt, J., Ebeling, M., Schaller, S., Baier, V., Bone, A. J., Preuss, T. G., and Heckmann, D. in press. Quantitative comparison of avian and mammalian physiologies for parameterization of physiologically based kinetic (PBK) models. Frontiers in physiology (in press). DOI: 10.3389/fphys.2022.858386.</t>
  </si>
  <si>
    <t>[1]</t>
  </si>
  <si>
    <t>Marion and Miller 1968</t>
  </si>
  <si>
    <t>Marion, J. E. and Miller, W.O. 1968. Phospholipids and component fatty acids of chicken tissues. Poult. Sci. 47, 1453-1459.</t>
  </si>
  <si>
    <t>Scanes et al. 2022a</t>
  </si>
  <si>
    <t>Scanes, C., Witt, J., Ebeling, M., Schaller, S., Baier, V., Bone, A. J., Preuss, T. G., and Heckmann, D. in press. Quantitative comparison of avian and mammalian physiologies for parameterization of physiologically based kinetic (PBK) models. Frontiers in physiology (in press). DOI: 10.3389/fphys.2022.858386.</t>
  </si>
  <si>
    <t>Peltonen and Sankari, 2011</t>
  </si>
  <si>
    <t>Scanes 2015, Bulliman and Kuchel, 1988</t>
  </si>
  <si>
    <t>Bulliman, B.T. and Kuchel, P.W. 1988. A series expression for the surface area of an Ellipsoid and its application to the computation of the surface area of avian erythrocytes. Journal of Theoretical Biology 134:113-123.</t>
  </si>
  <si>
    <t>2516/enhancement factor</t>
  </si>
  <si>
    <t>Calculations</t>
  </si>
  <si>
    <t>Formula</t>
  </si>
  <si>
    <t>simplifying assumption of density = 1g/l (used in all standard species in pksim)</t>
  </si>
  <si>
    <t>PL_frac * PL_ac_frac*1000</t>
  </si>
  <si>
    <t>mean(PL_heart)* PL_acidic</t>
  </si>
  <si>
    <t>microvili amplification + vili amplification factor</t>
  </si>
  <si>
    <t>Fraction mucosa = (V enterocyte + V lamina prorpia) / V segment; V enterocytes and V lamina propria based on Thelen et al. , 2012, SA of segment = diameter*pi*length</t>
  </si>
  <si>
    <t>Scanes et al. 2022a, Thelen et al., 2012</t>
  </si>
  <si>
    <t>geom SA of segment/ geom SA of LI</t>
  </si>
  <si>
    <t>standard value PKSim</t>
  </si>
  <si>
    <t>Scanes et al 2022a</t>
  </si>
  <si>
    <t>total LI transit time/ fractional segment length</t>
  </si>
  <si>
    <t>see GET</t>
  </si>
  <si>
    <t>unused</t>
  </si>
  <si>
    <t>based on Mahmud et al., 2015</t>
  </si>
  <si>
    <t>albumin interstitial fluid/serum</t>
  </si>
  <si>
    <t>sum of averaged duo, jej, ile transit times</t>
  </si>
  <si>
    <t>Kleining et al., 1971; Zentraf et al., 1971</t>
  </si>
  <si>
    <t>Kleining et al., 1971; Zentraf et al., 1971 Kleining, H., Zentraf, H., Comes, P. and Stadler, J. 1971. Nuclear and plasma membranes for hen erythrocytes: II lipid composition. J. Biol. Chem. 246, 2996 – 3000. Zentraf, H., Deumling, B., Jarasch, E.-D. and Franke, W.W. 1971. Nuclear and plasma membranes for hen erythrocytes: I Isolation, characterization, and comparison. J. Biol. Chem. 246, 2986-2995.</t>
  </si>
  <si>
    <t>Vf_bird(water) * Vfx_mouse(water)/Vf_mouse(water)</t>
  </si>
  <si>
    <t>bird-specific water fraction scaled by the difference of the Vf(water) to he respective Vfx_water in mouse</t>
  </si>
  <si>
    <t>scaled by cellular fraction taken from mouse</t>
  </si>
  <si>
    <t>PKSim standard</t>
  </si>
  <si>
    <t>Scanes et al. 2022a, PKSim</t>
  </si>
  <si>
    <t>Pikul et al., 1985</t>
  </si>
  <si>
    <t>Svihus, B., H. Hetland, M. Choct, and F. Sundby. 2002. “Passage Rate through the Anterior Digestive Tract of Broiler Chickens Fed on Diets with Ground and Whole Wheat.” British Poultry Science 43(5):662–68. doi: 10.1080/0007166021000025037.</t>
  </si>
  <si>
    <t>fitted to Svihus 2014</t>
  </si>
  <si>
    <t>Scanes et al. 2022a; PKSim + scaling</t>
  </si>
  <si>
    <t>comp</t>
  </si>
  <si>
    <t>param</t>
  </si>
  <si>
    <t>val</t>
  </si>
  <si>
    <t>geom SA</t>
  </si>
  <si>
    <t>Eff SA</t>
  </si>
  <si>
    <t>ratio BFR/eff SA</t>
  </si>
  <si>
    <t>ratio geom SA/BFR</t>
  </si>
  <si>
    <t>length/BFR</t>
  </si>
  <si>
    <t>rat</t>
  </si>
  <si>
    <t>Duodenum</t>
  </si>
  <si>
    <t>LowerIleum</t>
  </si>
  <si>
    <t>LowerJejunum</t>
  </si>
  <si>
    <t>SmallIntestine</t>
  </si>
  <si>
    <t>UpperIleum</t>
  </si>
  <si>
    <t>UpperJejunum</t>
  </si>
  <si>
    <t>for chicken:</t>
  </si>
  <si>
    <t>taken from Fraction mucosa, SA, amplif sheet</t>
  </si>
  <si>
    <t>scaling factor/enhancement factor</t>
  </si>
  <si>
    <t>duo</t>
  </si>
  <si>
    <t>jej</t>
  </si>
  <si>
    <t>il</t>
  </si>
  <si>
    <t>cae</t>
  </si>
  <si>
    <t>col</t>
  </si>
  <si>
    <t>scaling factor for the thickness of gut wall</t>
  </si>
  <si>
    <t>Regional Blood flow rate for chicken:</t>
  </si>
  <si>
    <t>r</t>
  </si>
  <si>
    <t>total ref SA</t>
  </si>
  <si>
    <t>percentage</t>
  </si>
  <si>
    <t>Caecum</t>
  </si>
  <si>
    <t>ColonAscendens</t>
  </si>
  <si>
    <t>ColonDescendens</t>
  </si>
  <si>
    <t>ColonSigmoid</t>
  </si>
  <si>
    <t>ColonTransversum</t>
  </si>
  <si>
    <t>Rectum</t>
  </si>
  <si>
    <t>Large Intestine</t>
  </si>
  <si>
    <t>Small Intestine</t>
  </si>
  <si>
    <t>Regional BFR mucosa</t>
  </si>
  <si>
    <t>Mahmud et al., 2015</t>
  </si>
  <si>
    <t>lipids</t>
  </si>
  <si>
    <t>nl</t>
  </si>
  <si>
    <t>pl</t>
  </si>
  <si>
    <t>ap (of pl)</t>
  </si>
  <si>
    <t>np (of pl)</t>
  </si>
  <si>
    <t>Gizzard (young male)</t>
  </si>
  <si>
    <t>normalised to lipid</t>
  </si>
  <si>
    <t>cellular fraction according to WS</t>
  </si>
  <si>
    <t>duck male</t>
  </si>
  <si>
    <t>duck female</t>
  </si>
  <si>
    <t>quail male</t>
  </si>
  <si>
    <t>quail female</t>
  </si>
  <si>
    <t>lipid</t>
  </si>
  <si>
    <t>protein</t>
  </si>
  <si>
    <t>water</t>
  </si>
  <si>
    <t>weight</t>
  </si>
  <si>
    <t>Caeca</t>
  </si>
  <si>
    <t>PKSIM</t>
  </si>
  <si>
    <t xml:space="preserve">protein </t>
  </si>
  <si>
    <t>si</t>
  </si>
  <si>
    <t>SI weighted</t>
  </si>
  <si>
    <t>li</t>
  </si>
  <si>
    <t>li weighted</t>
  </si>
  <si>
    <t>Vf nl PT</t>
  </si>
  <si>
    <t>Vf pl PT</t>
  </si>
  <si>
    <t>SI</t>
  </si>
  <si>
    <t>LI</t>
  </si>
  <si>
    <t>VF nl RR</t>
  </si>
  <si>
    <t>AP RR</t>
  </si>
  <si>
    <t>Vf np RR</t>
  </si>
  <si>
    <t>Vf nl WS</t>
  </si>
  <si>
    <t>Vf ap WS</t>
  </si>
  <si>
    <t>Vf np WS</t>
  </si>
  <si>
    <t>GI</t>
  </si>
  <si>
    <t>mouse value scaled by enhancement factor [Regional BFR mucosa]</t>
  </si>
  <si>
    <t>geom SA of segment/ geom SA of SI</t>
  </si>
  <si>
    <t>Vf_bird(water) * Vf_mouse(extwater)/Vf_mouse(water)</t>
  </si>
  <si>
    <t>data from Antova et al 2019</t>
  </si>
  <si>
    <t>Chicken</t>
  </si>
  <si>
    <t>Duck</t>
  </si>
  <si>
    <t>all in g/kg</t>
  </si>
  <si>
    <t>yolk</t>
  </si>
  <si>
    <t>mean yolk</t>
  </si>
  <si>
    <t>albumen</t>
  </si>
  <si>
    <t>mean albumen</t>
  </si>
  <si>
    <t>471.7 to 515.4</t>
  </si>
  <si>
    <t>878.3–885.9</t>
  </si>
  <si>
    <t>dry mass (DM)</t>
  </si>
  <si>
    <t>protein in DM</t>
  </si>
  <si>
    <t>302 to 331.7</t>
  </si>
  <si>
    <t>23.6–892.5</t>
  </si>
  <si>
    <t>lipids in DM</t>
  </si>
  <si>
    <t>607 to 647</t>
  </si>
  <si>
    <t>6.7–11.6</t>
  </si>
  <si>
    <t>sterols in lipids</t>
  </si>
  <si>
    <t>16–26</t>
  </si>
  <si>
    <t>sterols in yolk</t>
  </si>
  <si>
    <t>davon cholesterol</t>
  </si>
  <si>
    <t>15.9 to 25.9</t>
  </si>
  <si>
    <t>phospholipids in lipids</t>
  </si>
  <si>
    <t>59–127</t>
  </si>
  <si>
    <t>phospholipids in yolk</t>
  </si>
  <si>
    <t>phosphatidylcholin [neutral] in phospholipids</t>
  </si>
  <si>
    <t>389–573</t>
  </si>
  <si>
    <t>219–355</t>
  </si>
  <si>
    <t>phosphatidylinositol [acidic] in phospholipids</t>
  </si>
  <si>
    <t>112–284</t>
  </si>
  <si>
    <t>lysophsophatidylcholine [neutral]</t>
  </si>
  <si>
    <t>fraction neutral in ppls</t>
  </si>
  <si>
    <t>fraction acidic in ppls</t>
  </si>
  <si>
    <t>Organism|Egg</t>
  </si>
  <si>
    <t>Organism|Egg|Albumen</t>
  </si>
  <si>
    <t>Organism|Egg|Yolk</t>
  </si>
  <si>
    <t>Blesso, Christopher. 2015. “Egg Phospholipids and Cardiovascular Health.” Nutrients 7(4):2731–47. doi: 10.3390/nu7042731.</t>
  </si>
  <si>
    <t>based on Blesso 2015</t>
  </si>
  <si>
    <t>artBl+venBl scaled by mean fraction of portalvein blood from other PKSIM species 0.156</t>
  </si>
  <si>
    <t>Chicken male</t>
  </si>
  <si>
    <t>PKSim</t>
  </si>
  <si>
    <r>
      <t xml:space="preserve">Gordon and Roland, </t>
    </r>
    <r>
      <rPr>
        <sz val="11"/>
        <color rgb="FF000000"/>
        <rFont val="Calibri"/>
        <family val="1"/>
        <scheme val="minor"/>
      </rPr>
      <t>1997 and Ravindran, 2013</t>
    </r>
  </si>
  <si>
    <t>phosphatidylethanolamine [neutral] in phospholipids</t>
  </si>
  <si>
    <t>Seong, P.N., Cho, S.H., Park, K, M., Kang, G. H., Park, B. Y., Moon, S.S. and Ba, H. V. 2015. Characterization of chicken by-products by mean of proximate and nutritional compositions. Korean J. Food. Sci. Anim. Resour. 35: 179–188. doi: 10.5851/kosfa.2015.35.2.179</t>
  </si>
  <si>
    <t>Suchý, P., Straková, E., Herzig, I., Steinhauser, L., Králik, G. and Zapletal, D. 2009. Chemical composition of bone tissue in broiler chickens intended for slaughter. Czech J. Anim. Sci. 54: 324-330. doi: 10.17221/1726-CJAS</t>
  </si>
  <si>
    <t>USDA. Nutrient Data Laboratory. https://www.nal.usda.gov/legacy/fnic/food-composition</t>
  </si>
  <si>
    <t>Bieri, J.G. and Prival, E.L. 1965. Lipid composition of testes from various species. Comp. Biochem. Physiol. 15: 275-282. doi:10.1016/0010-406X(65)90131-3</t>
  </si>
  <si>
    <t>Thomas, L.W. 1962. The chemical composition of adipose tissue of man and mice. Q. J. Exp. Physiol. Cogn. Med. Sci. 47: 179-188. doi: 10.1113/expphysiol.1962.sp001589</t>
  </si>
  <si>
    <t>Gongruttananun, N. 2011. Effects of eggshell calcium on productive performance, plasma calcium, bone mineralization, and gonadal characteristics in laying hens. Poult. Sci. 90: 524–529. doi:10.3382/ps.2010-01003</t>
  </si>
  <si>
    <t>Kozma et al., 1995; Richardson and Swietach, 2016</t>
  </si>
  <si>
    <t>Wolfenson et al., 1978</t>
  </si>
  <si>
    <t xml:space="preserve">From mammals - Portman et al., 1991; MacLean et al., 2000;  and mute swan - Burton (2001) </t>
  </si>
  <si>
    <t>Boelkins et al., 1973</t>
  </si>
  <si>
    <t>Merrill et al., 1981</t>
  </si>
  <si>
    <t>Mean of male and mammalian estimate - Matsumoto et al., 1982; Li et al., 1989</t>
  </si>
  <si>
    <t>Jones et al., 1979; Kaul et al., 1983</t>
  </si>
  <si>
    <t xml:space="preserve">Neutze et al., 1968; Alexander et al., 1972; Adán et al., 1994; Kampf et al., 2005; Davis et al., 2013; Sabater et al., 2016 </t>
  </si>
  <si>
    <t>Sapirstein and Hartman, 1959; Boelkins et al., 1973</t>
  </si>
  <si>
    <t>Using data from guinea fowl Ellerby et al., 2005</t>
  </si>
  <si>
    <t>Merill et al. 1981, refers to testes</t>
  </si>
  <si>
    <t>Jones et al., 1979</t>
  </si>
  <si>
    <t>Sapirstein and Hartman, 1959</t>
  </si>
  <si>
    <t>As gizzard</t>
  </si>
  <si>
    <t>Merrill et al., 1981, arithmetic mean of SI segments blood flow</t>
  </si>
  <si>
    <t>Lorenz et al., 1938; Brody et al., 1984; Gregory and Robins, 1998; Robinson et al., 2001; Esonu et al., 2006; Salmi et al., 2006; Khan et al., 2010; Emiola et al., 2011; Hassan et al., 2013; Machebe et al., 2013; Ogungbesan et al., 2014; Youssef et al., 2016; Nassar et al., 2017; Musundire et al., 2018</t>
  </si>
  <si>
    <t xml:space="preserve">Moynihan and Edwards, 1975; Niezgoda et al., 1979; Scanes et al., 1982 </t>
  </si>
  <si>
    <t xml:space="preserve">Moynihan and Edwards, 1975; Boelkins et al., 1973; Niezgoda et al., 1979; Scanes et al., 1982; Hrabia et al., 2005; Rząsa et al., 2008 </t>
  </si>
  <si>
    <t>Seong et al., 2015</t>
  </si>
  <si>
    <t>Gongruttananun, 2011</t>
  </si>
  <si>
    <t>Japanese quail - Liu et al., 2011</t>
  </si>
  <si>
    <t>Mitchell et al., 1945</t>
  </si>
  <si>
    <t>Lorenz et al., 1938; Brody et al., 1984; Robinson et al., 2001; Mumma et al., 2006; Chen et al., 2007</t>
  </si>
  <si>
    <t>From domestic duck - Cobos et al., 2000</t>
  </si>
  <si>
    <t>From domestic duck:  Ismed and Ismail, 2013</t>
  </si>
  <si>
    <t>estimated from other tissues</t>
  </si>
  <si>
    <t xml:space="preserve">Seong et al., 2015, USDA Nutrient Data Laboratory </t>
  </si>
  <si>
    <t xml:space="preserve"> USDA Nutrient Data Laboratory</t>
  </si>
  <si>
    <t>Lorenz et al., 1938; Mumma et al., 2006</t>
  </si>
  <si>
    <t xml:space="preserve"> Bieri and Prival, 1965</t>
  </si>
  <si>
    <t>Thomas, 1962</t>
  </si>
  <si>
    <t>Mumma et al., 2006</t>
  </si>
  <si>
    <t>Feddern et al., 2010; USDA Nutrient Data Laboratory ,Marion and Miller 1965</t>
  </si>
  <si>
    <t xml:space="preserve">Kleining et al., 1971; Zentraf et al., 1971 </t>
  </si>
  <si>
    <t>Peltonen, L.M. and Sankari, S. 2011</t>
  </si>
  <si>
    <t>Kaul, R., Gerstberger, R., Meyer, J.U. and Simon, E. 1983. Salt gland blood flow in saltwater-adapted Pekin ducks: microsphere measurement of the proportionality to secretion rate and investigation of controlling mechanisms. J. Comp. Physiol. 149: 457-462. doi:10.1007/BF00690003</t>
  </si>
  <si>
    <t>Boelkins, J.N., Mueller, W.J. and Hall, K.L. 1973. Cardiac output distribution in the laying hen during shell formation. Comp. Biochem. Physiol. A 46: 735-743.  doi: 10.1016/0300-9629(73)90125-4</t>
  </si>
  <si>
    <t>MacLean, D.A., Imadojemu, V.A. and Sinoway, L.I. 2000. Interstitial pH, K, lactate, and phosphate determined with MSNA during exercise in humans. Am. J. Physiol. 278: R563–R571. doi: 10.1152/ajpregu.2000.278.3.R563.</t>
  </si>
  <si>
    <t>Burton, R.F. 2001. Differences in pH between interstitial fluid and arterial blood in water-breathing and air-breathing vertebrates. Physiol. Biochem. Zool. 74: 607-615. doi: 10.1086/322171.</t>
  </si>
  <si>
    <t>Richardson, S.L. and Swietach, P. 2016. Red blood cell thickness is evolutionarily constrained by slow, hemoglobin-restricted diffusion in cytoplasm. Sci. Rep. 6: 36018. doi: 10.1038/srep36018</t>
  </si>
  <si>
    <t>Adán, C., Ardévol, A. Remesar, X. and Alemany, M. 1994. Effect of cold-exposure on rat organ blood flows. Arch. Physiol. 102: 55-59. doi: 10.3109/13813459408996106.</t>
  </si>
  <si>
    <t>Alexander, G., Bell, A.W. and Setchell, B.P. 1972. Regional distribution of cardiac output in young lambs: effect of cold exposure and treatment with catecholamines. J. Physiol. 220: 511-528. doi: 10.1113/jphysiol.1972.sp009720.</t>
  </si>
  <si>
    <t>Brody, T.B., Siegel, P.B. and Cherry, J.A. 1984. Br. Poult. Sci. 25: 245-252. Age, body weight and body composition requirements for the onset of sexual maturity of dwarf and normal chickens. doi: 10.1080/00071668408454863.</t>
  </si>
  <si>
    <t>Cady, E.B., Chu, A., Costello, A.M., Delpy, D.T., Gardiner, R.M., Hope, P.L., and Reynolds, E.O. 1987. Brain intracellular pH and metabolism during hypercapnia and hypocapnia in the new-born lamb. J. Physiol. 382: 1-14. doi: 10.1113/jphysiol.1987.sp016352.</t>
  </si>
  <si>
    <t>Da Silva, E.P., Sakomura, N.K., de Paula Dorigam, J.C., Malheiros, E.B. and Peruzzi, N.J. 2016. Adjustment of growth parameters for the major body components of pullets. Rev. Ciênc. Agron. 47: 572-581. doi:10.5935/1806-6690.20160069</t>
  </si>
  <si>
    <t>Davis, R.T., Stabley, J.N., Dominguez, J.M., Ramsey, M.W., McCullough, D.J., Lesniewski, L.A., Delp, M.D. and Behnke, B.J. 2013. Differential effects of aging and exercise on intra-abdominal adipose arteriolar function and blood flow regulation. J. Appl. Physiol. 114: 808–815. doi: 10.1152/japplphysiol.01358.2012.</t>
  </si>
  <si>
    <t>Dawson, L.E., York, L.R., Amon, N., Kulenkam, C. and T. H. Coleman, T.H. 1971. Composition and Acceptability of Meat from Bobwhite Quail. Poult. Sci. 50: 1805-1820. doi: 10.3382/ps.0501805</t>
  </si>
  <si>
    <t>Emiola, I.A., Ojebiyi, O.O. and Akande, T.O. 2011. Performance and organ weights of laying hens fed diets containing graded levels of sun-dried cocoa bean shell (CBS). Int. J. Poult. Sci. 10: 986-989. doi: 10.3923/ijps.2011.987.990</t>
  </si>
  <si>
    <t>Farner, D.S. 1942. The hydrogen ion concentration in avian digestive tracts. Poult. Sci. 21: 445-450.</t>
  </si>
  <si>
    <t>Hassan, M.R., Sultana, S., Choe, H.S. and Ryo, K.S. 2013. Effect of monochromatic and combined light colour on performance, blood parameters, ovarian morphology and reproductive hormones in laying hens. Ital. J. Anim. Sci. 12: e56. doi: 10.4081/ijas.2013.e56</t>
  </si>
  <si>
    <t>Holub, A., Ponížilová, E. and Baranyiová, E. 1988. Chemical composition and energy content of duck feathers in the post-hatching period. Acta Vet. Brno 57, 99-109. doi:10.2754/avb198857030099</t>
  </si>
  <si>
    <t>Ismed, H.N. and Ismail, N. 2013.  Physicochemical analysis and mineral composition of duck meat (Peking, Muccovy and local Java). I.J.B.E.E.S. 2: 113-118. Corpus ID: 212461851</t>
  </si>
  <si>
    <t>Kampf, C., Bodin. B., Källskog, O., Carlsson, C. and Jansson, L. 2005. Marked increase in white adipose tissue blood perfusion in the type 2 diabetic GK rat. Diabetes 54: 2620-2627. doi: 10.2337/diabetes.54.9.2620.</t>
  </si>
  <si>
    <t xml:space="preserve">Khan, W.A., Khan, M.Z., Khan, A. and Hussain, I. 2010. Pathological effects of aflatoxin and their amelioration by vitamin E in white Leghorn layers. Pak. Vet. J. 30: 155-162. </t>
  </si>
  <si>
    <t>Liu, D., Veit, H.P., Wilson, J.H. and Denbow, D.M. 2003. Maternal dietary lipids alter bone chemical composition, mechanical properties, and histological characteristics of progeny of Japanese quail. Poult. Sci. 82: 463-473.  doi: 10.1093/ps/82.3.463.</t>
  </si>
  <si>
    <t>Lorenz, F.W., Chaikoff, I.L. and Enteman, C. 1938. Liver lipids of the laying and non-laying bird. J. Biol. Chem. 123, 577-585. doi:10.1016/s0021-9258(18)74144-6</t>
  </si>
  <si>
    <t>Mabelebele, M., Alabi, O.J., Ng`ambi, J.W., Norris, D. and Ginindza, M.M. 2014. Comparison of gastrointestinal tracts and pH values of digestive organs of Ross 308 broiler and indigenous Venda chickens fed the same diet. Asian J. Anim. Vet. Adv. 9: 71-76. doi: 10.3923/ajava.2014.71.76</t>
  </si>
  <si>
    <t>Merrill, G.F., Russo, R.E. and Halper, J.M. 1981. Cardiac output distribution before and after endotoxin challenge in the rooster. Am. J. Physiol. 241, R67-R71. doi: 10.1152/ajpregu.1981.241.1.R67.</t>
  </si>
  <si>
    <t>Neutze, J. M., Wyler, F. and Rudolph, A.M. 1968. Use of radioactive microspheres to assess distribution of cardiac output in rabbits. Am. J. Physiol. 215, 486 – 495. doi: 10.1152/ajplegacy.1968.215.2.486</t>
  </si>
  <si>
    <t>Mumma, J.O., Thaxton, J.P., Vizzier-Thaxton, Y. and Dodson, W.L. 2006. Physiological stress in laying hens. Poult. Sci. 85, 761-769. doi: 10.1093/ps/85.4.761.</t>
  </si>
  <si>
    <t>Neutze, J. M., Wyler, F. and Rudolph, A.M. 1968. Use of radioactive microspheres to assess distribution of cardiac output in rabbits. Am. J. Physiol. 215, 486 – 495. doi: 10.1152/ajplegacy.1968.215.2.486.</t>
  </si>
  <si>
    <t>Robinson, F. E., Renema, R.A., Oosterhoff, H.H., Zuidhof, M.J. and Wilson, J.L. 2001. Carcass traits, ovarian morphology and egg laying characteristics in early versus late maturing strains of commercial egg-type hens. Poult. Sci. 80: 37–46. doi: 10.1093/ps/80.1.37.</t>
  </si>
  <si>
    <t xml:space="preserve">Rząsa, J., Hrabia, A., Paczoska-Eliasiewicz, H. and Sechman, A. 2008. Changes in blood flow through the chicken ovary and oviduct after serotonin treatment. Bull. Vet. Inst. Pulawy. 52: 241-244. </t>
  </si>
  <si>
    <t>Sapirstein, I.A. and Hartman, F.A. 1959. Cardiac output and its distribution in the chicken. Am. J. Physiol. 196, 751-752. doi: 10.1152/ajplegacy.1959.196.4.751</t>
  </si>
  <si>
    <t>Sturkie, P.D. and Abati, A. 1975. Blood flow in the mesenteric, hepatic portal and renal portal veins of chickens. Pfügers Arch. 359: 127-135. doi: 10.1007/BF00581282.</t>
  </si>
  <si>
    <t>Wecke, C., Khan, D.R., Sünder, A. and Liebert, F. 2017. Age and gender depending growth of feathers and feather-free body in modern fast growing meat-type chickens. Open Journal of Animal Sciences 7: 376-392. doi: 10.4236/ojas.2017.74029.</t>
  </si>
  <si>
    <t>Youssef, A.A., El-Hamid, A.E.-H.E., Abedalla, A.A., Berika, M.A., Al-Harthi, M.A., Kucuk, O., Sahin, K. and Abou-Shehema, B.M. 2016. Laying performance, digestibility and plasma hormones in laying hens exposed to chronic heat stress as affected by betaine, vitamin C, and/or vitamin E supplementation. Springer Plus 5: 1619. doi: 10.1186/s40064-016-3304-0</t>
  </si>
  <si>
    <t>Feddern, V., Kupski, L., Cipolatti, E.P., Giacobbo, G., Mendes, G.L., Badiale-Furlong, E.B. and de Souza-Soares, L.A. 2010. Physico‐chemical composition, fractionated glycerides and fatty acid profile of chicken skin fat. Eur. J. Lipid Sci. Technol. 112: 1277-1284. doi:10.1002/ejlt.201000072</t>
  </si>
  <si>
    <r>
      <t xml:space="preserve">Bech C. and Johansen, K. 1980. Ventilation and gas exchange in the mute swan, </t>
    </r>
    <r>
      <rPr>
        <i/>
        <sz val="11"/>
        <color rgb="FF000000"/>
        <rFont val="Calibri"/>
        <family val="1"/>
        <scheme val="minor"/>
      </rPr>
      <t>Cygnus olor</t>
    </r>
    <r>
      <rPr>
        <sz val="11"/>
        <color rgb="FF000000"/>
        <rFont val="Calibri"/>
        <family val="1"/>
        <scheme val="minor"/>
      </rPr>
      <t>. Respir. Physiol. 39: 285–295. doi: 10.1016/0034-5687(80)90060-2</t>
    </r>
  </si>
  <si>
    <r>
      <t>Chen, H., Huang, R.L., Zhang, H.X., Di, K.Q., Pan, D. and Hou, Y. G. 2007. Effects of photoperiod on ovarian morphology and carcass traits at sexual maturity in pullets. Poult. Sci</t>
    </r>
    <r>
      <rPr>
        <i/>
        <sz val="11"/>
        <color rgb="FF000000"/>
        <rFont val="Calibri"/>
        <family val="1"/>
        <scheme val="minor"/>
      </rPr>
      <t>.</t>
    </r>
    <r>
      <rPr>
        <sz val="11"/>
        <color rgb="FF000000"/>
        <rFont val="Calibri"/>
        <family val="1"/>
        <scheme val="minor"/>
      </rPr>
      <t xml:space="preserve"> 86: 917–920. doi: 10.1093/ps/86.5.917</t>
    </r>
  </si>
  <si>
    <r>
      <t>Cobos, A., Veiga, A. and Diaz, O. 2000. Chemical and fatty acid composition of meat and liver of wild ducks (</t>
    </r>
    <r>
      <rPr>
        <i/>
        <sz val="11"/>
        <color rgb="FF000000"/>
        <rFont val="Calibri"/>
        <family val="1"/>
        <scheme val="minor"/>
      </rPr>
      <t>Anas platyrhychos</t>
    </r>
    <r>
      <rPr>
        <sz val="11"/>
        <color rgb="FF000000"/>
        <rFont val="Calibri"/>
        <family val="1"/>
        <scheme val="minor"/>
      </rPr>
      <t>). Food Chem. 68: 77-79. doi: 10.1016/S0308-8146(99)00164-8</t>
    </r>
  </si>
  <si>
    <t>Ellerby, D.J., Henry, H.T., Carr, J.A., Buchanan, C.I. and Marsh, R. L. 2005. Blood flow in guinea fowl Numida meleagris as an indicator of energy expenditure by individual muscles during walking and running. J. Physiol. 564: 631–648. doi: 10.1113/jphysiol.2005.082974</t>
  </si>
  <si>
    <t xml:space="preserve">Esonu, B.O., Opara, M.N., Okoli, I.C., Obikaonu H.O., Udedibie, C. and Iheshiulor, O.O.M. 2006. Physiological response of laying birds to neem (Azadirachta Indica) leaf meal- based diets: body weight organ characteristics and haematology. Online J. Health Allied Sci. 2:4. </t>
  </si>
  <si>
    <r>
      <t xml:space="preserve">Gordon, R. W. and Roland, D. A. 1997. The influence of environmental temperature on </t>
    </r>
    <r>
      <rPr>
        <i/>
        <sz val="11"/>
        <color rgb="FF000000"/>
        <rFont val="Calibri"/>
        <family val="1"/>
        <scheme val="minor"/>
      </rPr>
      <t xml:space="preserve">in vivo </t>
    </r>
    <r>
      <rPr>
        <sz val="11"/>
        <color rgb="FF000000"/>
        <rFont val="Calibri"/>
        <family val="1"/>
        <scheme val="minor"/>
      </rPr>
      <t>limestone solubilization, feed passage rate, and gastrointestinal pH in laying hens. Poult. Sci. 76: 683–688. doi: 10.1093/ps/76.5.683</t>
    </r>
  </si>
  <si>
    <r>
      <t xml:space="preserve">Gregory, N.G. and Robins, J.K. 1998. A body condition scoring system for layer hens. N.Z. J. </t>
    </r>
    <r>
      <rPr>
        <sz val="11"/>
        <color rgb="FF262626"/>
        <rFont val="Calibri"/>
        <family val="1"/>
        <scheme val="minor"/>
      </rPr>
      <t xml:space="preserve">Agric. Res. 41: 555-559. </t>
    </r>
    <r>
      <rPr>
        <sz val="11"/>
        <color rgb="FF0E0E0E"/>
        <rFont val="Calibri"/>
        <family val="1"/>
        <scheme val="minor"/>
      </rPr>
      <t>doi: 10.1080/00288233.1998.9513338</t>
    </r>
  </si>
  <si>
    <r>
      <t>Hrabia, A., Paczoska-Eliasiewicz, H., Niezgoda, J. and Rząsa J. 2005. Histamine affects blood flow through the reproductive organs of the domestic hen (</t>
    </r>
    <r>
      <rPr>
        <i/>
        <sz val="11"/>
        <color rgb="FF000000"/>
        <rFont val="Calibri"/>
        <family val="1"/>
        <scheme val="minor"/>
      </rPr>
      <t xml:space="preserve">Gallus domesticus). </t>
    </r>
    <r>
      <rPr>
        <sz val="11"/>
        <color rgb="FF000000"/>
        <rFont val="Calibri"/>
        <family val="1"/>
        <scheme val="minor"/>
      </rPr>
      <t xml:space="preserve">Folia Biol. 53: 209-213. doi: </t>
    </r>
    <r>
      <rPr>
        <sz val="11"/>
        <color rgb="FF425166"/>
        <rFont val="Calibri"/>
        <family val="1"/>
        <scheme val="minor"/>
      </rPr>
      <t>10.3409/173491605775142864</t>
    </r>
  </si>
  <si>
    <r>
      <t>Jones, D.R., Bryan, R.M. Jr., West, N. H., Lord, R. H. and Clark, B. 1979. Regional distribution of blood flow during diving in the duck (</t>
    </r>
    <r>
      <rPr>
        <i/>
        <sz val="11"/>
        <color rgb="FF000000"/>
        <rFont val="Calibri"/>
        <family val="1"/>
        <scheme val="minor"/>
      </rPr>
      <t>Anas platyrhynchos</t>
    </r>
    <r>
      <rPr>
        <sz val="11"/>
        <color rgb="FF000000"/>
        <rFont val="Calibri"/>
        <family val="1"/>
        <scheme val="minor"/>
      </rPr>
      <t>). Can. J. Zool. 57: 995-1002. doi:10.1139/z79-126</t>
    </r>
  </si>
  <si>
    <r>
      <t xml:space="preserve">Kozma, T.G., Omana, F. Ducoff, H.S. and Dawson, M.J. 1995. Thermotolerance in chicken red blood cells studied by 31P NMR spectroscopy. Int. J. Hypertherm. 11: 647-662. </t>
    </r>
    <r>
      <rPr>
        <sz val="11"/>
        <color rgb="FF191919"/>
        <rFont val="Calibri"/>
        <family val="1"/>
        <scheme val="minor"/>
      </rPr>
      <t xml:space="preserve">doi: </t>
    </r>
    <r>
      <rPr>
        <sz val="11"/>
        <color rgb="FF000000"/>
        <rFont val="Calibri"/>
        <family val="1"/>
        <scheme val="minor"/>
      </rPr>
      <t>10.3109/02656739509022497</t>
    </r>
  </si>
  <si>
    <r>
      <t xml:space="preserve">Li, G., Bronk, J.T. and Kelly, P.J. 1989. Canine bone blood flow estimated with microspheres. J. Orthop. Res. 7: 61-67. </t>
    </r>
    <r>
      <rPr>
        <sz val="11"/>
        <color rgb="FF494E58"/>
        <rFont val="Calibri"/>
        <family val="1"/>
        <scheme val="minor"/>
      </rPr>
      <t>doi: 10.1002/jor.1100070109.</t>
    </r>
  </si>
  <si>
    <t>Machebe, N.S., Iweh, P., Onyimonyi, A.E., Ekere, O.S. and Abonyi, F. 2013. Zinc oxide as an effective mineral for induced moulting: Effects on post moult performance of laying hens in the humid Tropics. J. Vet. Sci. Technol. S11: 003. doi: 10.4172/2157-7579_S11-003</t>
  </si>
  <si>
    <t>Mahmud, M. A., Shaba, P., Shehu, S. A., Danmaigoro, A., Gana, J., &amp; Abdussalam, W. (2015). Gross morphological and morphometric studies on digestive tracts of three Nigerian indigenous genotypes of chicken with special reference to sexual dimorphism. J. World’s Poult. Res, 5(2), 32-41.</t>
  </si>
  <si>
    <t>Matsumoto, M., Kimura, K., Fujisawa, A., Matsuyama, T., Asai, T., Uyama, O., Yoneda, S. and Abe, H. 1982. Regional blood flows measured in Mongolian gerbil by a modified microsphere method. Am. J. Physiol. 42: H990-H995. doi: 10.1152/ajpheart.1982.242.6.H990.</t>
  </si>
  <si>
    <r>
      <t xml:space="preserve">Mitchell, H.H., Hamilton, T.S., Steggerda, F. R. and Bean, H.W. 1945. The chemical composition of the adult human body and its bearing of the biochemistry of growth. J. Biol. Chem. 161, 625-637. </t>
    </r>
    <r>
      <rPr>
        <sz val="11"/>
        <color rgb="FF191919"/>
        <rFont val="Calibri"/>
        <family val="1"/>
        <scheme val="minor"/>
      </rPr>
      <t>doi:10.1016/S0021-9258(19)51339-4</t>
    </r>
  </si>
  <si>
    <r>
      <t xml:space="preserve">Moynihan, J.B. and Edwards, N.A. 1975. Blood flow in the reproductive tract of the domestic hen. Comp. Biochem. Physiol 51A, 745-748. </t>
    </r>
    <r>
      <rPr>
        <sz val="11"/>
        <color rgb="FF5B616B"/>
        <rFont val="Calibri"/>
        <family val="1"/>
        <scheme val="minor"/>
      </rPr>
      <t>doi: 10.1016/0300-9629(75)90050-x.</t>
    </r>
  </si>
  <si>
    <r>
      <t xml:space="preserve">Niezgoda, J., Bobek, S. and Kacińska, 1979. Blood flow in the reproductive tract of the domestic hen following treatment with a pituitary gonadotropic inhibitor. Acta Physiol. Pol. 30: 393-397. </t>
    </r>
    <r>
      <rPr>
        <sz val="11"/>
        <color rgb="FF212121"/>
        <rFont val="Calibri"/>
        <family val="1"/>
        <scheme val="minor"/>
      </rPr>
      <t xml:space="preserve">PMID: </t>
    </r>
    <r>
      <rPr>
        <b/>
        <sz val="11"/>
        <color rgb="FF212121"/>
        <rFont val="Calibri"/>
        <family val="1"/>
        <scheme val="minor"/>
      </rPr>
      <t>495145</t>
    </r>
  </si>
  <si>
    <t>Ogungbesan, A., Fasina, O., Adeleke, G. and Alabi, A. 2014. Egg-qualities, organs- weight and carcass-attributes of laying hens (Gallus domesticus brissen) fed Gliricidia sepium leaf meal levels supplemented with Maxigrain®. J. Biol. Agric. Health. 4: 37-45.</t>
  </si>
  <si>
    <r>
      <t>Peltonen, L.M. and Sankari, S. 2011.</t>
    </r>
    <r>
      <rPr>
        <sz val="11"/>
        <color rgb="FF131313"/>
        <rFont val="Calibri"/>
        <family val="1"/>
        <scheme val="minor"/>
      </rPr>
      <t xml:space="preserve"> Ott's protein osmotic pressure of serum and interstitial fluid in chickens (</t>
    </r>
    <r>
      <rPr>
        <i/>
        <sz val="11"/>
        <color rgb="FF131313"/>
        <rFont val="Calibri"/>
        <family val="1"/>
        <scheme val="minor"/>
      </rPr>
      <t>Gallus gallus</t>
    </r>
    <r>
      <rPr>
        <sz val="11"/>
        <color rgb="FF131313"/>
        <rFont val="Calibri"/>
        <family val="1"/>
        <scheme val="minor"/>
      </rPr>
      <t xml:space="preserve">): effect of age and gender. </t>
    </r>
    <r>
      <rPr>
        <sz val="11"/>
        <color rgb="FF000000"/>
        <rFont val="Calibri"/>
        <family val="1"/>
        <scheme val="minor"/>
      </rPr>
      <t>J. Exp. Biol. 214: 599-606.</t>
    </r>
  </si>
  <si>
    <r>
      <t xml:space="preserve">Petroff, O.A.C., Prichard, J.W., Behar, K.L., Alger, J.R., den Hollander, J.A. and Shulman, R.G. 1985. Cerebral intracellular pH by </t>
    </r>
    <r>
      <rPr>
        <vertAlign val="superscript"/>
        <sz val="11"/>
        <color rgb="FF000000"/>
        <rFont val="Calibri"/>
        <family val="1"/>
        <scheme val="minor"/>
      </rPr>
      <t>31</t>
    </r>
    <r>
      <rPr>
        <sz val="11"/>
        <color rgb="FF000000"/>
        <rFont val="Calibri"/>
        <family val="1"/>
        <scheme val="minor"/>
      </rPr>
      <t>P nuclear magnetic resonance spectroscopy. Neurology 35: 781-788. doi: 10.1212/wnl.35.6.781.</t>
    </r>
  </si>
  <si>
    <r>
      <t>Pikul, J., Leszczynski, E. and Kummerow, F.A. 1985. Total lipids, fat composition, and malonaldehyde concentration in chicken liver, heart, adipose tissue, and plasma. Poult. Sci</t>
    </r>
    <r>
      <rPr>
        <sz val="11"/>
        <color rgb="FF020202"/>
        <rFont val="Calibri"/>
        <family val="1"/>
        <scheme val="minor"/>
      </rPr>
      <t xml:space="preserve">. 64, </t>
    </r>
    <r>
      <rPr>
        <sz val="11"/>
        <color rgb="FF000000"/>
        <rFont val="Calibri"/>
        <family val="1"/>
        <scheme val="minor"/>
      </rPr>
      <t>469-475.</t>
    </r>
  </si>
  <si>
    <r>
      <t xml:space="preserve">Portman M.A., Lassen, N.A., Cooper, T.G., Sills, A.M. and Potchen, E.J. 1991. Intra- and extracellular pH of the brain </t>
    </r>
    <r>
      <rPr>
        <i/>
        <sz val="11"/>
        <color rgb="FF000000"/>
        <rFont val="Calibri"/>
        <family val="1"/>
        <scheme val="minor"/>
      </rPr>
      <t>in vivo</t>
    </r>
    <r>
      <rPr>
        <sz val="11"/>
        <color rgb="FF000000"/>
        <rFont val="Calibri"/>
        <family val="1"/>
        <scheme val="minor"/>
      </rPr>
      <t xml:space="preserve"> studied by 31P-NMR during hyper- and hypocapnia. J. Appl. Physiol. 71: 2168–2172. doi: 10.1152/jappl.1991.71.6.2168.</t>
    </r>
  </si>
  <si>
    <t>Sabater, D., Agnelli, S., Arriarán, S., del Mar Romero, M., Fernández-López, J.A., Alemany, M. and Remesar, X. 2016. Cafeteria diet induce changes in blood flow that are more related with heat dissipation than energy accretion. Peer J. 4: e2302. doi: 10.7717/peerj.2302.</t>
  </si>
  <si>
    <r>
      <t xml:space="preserve">Salmi, H.E., Senkoylu, N. Akyurek, H. and Agma, A. 2006. Using rice bran in laying hen diets. </t>
    </r>
    <r>
      <rPr>
        <sz val="11"/>
        <color rgb="FF000000"/>
        <rFont val="Calibri"/>
        <family val="1"/>
        <scheme val="minor"/>
      </rPr>
      <t>J. Cent. Eur. Agric.</t>
    </r>
    <r>
      <rPr>
        <sz val="11"/>
        <color rgb="FF000000"/>
        <rFont val="Arial"/>
        <family val="2"/>
      </rPr>
      <t xml:space="preserve"> </t>
    </r>
    <r>
      <rPr>
        <sz val="11"/>
        <color rgb="FF000000"/>
        <rFont val="Calibri"/>
        <family val="1"/>
        <scheme val="minor"/>
      </rPr>
      <t xml:space="preserve">7: 135-140. </t>
    </r>
  </si>
  <si>
    <t>Scanes, C.G., Mozelic, H., Kavanagh, E., Merrill, G. and Rabii, J. 1982. Distribution of blood flow in the ovary of domestic fowl (Gallus domesticus) and changes after prostaglandin F-2 alpha treatment. J. Reprod. Fertil. 64: 227-231. doi: 10.1530/jrf.0.0640227.</t>
  </si>
  <si>
    <r>
      <t>Wolfenson, D., Berman, A., Frei, Y.F. and Snapir, N. 1978. Measurement of blood flow distribution by radioactive microspheres in the laying hen (</t>
    </r>
    <r>
      <rPr>
        <i/>
        <sz val="11"/>
        <color rgb="FF000000"/>
        <rFont val="Calibri"/>
        <family val="1"/>
        <scheme val="minor"/>
      </rPr>
      <t>Gallus domesticus</t>
    </r>
    <r>
      <rPr>
        <sz val="11"/>
        <color rgb="FF000000"/>
        <rFont val="Calibri"/>
        <family val="1"/>
        <scheme val="minor"/>
      </rPr>
      <t>). Comp. Biochem. Physiol. A 61: 549-554.</t>
    </r>
  </si>
  <si>
    <t>old Value</t>
  </si>
  <si>
    <t>new value nrp female</t>
  </si>
  <si>
    <t>new rp female</t>
  </si>
  <si>
    <t>male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</si>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</sst>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1"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9"/>
      <color rgb="FF000000"/>
      <name val="Segoe UI"/>
      <family val="2"/>
    </font>
    <font>
      <sz val="11"/>
      <color rgb="FF000000"/>
      <name val="Calibri"/>
      <family val="2"/>
    </font>
    <font>
      <sz val="8"/>
      <name val="Calibri"/>
      <family val="2"/>
      <scheme val="minor"/>
    </font>
    <font>
      <b/>
      <sz val="11"/>
      <color theme="1"/>
      <name val="Arial"/>
      <family val="2"/>
    </font>
    <font>
      <sz val="11"/>
      <color theme="0" tint="-0.34998626667073579"/>
      <name val="Arial"/>
      <family val="2"/>
    </font>
    <font>
      <b/>
      <u/>
      <sz val="12"/>
      <color rgb="FF000000"/>
      <name val="Times New Roman"/>
      <family val="1"/>
    </font>
    <font>
      <sz val="11"/>
      <color rgb="FF000000"/>
      <name val="Calibri"/>
      <family val="1"/>
      <scheme val="minor"/>
    </font>
    <font>
      <sz val="11"/>
      <color theme="1"/>
      <name val="Arial"/>
      <family val="2"/>
    </font>
    <font>
      <sz val="11"/>
      <color rgb="FF000000"/>
      <name val="Arial"/>
      <family val="2"/>
    </font>
    <font>
      <i/>
      <sz val="11"/>
      <color rgb="FF000000"/>
      <name val="Calibri"/>
      <family val="1"/>
      <scheme val="minor"/>
    </font>
    <font>
      <sz val="11"/>
      <color rgb="FF262626"/>
      <name val="Calibri"/>
      <family val="1"/>
      <scheme val="minor"/>
    </font>
    <font>
      <sz val="11"/>
      <color rgb="FF0E0E0E"/>
      <name val="Calibri"/>
      <family val="1"/>
      <scheme val="minor"/>
    </font>
    <font>
      <sz val="11"/>
      <color rgb="FF425166"/>
      <name val="Calibri"/>
      <family val="1"/>
      <scheme val="minor"/>
    </font>
    <font>
      <sz val="11"/>
      <color rgb="FF191919"/>
      <name val="Calibri"/>
      <family val="1"/>
      <scheme val="minor"/>
    </font>
    <font>
      <sz val="11"/>
      <color rgb="FF494E58"/>
      <name val="Calibri"/>
      <family val="1"/>
      <scheme val="minor"/>
    </font>
    <font>
      <sz val="11"/>
      <color rgb="FF5B616B"/>
      <name val="Calibri"/>
      <family val="1"/>
      <scheme val="minor"/>
    </font>
    <font>
      <sz val="11"/>
      <color rgb="FF212121"/>
      <name val="Calibri"/>
      <family val="1"/>
      <scheme val="minor"/>
    </font>
    <font>
      <b/>
      <sz val="11"/>
      <color rgb="FF212121"/>
      <name val="Calibri"/>
      <family val="1"/>
      <scheme val="minor"/>
    </font>
    <font>
      <sz val="11"/>
      <color rgb="FF131313"/>
      <name val="Calibri"/>
      <family val="1"/>
      <scheme val="minor"/>
    </font>
    <font>
      <i/>
      <sz val="11"/>
      <color rgb="FF131313"/>
      <name val="Calibri"/>
      <family val="1"/>
      <scheme val="minor"/>
    </font>
    <font>
      <vertAlign val="superscript"/>
      <sz val="11"/>
      <color rgb="FF000000"/>
      <name val="Calibri"/>
      <family val="1"/>
      <scheme val="minor"/>
    </font>
    <font>
      <sz val="11"/>
      <color rgb="FF020202"/>
      <name val="Calibri"/>
      <family val="1"/>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FF"/>
        <bgColor rgb="FFFFFFFF"/>
      </patternFill>
    </fill>
    <fill>
      <patternFill patternType="solid">
        <fgColor theme="7" tint="0.39997558519241921"/>
        <bgColor indexed="64"/>
      </patternFill>
    </fill>
    <fill>
      <patternFill patternType="solid">
        <fgColor theme="9" tint="0.79998168889431442"/>
        <bgColor indexed="64"/>
      </patternFill>
    </fill>
  </fills>
  <borders count="40">
    <border>
      <left/>
      <right/>
      <top/>
      <bottom/>
      <diagonal/>
    </border>
    <border>
      <left style="thin">
        <color rgb="FFA0A0A0"/>
      </left>
      <right style="thin">
        <color rgb="FFA0A0A0"/>
      </right>
      <top style="thin">
        <color rgb="FFA0A0A0"/>
      </top>
      <bottom style="thin">
        <color rgb="FFA0A0A0"/>
      </bottom>
      <diagonal/>
    </border>
    <border>
      <left style="medium">
        <color indexed="64"/>
      </left>
      <right/>
      <top/>
      <bottom/>
      <diagonal/>
    </border>
    <border>
      <left style="thin">
        <color indexed="64"/>
      </left>
      <right/>
      <top/>
      <bottom/>
      <diagonal/>
    </border>
    <border>
      <left/>
      <right style="medium">
        <color indexed="64"/>
      </right>
      <top/>
      <bottom/>
      <diagonal/>
    </border>
    <border>
      <left style="medium">
        <color indexed="64"/>
      </left>
      <right style="thin">
        <color rgb="FFA0A0A0"/>
      </right>
      <top style="medium">
        <color indexed="64"/>
      </top>
      <bottom style="thin">
        <color rgb="FFA0A0A0"/>
      </bottom>
      <diagonal/>
    </border>
    <border>
      <left style="thin">
        <color rgb="FFA0A0A0"/>
      </left>
      <right style="thin">
        <color rgb="FFA0A0A0"/>
      </right>
      <top style="medium">
        <color indexed="64"/>
      </top>
      <bottom style="thin">
        <color rgb="FFA0A0A0"/>
      </bottom>
      <diagonal/>
    </border>
    <border>
      <left style="thin">
        <color rgb="FFA0A0A0"/>
      </left>
      <right style="medium">
        <color indexed="64"/>
      </right>
      <top style="medium">
        <color indexed="64"/>
      </top>
      <bottom style="thin">
        <color rgb="FFA0A0A0"/>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0A0A0"/>
      </right>
      <top style="thin">
        <color rgb="FFA0A0A0"/>
      </top>
      <bottom style="thin">
        <color rgb="FFA0A0A0"/>
      </bottom>
      <diagonal/>
    </border>
    <border>
      <left style="thin">
        <color rgb="FFA0A0A0"/>
      </left>
      <right style="medium">
        <color indexed="64"/>
      </right>
      <top style="thin">
        <color rgb="FFA0A0A0"/>
      </top>
      <bottom style="thin">
        <color rgb="FFA0A0A0"/>
      </bottom>
      <diagonal/>
    </border>
    <border>
      <left style="medium">
        <color indexed="64"/>
      </left>
      <right style="thin">
        <color rgb="FFA0A0A0"/>
      </right>
      <top style="thin">
        <color rgb="FFA0A0A0"/>
      </top>
      <bottom style="medium">
        <color indexed="64"/>
      </bottom>
      <diagonal/>
    </border>
    <border>
      <left style="thin">
        <color rgb="FFA0A0A0"/>
      </left>
      <right style="thin">
        <color rgb="FFA0A0A0"/>
      </right>
      <top style="thin">
        <color rgb="FFA0A0A0"/>
      </top>
      <bottom style="medium">
        <color indexed="64"/>
      </bottom>
      <diagonal/>
    </border>
    <border>
      <left style="thin">
        <color rgb="FFA0A0A0"/>
      </left>
      <right style="medium">
        <color indexed="64"/>
      </right>
      <top style="thin">
        <color rgb="FFA0A0A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A0A0A0"/>
      </left>
      <right style="thin">
        <color rgb="FFA0A0A0"/>
      </right>
      <top/>
      <bottom style="thin">
        <color rgb="FFA0A0A0"/>
      </bottom>
      <diagonal/>
    </border>
    <border>
      <left style="thin">
        <color rgb="FFA0A0A0"/>
      </left>
      <right style="medium">
        <color indexed="64"/>
      </right>
      <top/>
      <bottom style="thin">
        <color rgb="FFA0A0A0"/>
      </bottom>
      <diagonal/>
    </border>
    <border>
      <left style="thin">
        <color rgb="FFA0A0A0"/>
      </left>
      <right style="thin">
        <color rgb="FFA0A0A0"/>
      </right>
      <top style="thin">
        <color rgb="FFA0A0A0"/>
      </top>
      <bottom/>
      <diagonal/>
    </border>
    <border>
      <left style="thin">
        <color rgb="FFA0A0A0"/>
      </left>
      <right style="medium">
        <color indexed="64"/>
      </right>
      <top style="thin">
        <color rgb="FFA0A0A0"/>
      </top>
      <bottom/>
      <diagonal/>
    </border>
    <border>
      <left style="thin">
        <color rgb="FFFF0000"/>
      </left>
      <right style="thin">
        <color rgb="FFFF0000"/>
      </right>
      <top style="thin">
        <color rgb="FFFF0000"/>
      </top>
      <bottom/>
      <diagonal/>
    </border>
    <border>
      <left/>
      <right style="thin">
        <color indexed="64"/>
      </right>
      <top/>
      <bottom/>
      <diagonal/>
    </border>
    <border>
      <left style="thin">
        <color rgb="FFFF0000"/>
      </left>
      <right style="thin">
        <color rgb="FFFF0000"/>
      </right>
      <top/>
      <bottom/>
      <diagonal/>
    </border>
    <border>
      <left style="thin">
        <color rgb="FFFF0000"/>
      </left>
      <right style="thin">
        <color rgb="FFFF0000"/>
      </right>
      <top/>
      <bottom style="thin">
        <color rgb="FFFF0000"/>
      </bottom>
      <diagonal/>
    </border>
    <border>
      <left style="thin">
        <color rgb="FFA0A0A0"/>
      </left>
      <right style="thin">
        <color rgb="FFA0A0A0"/>
      </right>
      <top/>
      <bottom/>
      <diagonal/>
    </border>
    <border>
      <left/>
      <right style="thin">
        <color indexed="64"/>
      </right>
      <top/>
      <bottom style="thin">
        <color indexed="64"/>
      </bottom>
      <diagonal/>
    </border>
    <border>
      <left/>
      <right/>
      <top/>
      <bottom style="thin">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2">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5" fillId="0" borderId="0"/>
    <xf numFmtId="0" fontId="10" fillId="0" borderId="0"/>
    <xf numFmtId="0" fontId="4" fillId="0" borderId="0"/>
    <xf numFmtId="0" fontId="3" fillId="0" borderId="0"/>
    <xf numFmtId="0" fontId="2" fillId="0" borderId="0"/>
    <xf numFmtId="0" fontId="16" fillId="0" borderId="0"/>
    <xf numFmtId="0" fontId="1" fillId="0" borderId="0"/>
    <xf numFmtId="0" fontId="1" fillId="0" borderId="0"/>
  </cellStyleXfs>
  <cellXfs count="84">
    <xf numFmtId="0" fontId="0" fillId="0" borderId="0" xfId="0"/>
    <xf numFmtId="0" fontId="7" fillId="3" borderId="0" xfId="2"/>
    <xf numFmtId="0" fontId="6" fillId="2" borderId="0" xfId="1"/>
    <xf numFmtId="0" fontId="8" fillId="4" borderId="0" xfId="3"/>
    <xf numFmtId="0" fontId="0" fillId="0" borderId="0" xfId="0" applyAlignment="1">
      <alignment horizontal="left"/>
    </xf>
    <xf numFmtId="0" fontId="6" fillId="2" borderId="0" xfId="1" applyBorder="1"/>
    <xf numFmtId="164" fontId="0" fillId="0" borderId="0" xfId="0" applyNumberFormat="1"/>
    <xf numFmtId="0" fontId="6" fillId="2" borderId="0" xfId="1" applyAlignment="1">
      <alignment horizontal="left"/>
    </xf>
    <xf numFmtId="0" fontId="2" fillId="0" borderId="0" xfId="8"/>
    <xf numFmtId="0" fontId="2" fillId="0" borderId="4" xfId="8" applyBorder="1"/>
    <xf numFmtId="0" fontId="9" fillId="5" borderId="5" xfId="8" applyFont="1" applyFill="1" applyBorder="1" applyAlignment="1">
      <alignment horizontal="left" vertical="top"/>
    </xf>
    <xf numFmtId="0" fontId="9" fillId="5" borderId="6" xfId="8" applyFont="1" applyFill="1" applyBorder="1" applyAlignment="1">
      <alignment horizontal="left" vertical="top"/>
    </xf>
    <xf numFmtId="0" fontId="9" fillId="5" borderId="7" xfId="8" applyFont="1" applyFill="1" applyBorder="1" applyAlignment="1">
      <alignment horizontal="right" vertical="top"/>
    </xf>
    <xf numFmtId="0" fontId="2" fillId="0" borderId="8" xfId="8" applyBorder="1"/>
    <xf numFmtId="0" fontId="8" fillId="4" borderId="8" xfId="3" applyBorder="1"/>
    <xf numFmtId="0" fontId="2" fillId="0" borderId="9" xfId="8" applyBorder="1"/>
    <xf numFmtId="0" fontId="9" fillId="5" borderId="10" xfId="8" applyFont="1" applyFill="1" applyBorder="1" applyAlignment="1">
      <alignment horizontal="left" vertical="top"/>
    </xf>
    <xf numFmtId="0" fontId="9" fillId="5" borderId="1" xfId="8" applyFont="1" applyFill="1" applyBorder="1" applyAlignment="1">
      <alignment horizontal="left" vertical="top"/>
    </xf>
    <xf numFmtId="0" fontId="9" fillId="5" borderId="11" xfId="8" applyFont="1" applyFill="1" applyBorder="1" applyAlignment="1">
      <alignment horizontal="right" vertical="top"/>
    </xf>
    <xf numFmtId="0" fontId="9" fillId="5" borderId="12" xfId="8" applyFont="1" applyFill="1" applyBorder="1" applyAlignment="1">
      <alignment horizontal="left" vertical="top"/>
    </xf>
    <xf numFmtId="0" fontId="9" fillId="5" borderId="13" xfId="8" applyFont="1" applyFill="1" applyBorder="1" applyAlignment="1">
      <alignment horizontal="left" vertical="top"/>
    </xf>
    <xf numFmtId="0" fontId="9" fillId="5" borderId="14" xfId="8" applyFont="1" applyFill="1" applyBorder="1" applyAlignment="1">
      <alignment horizontal="right" vertical="top"/>
    </xf>
    <xf numFmtId="0" fontId="2" fillId="0" borderId="15" xfId="8" applyBorder="1"/>
    <xf numFmtId="0" fontId="2" fillId="0" borderId="16" xfId="8" applyBorder="1"/>
    <xf numFmtId="0" fontId="9" fillId="5" borderId="17" xfId="8" applyFont="1" applyFill="1" applyBorder="1" applyAlignment="1">
      <alignment horizontal="left" vertical="top"/>
    </xf>
    <xf numFmtId="0" fontId="9" fillId="5" borderId="18" xfId="8" applyFont="1" applyFill="1" applyBorder="1" applyAlignment="1">
      <alignment horizontal="right" vertical="top"/>
    </xf>
    <xf numFmtId="0" fontId="9" fillId="5" borderId="19" xfId="8" applyFont="1" applyFill="1" applyBorder="1" applyAlignment="1">
      <alignment horizontal="left" vertical="top"/>
    </xf>
    <xf numFmtId="0" fontId="9" fillId="5" borderId="20" xfId="8" applyFont="1" applyFill="1" applyBorder="1" applyAlignment="1">
      <alignment horizontal="right" vertical="top"/>
    </xf>
    <xf numFmtId="0" fontId="9" fillId="5" borderId="1" xfId="8" applyFont="1" applyFill="1" applyBorder="1" applyAlignment="1">
      <alignment horizontal="left" vertical="top" wrapText="1"/>
    </xf>
    <xf numFmtId="0" fontId="9" fillId="5" borderId="1" xfId="8" applyFont="1" applyFill="1" applyBorder="1" applyAlignment="1">
      <alignment horizontal="right" vertical="top" wrapText="1"/>
    </xf>
    <xf numFmtId="0" fontId="2" fillId="0" borderId="21" xfId="8" applyBorder="1"/>
    <xf numFmtId="0" fontId="2" fillId="0" borderId="22" xfId="8" applyBorder="1"/>
    <xf numFmtId="0" fontId="2" fillId="0" borderId="23" xfId="8" applyBorder="1"/>
    <xf numFmtId="0" fontId="14" fillId="0" borderId="0" xfId="8" applyFont="1"/>
    <xf numFmtId="0" fontId="2" fillId="0" borderId="24" xfId="8" applyBorder="1"/>
    <xf numFmtId="0" fontId="9" fillId="5" borderId="25" xfId="8" applyFont="1" applyFill="1" applyBorder="1" applyAlignment="1">
      <alignment horizontal="left" vertical="top" wrapText="1"/>
    </xf>
    <xf numFmtId="0" fontId="2" fillId="6" borderId="0" xfId="8" applyFill="1"/>
    <xf numFmtId="0" fontId="2" fillId="0" borderId="26" xfId="8" applyBorder="1"/>
    <xf numFmtId="0" fontId="2" fillId="0" borderId="27" xfId="8" applyBorder="1"/>
    <xf numFmtId="0" fontId="2" fillId="7" borderId="0" xfId="8" applyFill="1"/>
    <xf numFmtId="0" fontId="13" fillId="0" borderId="0" xfId="8" applyFont="1"/>
    <xf numFmtId="0" fontId="2" fillId="0" borderId="0" xfId="8" applyAlignment="1">
      <alignment horizontal="left"/>
    </xf>
    <xf numFmtId="0" fontId="12" fillId="0" borderId="0" xfId="8" applyFont="1"/>
    <xf numFmtId="0" fontId="2" fillId="0" borderId="2" xfId="8" applyBorder="1"/>
    <xf numFmtId="0" fontId="2" fillId="0" borderId="2" xfId="8" applyBorder="1" applyAlignment="1">
      <alignment horizontal="left"/>
    </xf>
    <xf numFmtId="0" fontId="2" fillId="0" borderId="31" xfId="8" applyBorder="1"/>
    <xf numFmtId="0" fontId="2" fillId="0" borderId="32" xfId="8" applyBorder="1"/>
    <xf numFmtId="0" fontId="2" fillId="0" borderId="31" xfId="8" applyBorder="1" applyAlignment="1">
      <alignment horizontal="left"/>
    </xf>
    <xf numFmtId="0" fontId="2" fillId="7" borderId="2" xfId="8" applyFill="1" applyBorder="1"/>
    <xf numFmtId="0" fontId="2" fillId="7" borderId="4" xfId="8" applyFill="1" applyBorder="1"/>
    <xf numFmtId="0" fontId="2" fillId="7" borderId="2" xfId="8" applyFill="1" applyBorder="1" applyAlignment="1">
      <alignment horizontal="left"/>
    </xf>
    <xf numFmtId="0" fontId="2" fillId="7" borderId="31" xfId="8" applyFill="1" applyBorder="1"/>
    <xf numFmtId="0" fontId="2" fillId="7" borderId="27" xfId="8" applyFill="1" applyBorder="1"/>
    <xf numFmtId="0" fontId="2" fillId="7" borderId="32" xfId="8" applyFill="1" applyBorder="1"/>
    <xf numFmtId="0" fontId="2" fillId="7" borderId="31" xfId="8" applyFill="1" applyBorder="1" applyAlignment="1">
      <alignment horizontal="left"/>
    </xf>
    <xf numFmtId="0" fontId="13" fillId="0" borderId="0" xfId="8" applyFont="1" applyAlignment="1">
      <alignment horizontal="left" vertical="top"/>
    </xf>
    <xf numFmtId="0" fontId="2" fillId="0" borderId="4" xfId="8" applyBorder="1" applyAlignment="1">
      <alignment horizontal="left"/>
    </xf>
    <xf numFmtId="0" fontId="2" fillId="0" borderId="33" xfId="8" applyBorder="1"/>
    <xf numFmtId="0" fontId="2" fillId="0" borderId="33" xfId="8" applyBorder="1" applyAlignment="1">
      <alignment horizontal="left"/>
    </xf>
    <xf numFmtId="0" fontId="13" fillId="0" borderId="8" xfId="8" applyFont="1" applyBorder="1"/>
    <xf numFmtId="0" fontId="2" fillId="0" borderId="34" xfId="8" applyBorder="1"/>
    <xf numFmtId="0" fontId="2" fillId="7" borderId="34" xfId="8" applyFill="1" applyBorder="1" applyAlignment="1">
      <alignment horizontal="left"/>
    </xf>
    <xf numFmtId="0" fontId="2" fillId="0" borderId="34" xfId="8" applyBorder="1" applyAlignment="1">
      <alignment horizontal="left"/>
    </xf>
    <xf numFmtId="0" fontId="2" fillId="7" borderId="35" xfId="8" applyFill="1" applyBorder="1"/>
    <xf numFmtId="0" fontId="2" fillId="0" borderId="35" xfId="8" applyBorder="1"/>
    <xf numFmtId="0" fontId="2" fillId="7" borderId="36" xfId="8" applyFill="1" applyBorder="1"/>
    <xf numFmtId="0" fontId="2" fillId="7" borderId="37" xfId="8" applyFill="1" applyBorder="1"/>
    <xf numFmtId="0" fontId="2" fillId="7" borderId="38" xfId="8" applyFill="1" applyBorder="1"/>
    <xf numFmtId="0" fontId="2" fillId="7" borderId="39" xfId="8" applyFill="1" applyBorder="1"/>
    <xf numFmtId="0" fontId="2" fillId="7" borderId="33" xfId="8" applyFill="1" applyBorder="1"/>
    <xf numFmtId="0" fontId="2" fillId="7" borderId="8" xfId="8" applyFill="1" applyBorder="1"/>
    <xf numFmtId="0" fontId="2" fillId="7" borderId="9" xfId="8" applyFill="1" applyBorder="1"/>
    <xf numFmtId="0" fontId="2" fillId="7" borderId="15" xfId="8" applyFill="1" applyBorder="1"/>
    <xf numFmtId="0" fontId="2" fillId="7" borderId="16" xfId="8" applyFill="1" applyBorder="1"/>
    <xf numFmtId="0" fontId="8" fillId="4" borderId="3" xfId="3" applyBorder="1"/>
    <xf numFmtId="0" fontId="0" fillId="6" borderId="0" xfId="0" applyFill="1"/>
    <xf numFmtId="0" fontId="2" fillId="7" borderId="33" xfId="8" applyFill="1" applyBorder="1" applyAlignment="1">
      <alignment horizontal="center"/>
    </xf>
    <xf numFmtId="0" fontId="2" fillId="7" borderId="8" xfId="8" applyFill="1" applyBorder="1" applyAlignment="1">
      <alignment horizontal="center"/>
    </xf>
    <xf numFmtId="0" fontId="2" fillId="7" borderId="9" xfId="8" applyFill="1" applyBorder="1" applyAlignment="1">
      <alignment horizontal="center"/>
    </xf>
    <xf numFmtId="0" fontId="2" fillId="0" borderId="28" xfId="8" applyBorder="1" applyAlignment="1">
      <alignment horizontal="center"/>
    </xf>
    <xf numFmtId="0" fontId="2" fillId="0" borderId="29" xfId="8" applyBorder="1" applyAlignment="1">
      <alignment horizontal="center"/>
    </xf>
    <xf numFmtId="0" fontId="2" fillId="0" borderId="30" xfId="8" applyBorder="1" applyAlignment="1">
      <alignment horizontal="center"/>
    </xf>
    <xf numFmtId="0" fontId="2" fillId="0" borderId="3" xfId="8" applyBorder="1" applyAlignment="1">
      <alignment horizontal="center"/>
    </xf>
    <xf numFmtId="0" fontId="2" fillId="0" borderId="0" xfId="8" applyAlignment="1">
      <alignment horizontal="center"/>
    </xf>
  </cellXfs>
  <cellStyles count="12">
    <cellStyle name="Bad" xfId="2" builtinId="27"/>
    <cellStyle name="Good" xfId="1" builtinId="26"/>
    <cellStyle name="Neutral" xfId="3" builtinId="28"/>
    <cellStyle name="Normal" xfId="0" builtinId="0"/>
    <cellStyle name="Normal 2" xfId="4" xr:uid="{E3B9C0F8-BAA5-4DCC-A5E4-17D276131BE0}"/>
    <cellStyle name="Normal 2 2" xfId="5" xr:uid="{06C9EE54-DFA2-4681-88DF-82C30DDADD93}"/>
    <cellStyle name="Normal 2 3" xfId="6" xr:uid="{4748C4AB-9E29-454D-9C70-21ABC457098A}"/>
    <cellStyle name="Normal 2 3 2" xfId="11" xr:uid="{94A92359-5797-47EB-98F4-E836BC63995F}"/>
    <cellStyle name="Normal 2 4" xfId="7" xr:uid="{AB018191-8A30-4AA0-AEAF-64B37FB551DB}"/>
    <cellStyle name="Normal 2 5" xfId="10" xr:uid="{45EEA5E6-696B-4AF5-A6E7-E57133F0E2D7}"/>
    <cellStyle name="Normal 3" xfId="8" xr:uid="{6E6A176A-6235-4384-9B67-7541C939912C}"/>
    <cellStyle name="Normal 4" xfId="9" xr:uid="{3AAD764D-D73E-44B1-9913-C37BA3BF66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533400</xdr:colOff>
      <xdr:row>1</xdr:row>
      <xdr:rowOff>9525</xdr:rowOff>
    </xdr:from>
    <xdr:to>
      <xdr:col>15</xdr:col>
      <xdr:colOff>323850</xdr:colOff>
      <xdr:row>11</xdr:row>
      <xdr:rowOff>76200</xdr:rowOff>
    </xdr:to>
    <xdr:sp macro="" textlink="">
      <xdr:nvSpPr>
        <xdr:cNvPr id="2" name="TextBox 1">
          <a:extLst>
            <a:ext uri="{FF2B5EF4-FFF2-40B4-BE49-F238E27FC236}">
              <a16:creationId xmlns:a16="http://schemas.microsoft.com/office/drawing/2014/main" id="{9EB25359-F2A1-4C7D-B1BF-49D209D56AB4}"/>
            </a:ext>
          </a:extLst>
        </xdr:cNvPr>
        <xdr:cNvSpPr txBox="1"/>
      </xdr:nvSpPr>
      <xdr:spPr>
        <a:xfrm>
          <a:off x="8566150" y="215900"/>
          <a:ext cx="3448050" cy="1993900"/>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p>
          <a:r>
            <a:rPr lang="de-DE" sz="1100"/>
            <a:t>Result/Outcome</a:t>
          </a:r>
        </a:p>
        <a:p>
          <a:pPr marL="171450" indent="-171450">
            <a:buFont typeface="Arial" panose="020B0604020202020204" pitchFamily="34" charset="0"/>
            <a:buChar char="•"/>
          </a:pPr>
          <a:r>
            <a:rPr lang="de-DE" sz="1100"/>
            <a:t>BFR scales with geometric SA of segment</a:t>
          </a:r>
        </a:p>
        <a:p>
          <a:pPr marL="171450" indent="-171450">
            <a:buFont typeface="Arial" panose="020B0604020202020204" pitchFamily="34" charset="0"/>
            <a:buChar char="•"/>
          </a:pPr>
          <a:r>
            <a:rPr lang="de-DE" sz="1100"/>
            <a:t>Default thickness of gut wall scales with enhancement factor</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ites/Services/Freigegebene%20Dokumente/Bayer%20CropScience/PBPK%20Birds/ClientData/General%20physiology/Last%20Mallard%20update/comparison%20mallar%20da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ites/Services/Freigegebene%20Dokumente/Bayer%20CropScience/PBPK%20Birds/Documentation/Report/Word%20Report/Attachments/v3.00/v0.01/Vfs_birds_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9">
          <cell r="I9">
            <v>18.100000000000001</v>
          </cell>
          <cell r="J9">
            <v>9.36</v>
          </cell>
          <cell r="K9">
            <v>17.5</v>
          </cell>
        </row>
        <row r="10">
          <cell r="G10">
            <v>32.1</v>
          </cell>
          <cell r="H10">
            <v>35.799999999999997</v>
          </cell>
        </row>
        <row r="11">
          <cell r="I11">
            <v>28.5</v>
          </cell>
          <cell r="J11">
            <v>33.799999999999997</v>
          </cell>
          <cell r="K11">
            <v>26.700000000000003</v>
          </cell>
        </row>
        <row r="13">
          <cell r="I13">
            <v>7.33</v>
          </cell>
          <cell r="J13">
            <v>7.04</v>
          </cell>
          <cell r="K13">
            <v>7.3</v>
          </cell>
        </row>
        <row r="14">
          <cell r="G14">
            <v>12.1</v>
          </cell>
          <cell r="H14">
            <v>12.1</v>
          </cell>
        </row>
        <row r="15">
          <cell r="I15">
            <v>80.7</v>
          </cell>
          <cell r="J15">
            <v>79.8</v>
          </cell>
          <cell r="K15">
            <v>78.7</v>
          </cell>
        </row>
        <row r="17">
          <cell r="I17">
            <v>76.599999999999994</v>
          </cell>
          <cell r="J17">
            <v>60.8</v>
          </cell>
          <cell r="K17">
            <v>67.400000000000006</v>
          </cell>
        </row>
        <row r="18">
          <cell r="G18">
            <v>0.79</v>
          </cell>
          <cell r="H18">
            <v>0.79</v>
          </cell>
        </row>
        <row r="19">
          <cell r="I19">
            <v>16.099999999999994</v>
          </cell>
          <cell r="J19">
            <v>21.5</v>
          </cell>
          <cell r="K19">
            <v>24.400000000000006</v>
          </cell>
        </row>
        <row r="21">
          <cell r="I21">
            <v>11.05</v>
          </cell>
          <cell r="J21">
            <v>8.7200000000000006</v>
          </cell>
          <cell r="K21">
            <v>6.73</v>
          </cell>
        </row>
        <row r="22">
          <cell r="G22">
            <v>15.5</v>
          </cell>
          <cell r="H22">
            <v>15.5</v>
          </cell>
        </row>
        <row r="23">
          <cell r="I23">
            <v>70.5</v>
          </cell>
          <cell r="J23">
            <v>73.599999999999994</v>
          </cell>
          <cell r="K23">
            <v>72.8</v>
          </cell>
        </row>
        <row r="25">
          <cell r="I25">
            <v>6.34</v>
          </cell>
          <cell r="J25">
            <v>4.05</v>
          </cell>
          <cell r="K25">
            <v>4.74</v>
          </cell>
        </row>
        <row r="26">
          <cell r="G26">
            <v>15.7</v>
          </cell>
          <cell r="H26">
            <v>15.7</v>
          </cell>
        </row>
        <row r="27">
          <cell r="I27">
            <v>69.8</v>
          </cell>
          <cell r="J27">
            <v>77.3</v>
          </cell>
          <cell r="K27">
            <v>73.3</v>
          </cell>
        </row>
        <row r="29">
          <cell r="I29">
            <v>5.17</v>
          </cell>
          <cell r="J29">
            <v>14.31</v>
          </cell>
          <cell r="K29">
            <v>4.08</v>
          </cell>
        </row>
        <row r="30">
          <cell r="G30">
            <v>18.100000000000001</v>
          </cell>
          <cell r="H30">
            <v>18.7</v>
          </cell>
        </row>
        <row r="31">
          <cell r="I31">
            <v>68.5</v>
          </cell>
          <cell r="J31">
            <v>61.6</v>
          </cell>
          <cell r="K31">
            <v>68.3</v>
          </cell>
        </row>
        <row r="33">
          <cell r="I33">
            <v>3</v>
          </cell>
          <cell r="J33">
            <v>3.41</v>
          </cell>
          <cell r="K33">
            <v>2.42</v>
          </cell>
        </row>
        <row r="34">
          <cell r="G34">
            <v>11</v>
          </cell>
          <cell r="H34">
            <v>11</v>
          </cell>
        </row>
        <row r="35">
          <cell r="I35">
            <v>75.400000000000006</v>
          </cell>
          <cell r="J35">
            <v>75.599999999999994</v>
          </cell>
          <cell r="K35">
            <v>75.2</v>
          </cell>
        </row>
        <row r="37">
          <cell r="I37">
            <v>4.43</v>
          </cell>
          <cell r="J37">
            <v>3.53</v>
          </cell>
          <cell r="K37">
            <v>3.82</v>
          </cell>
        </row>
        <row r="38">
          <cell r="G38">
            <v>17.3</v>
          </cell>
          <cell r="H38">
            <v>17.3</v>
          </cell>
        </row>
        <row r="39">
          <cell r="I39">
            <v>69.099999999999994</v>
          </cell>
          <cell r="J39">
            <v>72.099999999999994</v>
          </cell>
          <cell r="K39">
            <v>71.2</v>
          </cell>
        </row>
        <row r="45">
          <cell r="I45">
            <v>54.4</v>
          </cell>
          <cell r="J45">
            <v>47.3</v>
          </cell>
          <cell r="K45">
            <v>48.2</v>
          </cell>
        </row>
        <row r="46">
          <cell r="G46">
            <v>16.57</v>
          </cell>
          <cell r="H46">
            <v>16.57</v>
          </cell>
        </row>
        <row r="47">
          <cell r="I47">
            <v>39.700000000000003</v>
          </cell>
          <cell r="J47">
            <v>37.200000000000003</v>
          </cell>
          <cell r="K47">
            <v>32</v>
          </cell>
        </row>
        <row r="49">
          <cell r="I49">
            <v>2</v>
          </cell>
          <cell r="J49">
            <v>1.47</v>
          </cell>
          <cell r="K49">
            <v>1.65</v>
          </cell>
        </row>
        <row r="50">
          <cell r="G50">
            <v>17.8</v>
          </cell>
          <cell r="H50">
            <v>17.8</v>
          </cell>
        </row>
        <row r="51">
          <cell r="I51">
            <v>68.7</v>
          </cell>
          <cell r="J51">
            <v>69.900000000000006</v>
          </cell>
          <cell r="K51">
            <v>70.2</v>
          </cell>
        </row>
        <row r="53">
          <cell r="I53">
            <v>6.14</v>
          </cell>
          <cell r="J53" t="str">
            <v>no data</v>
          </cell>
          <cell r="K53" t="str">
            <v>NA</v>
          </cell>
        </row>
        <row r="54">
          <cell r="G54">
            <v>14.79</v>
          </cell>
        </row>
        <row r="55">
          <cell r="I55">
            <v>73</v>
          </cell>
          <cell r="J55">
            <v>74</v>
          </cell>
          <cell r="K55" t="str">
            <v>NA</v>
          </cell>
        </row>
        <row r="61">
          <cell r="G61">
            <v>8.5399999999999991</v>
          </cell>
        </row>
        <row r="62">
          <cell r="G62">
            <v>16.2</v>
          </cell>
        </row>
        <row r="63">
          <cell r="I63">
            <v>71.3</v>
          </cell>
          <cell r="J63">
            <v>72.8</v>
          </cell>
          <cell r="K63" t="str">
            <v>NA</v>
          </cell>
        </row>
        <row r="73">
          <cell r="I73">
            <v>5.0199999999999996</v>
          </cell>
          <cell r="J73">
            <v>2.33</v>
          </cell>
          <cell r="K73">
            <v>2.95</v>
          </cell>
        </row>
        <row r="74">
          <cell r="G74">
            <v>15.81</v>
          </cell>
          <cell r="H74">
            <v>15.81</v>
          </cell>
        </row>
        <row r="75">
          <cell r="I75">
            <v>68.900000000000006</v>
          </cell>
          <cell r="J75">
            <v>73.900000000000006</v>
          </cell>
          <cell r="K75">
            <v>72.599999999999994</v>
          </cell>
        </row>
        <row r="81">
          <cell r="I81">
            <v>4.0599999999999996</v>
          </cell>
          <cell r="J81">
            <v>1.8</v>
          </cell>
          <cell r="K81">
            <v>2.06</v>
          </cell>
        </row>
        <row r="82">
          <cell r="G82">
            <v>17.7</v>
          </cell>
          <cell r="H82">
            <v>17.7</v>
          </cell>
        </row>
        <row r="83">
          <cell r="I83">
            <v>68.900000000000006</v>
          </cell>
          <cell r="J83">
            <v>70.599999999999994</v>
          </cell>
          <cell r="K83">
            <v>71.400000000000006</v>
          </cell>
        </row>
        <row r="85">
          <cell r="H85">
            <v>2.46</v>
          </cell>
          <cell r="I85">
            <v>14.5</v>
          </cell>
          <cell r="J85">
            <v>4.9800000000000004</v>
          </cell>
          <cell r="K85">
            <v>5.94</v>
          </cell>
        </row>
        <row r="86">
          <cell r="G86">
            <v>12.18</v>
          </cell>
          <cell r="H86">
            <v>12.18</v>
          </cell>
        </row>
        <row r="87">
          <cell r="I87">
            <v>63.8</v>
          </cell>
          <cell r="J87">
            <v>73.2</v>
          </cell>
          <cell r="K87">
            <v>71.099999999999994</v>
          </cell>
        </row>
        <row r="89">
          <cell r="I89">
            <v>14.5</v>
          </cell>
          <cell r="J89">
            <v>4.9800000000000004</v>
          </cell>
          <cell r="K89">
            <v>5.94</v>
          </cell>
        </row>
        <row r="90">
          <cell r="G90">
            <v>11.78</v>
          </cell>
          <cell r="H90">
            <v>11.78</v>
          </cell>
        </row>
        <row r="91">
          <cell r="I91">
            <v>63.8</v>
          </cell>
          <cell r="J91">
            <v>73.2</v>
          </cell>
          <cell r="K91">
            <v>71.099999999999994</v>
          </cell>
        </row>
        <row r="97">
          <cell r="I97">
            <v>5.43</v>
          </cell>
          <cell r="J97">
            <v>2.89</v>
          </cell>
          <cell r="K97">
            <v>2.86</v>
          </cell>
        </row>
        <row r="98">
          <cell r="G98">
            <v>11.78</v>
          </cell>
          <cell r="H98">
            <v>11.78</v>
          </cell>
        </row>
        <row r="99">
          <cell r="I99">
            <v>73.599999999999994</v>
          </cell>
          <cell r="J99">
            <v>75.599999999999994</v>
          </cell>
          <cell r="K99">
            <v>74.400000000000006</v>
          </cell>
        </row>
        <row r="101">
          <cell r="I101">
            <v>8.83</v>
          </cell>
          <cell r="J101">
            <v>5.57</v>
          </cell>
          <cell r="K101">
            <v>4.97</v>
          </cell>
        </row>
        <row r="102">
          <cell r="G102">
            <v>11.98</v>
          </cell>
          <cell r="H102">
            <v>11.98</v>
          </cell>
        </row>
        <row r="103">
          <cell r="I103">
            <v>65.7</v>
          </cell>
          <cell r="J103">
            <v>71</v>
          </cell>
          <cell r="K103">
            <v>68.7</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pids"/>
      <sheetName val="protein"/>
      <sheetName val="water"/>
      <sheetName val="Blood cell composition"/>
      <sheetName val="GI"/>
      <sheetName val="transit times"/>
      <sheetName val="Regional BFR mucosa"/>
      <sheetName val="Fraction mucosa, SA, amplif"/>
      <sheetName val="StomachMorphology"/>
      <sheetName val="Duck GI Mucosa"/>
      <sheetName val="Default thickness of gut wall"/>
      <sheetName val="egg composition"/>
      <sheetName val="Sheet1"/>
      <sheetName val="PortalVeinAnalyses"/>
    </sheetNames>
    <sheetDataSet>
      <sheetData sheetId="0">
        <row r="18">
          <cell r="G18">
            <v>2.54</v>
          </cell>
          <cell r="H18">
            <v>1.39</v>
          </cell>
          <cell r="I18">
            <v>0.99</v>
          </cell>
        </row>
        <row r="22">
          <cell r="N22">
            <v>32.1</v>
          </cell>
          <cell r="O22">
            <v>10.7</v>
          </cell>
          <cell r="P22">
            <v>41.1</v>
          </cell>
          <cell r="Q22">
            <v>16.100000000000001</v>
          </cell>
        </row>
      </sheetData>
      <sheetData sheetId="1"/>
      <sheetData sheetId="2"/>
      <sheetData sheetId="3"/>
      <sheetData sheetId="4"/>
      <sheetData sheetId="5"/>
      <sheetData sheetId="6"/>
      <sheetData sheetId="7">
        <row r="25">
          <cell r="N25">
            <v>801.91999999999985</v>
          </cell>
        </row>
        <row r="26">
          <cell r="N26">
            <v>679.71</v>
          </cell>
        </row>
        <row r="27">
          <cell r="N27">
            <v>308</v>
          </cell>
        </row>
        <row r="28">
          <cell r="N28">
            <v>275.46999999999997</v>
          </cell>
        </row>
        <row r="29">
          <cell r="N29">
            <v>44.333047846200003</v>
          </cell>
        </row>
      </sheetData>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048401"/>
  <sheetViews>
    <sheetView tabSelected="1" workbookViewId="0">
      <selection activeCell="F1" sqref="F1"/>
    </sheetView>
  </sheetViews>
  <sheetFormatPr defaultRowHeight="15" x14ac:dyDescent="0.25"/>
  <cols>
    <col min="1" max="1" width="61.7109375" bestFit="1" customWidth="1"/>
    <col min="2" max="2" width="53.42578125" bestFit="1" customWidth="1"/>
    <col min="3" max="3" width="27.140625" customWidth="1"/>
    <col min="4" max="4" width="13.7109375" customWidth="1"/>
    <col min="5" max="5" width="10.5703125" customWidth="1"/>
    <col min="6" max="6" width="50" customWidth="1"/>
    <col min="7" max="7" width="12.140625" bestFit="1" customWidth="1"/>
    <col min="8" max="8" width="20.42578125" customWidth="1"/>
    <col min="9" max="9" width="12.140625" bestFit="1" customWidth="1"/>
    <col min="11" max="11" width="12.140625" bestFit="1" customWidth="1"/>
    <col min="13" max="13" width="17.140625" bestFit="1" customWidth="1"/>
    <col min="15" max="15" width="15.5703125" bestFit="1" customWidth="1"/>
  </cols>
  <sheetData>
    <row r="1" spans="1:17" x14ac:dyDescent="0.25">
      <c r="A1" t="s">
        <v>0</v>
      </c>
      <c r="B1" t="s">
        <v>1</v>
      </c>
      <c r="C1" t="s">
        <v>306</v>
      </c>
      <c r="D1" t="s">
        <v>307</v>
      </c>
      <c r="E1" t="s">
        <v>219</v>
      </c>
      <c r="F1" t="s">
        <v>220</v>
      </c>
      <c r="G1" t="s">
        <v>221</v>
      </c>
      <c r="H1" t="s">
        <v>220</v>
      </c>
      <c r="I1" t="s">
        <v>222</v>
      </c>
      <c r="J1" t="s">
        <v>220</v>
      </c>
      <c r="K1" t="s">
        <v>223</v>
      </c>
      <c r="L1" t="s">
        <v>220</v>
      </c>
      <c r="M1" t="s">
        <v>224</v>
      </c>
      <c r="N1" t="s">
        <v>220</v>
      </c>
      <c r="O1" t="s">
        <v>225</v>
      </c>
      <c r="P1" t="s">
        <v>220</v>
      </c>
      <c r="Q1" t="s">
        <v>3</v>
      </c>
    </row>
    <row r="2" spans="1:17" hidden="1" x14ac:dyDescent="0.25">
      <c r="A2" t="s">
        <v>143</v>
      </c>
      <c r="B2" t="s">
        <v>115</v>
      </c>
      <c r="E2">
        <v>0</v>
      </c>
      <c r="F2" t="s">
        <v>218</v>
      </c>
      <c r="G2">
        <v>0</v>
      </c>
      <c r="H2" t="s">
        <v>218</v>
      </c>
      <c r="I2">
        <v>0</v>
      </c>
      <c r="J2" t="s">
        <v>218</v>
      </c>
      <c r="K2">
        <v>0</v>
      </c>
      <c r="L2" t="s">
        <v>218</v>
      </c>
      <c r="M2">
        <v>0</v>
      </c>
      <c r="N2" t="s">
        <v>218</v>
      </c>
      <c r="O2">
        <v>0</v>
      </c>
      <c r="P2" t="s">
        <v>218</v>
      </c>
      <c r="Q2" t="s">
        <v>49</v>
      </c>
    </row>
    <row r="3" spans="1:17" hidden="1" x14ac:dyDescent="0.25">
      <c r="A3" t="s">
        <v>233</v>
      </c>
      <c r="B3" t="s">
        <v>115</v>
      </c>
      <c r="E3">
        <v>0</v>
      </c>
      <c r="F3" t="s">
        <v>218</v>
      </c>
      <c r="G3">
        <v>0</v>
      </c>
      <c r="H3" t="s">
        <v>218</v>
      </c>
      <c r="I3">
        <v>0</v>
      </c>
      <c r="J3" t="s">
        <v>218</v>
      </c>
      <c r="K3">
        <v>0</v>
      </c>
      <c r="L3" t="s">
        <v>218</v>
      </c>
      <c r="M3">
        <v>0</v>
      </c>
      <c r="N3" t="s">
        <v>218</v>
      </c>
      <c r="O3">
        <v>0</v>
      </c>
      <c r="P3" t="s">
        <v>218</v>
      </c>
      <c r="Q3" t="s">
        <v>49</v>
      </c>
    </row>
    <row r="4" spans="1:17" hidden="1" x14ac:dyDescent="0.25">
      <c r="A4" t="s">
        <v>231</v>
      </c>
      <c r="B4" t="s">
        <v>115</v>
      </c>
      <c r="E4">
        <v>0</v>
      </c>
      <c r="F4" t="s">
        <v>218</v>
      </c>
      <c r="G4">
        <v>0</v>
      </c>
      <c r="H4" t="s">
        <v>218</v>
      </c>
      <c r="I4">
        <v>0</v>
      </c>
      <c r="J4" t="s">
        <v>218</v>
      </c>
      <c r="K4">
        <v>0</v>
      </c>
      <c r="L4" t="s">
        <v>218</v>
      </c>
      <c r="M4">
        <v>0</v>
      </c>
      <c r="N4" t="s">
        <v>218</v>
      </c>
      <c r="O4">
        <v>0</v>
      </c>
      <c r="P4" t="s">
        <v>218</v>
      </c>
      <c r="Q4" t="s">
        <v>49</v>
      </c>
    </row>
    <row r="5" spans="1:17" x14ac:dyDescent="0.25">
      <c r="A5" t="s">
        <v>4</v>
      </c>
      <c r="B5" t="s">
        <v>46</v>
      </c>
      <c r="D5" t="s">
        <v>309</v>
      </c>
      <c r="E5">
        <v>0.2</v>
      </c>
      <c r="F5" t="s">
        <v>323</v>
      </c>
      <c r="G5">
        <v>0.187</v>
      </c>
      <c r="H5" t="s">
        <v>226</v>
      </c>
      <c r="I5">
        <v>0.2</v>
      </c>
      <c r="J5" t="s">
        <v>226</v>
      </c>
      <c r="K5">
        <v>0.187</v>
      </c>
      <c r="L5" t="s">
        <v>227</v>
      </c>
      <c r="M5">
        <v>0.2</v>
      </c>
      <c r="N5" t="s">
        <v>226</v>
      </c>
      <c r="O5">
        <v>0.187</v>
      </c>
      <c r="P5" t="s">
        <v>227</v>
      </c>
    </row>
    <row r="6" spans="1:17" hidden="1" x14ac:dyDescent="0.25">
      <c r="A6" t="s">
        <v>60</v>
      </c>
      <c r="B6" t="s">
        <v>90</v>
      </c>
      <c r="E6">
        <v>0.67</v>
      </c>
      <c r="F6" t="s">
        <v>218</v>
      </c>
      <c r="G6">
        <v>0.67</v>
      </c>
      <c r="H6" t="s">
        <v>226</v>
      </c>
      <c r="I6">
        <v>0.67</v>
      </c>
      <c r="J6" t="s">
        <v>226</v>
      </c>
      <c r="K6">
        <v>0.67</v>
      </c>
      <c r="L6" t="s">
        <v>227</v>
      </c>
      <c r="M6">
        <v>0.67</v>
      </c>
      <c r="N6" t="s">
        <v>226</v>
      </c>
      <c r="O6">
        <v>0.67</v>
      </c>
      <c r="P6" t="s">
        <v>227</v>
      </c>
      <c r="Q6" t="s">
        <v>6</v>
      </c>
    </row>
    <row r="7" spans="1:17" hidden="1" x14ac:dyDescent="0.25">
      <c r="A7" t="s">
        <v>99</v>
      </c>
      <c r="B7" t="s">
        <v>90</v>
      </c>
      <c r="E7">
        <v>0.4</v>
      </c>
      <c r="F7" t="s">
        <v>218</v>
      </c>
      <c r="G7">
        <v>0.4</v>
      </c>
      <c r="H7" t="s">
        <v>226</v>
      </c>
      <c r="I7">
        <v>0.4</v>
      </c>
      <c r="J7" t="s">
        <v>226</v>
      </c>
      <c r="K7">
        <v>0.4</v>
      </c>
      <c r="L7" t="s">
        <v>227</v>
      </c>
      <c r="M7">
        <v>0.4</v>
      </c>
      <c r="N7" t="s">
        <v>226</v>
      </c>
      <c r="O7">
        <v>0.4</v>
      </c>
      <c r="P7" t="s">
        <v>227</v>
      </c>
      <c r="Q7" t="s">
        <v>6</v>
      </c>
    </row>
    <row r="8" spans="1:17" x14ac:dyDescent="0.25">
      <c r="A8" t="s">
        <v>214</v>
      </c>
      <c r="B8" t="s">
        <v>90</v>
      </c>
      <c r="C8" t="s">
        <v>405</v>
      </c>
      <c r="E8">
        <v>1.02</v>
      </c>
      <c r="F8" t="s">
        <v>298</v>
      </c>
      <c r="G8">
        <v>1.02</v>
      </c>
      <c r="H8" t="s">
        <v>226</v>
      </c>
      <c r="I8">
        <v>1.02</v>
      </c>
      <c r="J8" t="s">
        <v>226</v>
      </c>
      <c r="K8">
        <v>1.02</v>
      </c>
      <c r="L8" t="s">
        <v>227</v>
      </c>
      <c r="M8">
        <v>1.02</v>
      </c>
      <c r="N8" t="s">
        <v>226</v>
      </c>
      <c r="O8">
        <v>1.02</v>
      </c>
      <c r="P8" t="s">
        <v>227</v>
      </c>
      <c r="Q8" t="s">
        <v>6</v>
      </c>
    </row>
    <row r="9" spans="1:17" hidden="1" x14ac:dyDescent="0.25">
      <c r="A9" t="s">
        <v>101</v>
      </c>
      <c r="B9" t="s">
        <v>90</v>
      </c>
      <c r="E9">
        <v>0.43099999999999999</v>
      </c>
      <c r="F9" t="s">
        <v>218</v>
      </c>
      <c r="G9">
        <v>0.43099999999999999</v>
      </c>
      <c r="H9" t="s">
        <v>226</v>
      </c>
      <c r="I9">
        <v>0.43099999999999999</v>
      </c>
      <c r="J9" t="s">
        <v>226</v>
      </c>
      <c r="K9">
        <v>0.43099999999999999</v>
      </c>
      <c r="L9" t="s">
        <v>227</v>
      </c>
      <c r="M9">
        <v>0.43099999999999999</v>
      </c>
      <c r="N9" t="s">
        <v>226</v>
      </c>
      <c r="O9">
        <v>0.43099999999999999</v>
      </c>
      <c r="P9" t="s">
        <v>227</v>
      </c>
      <c r="Q9" t="s">
        <v>6</v>
      </c>
    </row>
    <row r="10" spans="1:17" x14ac:dyDescent="0.25">
      <c r="A10" t="s">
        <v>234</v>
      </c>
      <c r="B10" t="s">
        <v>90</v>
      </c>
      <c r="C10" t="s">
        <v>405</v>
      </c>
      <c r="E10">
        <v>1.02</v>
      </c>
      <c r="F10" t="s">
        <v>298</v>
      </c>
      <c r="G10">
        <v>1.02</v>
      </c>
      <c r="H10" t="s">
        <v>226</v>
      </c>
      <c r="I10">
        <v>1.02</v>
      </c>
      <c r="J10" t="s">
        <v>226</v>
      </c>
      <c r="K10">
        <v>1.02</v>
      </c>
      <c r="L10" t="s">
        <v>227</v>
      </c>
      <c r="M10">
        <v>1.02</v>
      </c>
      <c r="N10" t="s">
        <v>226</v>
      </c>
      <c r="O10">
        <v>1.02</v>
      </c>
      <c r="P10" t="s">
        <v>227</v>
      </c>
      <c r="Q10" t="s">
        <v>6</v>
      </c>
    </row>
    <row r="11" spans="1:17" x14ac:dyDescent="0.25">
      <c r="A11" t="s">
        <v>105</v>
      </c>
      <c r="B11" t="s">
        <v>90</v>
      </c>
      <c r="D11" t="s">
        <v>310</v>
      </c>
      <c r="E11">
        <v>2.2795999999999998</v>
      </c>
      <c r="F11" t="s">
        <v>298</v>
      </c>
      <c r="G11">
        <v>1.8662000000000001</v>
      </c>
      <c r="H11" t="s">
        <v>298</v>
      </c>
      <c r="I11">
        <v>2.2795999999999998</v>
      </c>
      <c r="J11" t="s">
        <v>226</v>
      </c>
      <c r="K11">
        <v>1.8662000000000001</v>
      </c>
      <c r="L11" t="s">
        <v>227</v>
      </c>
      <c r="M11">
        <v>2.2795999999999998</v>
      </c>
      <c r="N11" t="s">
        <v>226</v>
      </c>
      <c r="O11">
        <v>1.8662000000000001</v>
      </c>
      <c r="P11" t="s">
        <v>227</v>
      </c>
      <c r="Q11" t="s">
        <v>6</v>
      </c>
    </row>
    <row r="12" spans="1:17" hidden="1" x14ac:dyDescent="0.25">
      <c r="A12" t="s">
        <v>107</v>
      </c>
      <c r="B12" t="s">
        <v>90</v>
      </c>
      <c r="E12">
        <v>5.03</v>
      </c>
      <c r="F12" t="s">
        <v>218</v>
      </c>
      <c r="G12">
        <v>5.03</v>
      </c>
      <c r="H12" t="s">
        <v>218</v>
      </c>
      <c r="I12">
        <v>5.03</v>
      </c>
      <c r="J12" t="s">
        <v>218</v>
      </c>
      <c r="K12">
        <v>5.03</v>
      </c>
      <c r="L12" t="s">
        <v>218</v>
      </c>
      <c r="M12">
        <v>5.03</v>
      </c>
      <c r="N12" t="s">
        <v>218</v>
      </c>
      <c r="O12">
        <v>5.03</v>
      </c>
      <c r="P12" t="s">
        <v>218</v>
      </c>
      <c r="Q12" t="s">
        <v>6</v>
      </c>
    </row>
    <row r="13" spans="1:17" hidden="1" x14ac:dyDescent="0.25">
      <c r="A13" t="s">
        <v>163</v>
      </c>
      <c r="B13" t="s">
        <v>90</v>
      </c>
      <c r="E13">
        <v>2.41</v>
      </c>
      <c r="F13" t="s">
        <v>218</v>
      </c>
      <c r="G13">
        <v>2.41</v>
      </c>
      <c r="H13" t="s">
        <v>218</v>
      </c>
      <c r="I13">
        <v>2.41</v>
      </c>
      <c r="J13" t="s">
        <v>218</v>
      </c>
      <c r="K13">
        <v>2.41</v>
      </c>
      <c r="L13" t="s">
        <v>218</v>
      </c>
      <c r="M13">
        <v>2.41</v>
      </c>
      <c r="N13" t="s">
        <v>218</v>
      </c>
      <c r="O13">
        <v>2.41</v>
      </c>
      <c r="P13" t="s">
        <v>218</v>
      </c>
      <c r="Q13" t="s">
        <v>6</v>
      </c>
    </row>
    <row r="14" spans="1:17" hidden="1" x14ac:dyDescent="0.25">
      <c r="A14" t="s">
        <v>168</v>
      </c>
      <c r="B14" t="s">
        <v>90</v>
      </c>
      <c r="E14">
        <v>2.41</v>
      </c>
      <c r="F14" t="s">
        <v>218</v>
      </c>
      <c r="G14">
        <v>2.41</v>
      </c>
      <c r="H14" t="s">
        <v>218</v>
      </c>
      <c r="I14">
        <v>2.41</v>
      </c>
      <c r="J14" t="s">
        <v>218</v>
      </c>
      <c r="K14">
        <v>2.41</v>
      </c>
      <c r="L14" t="s">
        <v>218</v>
      </c>
      <c r="M14">
        <v>2.41</v>
      </c>
      <c r="N14" t="s">
        <v>218</v>
      </c>
      <c r="O14">
        <v>2.41</v>
      </c>
      <c r="P14" t="s">
        <v>218</v>
      </c>
      <c r="Q14" t="s">
        <v>6</v>
      </c>
    </row>
    <row r="15" spans="1:17" hidden="1" x14ac:dyDescent="0.25">
      <c r="A15" t="s">
        <v>178</v>
      </c>
      <c r="B15" t="s">
        <v>90</v>
      </c>
      <c r="E15">
        <v>2.41</v>
      </c>
      <c r="F15" t="s">
        <v>247</v>
      </c>
      <c r="G15">
        <v>2.41</v>
      </c>
      <c r="H15" t="s">
        <v>218</v>
      </c>
      <c r="I15">
        <v>2.41</v>
      </c>
      <c r="J15" t="s">
        <v>218</v>
      </c>
      <c r="K15">
        <v>2.41</v>
      </c>
      <c r="L15" t="s">
        <v>218</v>
      </c>
      <c r="M15">
        <v>2.41</v>
      </c>
      <c r="N15" t="s">
        <v>218</v>
      </c>
      <c r="O15">
        <v>2.41</v>
      </c>
      <c r="P15" t="s">
        <v>218</v>
      </c>
      <c r="Q15" t="s">
        <v>6</v>
      </c>
    </row>
    <row r="16" spans="1:17" hidden="1" x14ac:dyDescent="0.25">
      <c r="A16" t="s">
        <v>170</v>
      </c>
      <c r="B16" t="s">
        <v>90</v>
      </c>
      <c r="E16">
        <v>2.41</v>
      </c>
      <c r="F16" t="s">
        <v>218</v>
      </c>
      <c r="G16">
        <v>2.41</v>
      </c>
      <c r="H16" t="s">
        <v>218</v>
      </c>
      <c r="I16">
        <v>2.41</v>
      </c>
      <c r="J16" t="s">
        <v>218</v>
      </c>
      <c r="K16">
        <v>2.41</v>
      </c>
      <c r="L16" t="s">
        <v>218</v>
      </c>
      <c r="M16">
        <v>2.41</v>
      </c>
      <c r="N16" t="s">
        <v>218</v>
      </c>
      <c r="O16">
        <v>2.41</v>
      </c>
      <c r="P16" t="s">
        <v>218</v>
      </c>
      <c r="Q16" t="s">
        <v>6</v>
      </c>
    </row>
    <row r="17" spans="1:17" hidden="1" x14ac:dyDescent="0.25">
      <c r="A17" t="s">
        <v>174</v>
      </c>
      <c r="B17" t="s">
        <v>90</v>
      </c>
      <c r="E17">
        <v>2.41</v>
      </c>
      <c r="F17" t="s">
        <v>218</v>
      </c>
      <c r="G17">
        <v>2.41</v>
      </c>
      <c r="H17" t="s">
        <v>218</v>
      </c>
      <c r="I17">
        <v>2.41</v>
      </c>
      <c r="J17" t="s">
        <v>218</v>
      </c>
      <c r="K17">
        <v>2.41</v>
      </c>
      <c r="L17" t="s">
        <v>218</v>
      </c>
      <c r="M17">
        <v>2.41</v>
      </c>
      <c r="N17" t="s">
        <v>218</v>
      </c>
      <c r="O17">
        <v>2.41</v>
      </c>
      <c r="P17" t="s">
        <v>218</v>
      </c>
      <c r="Q17" t="s">
        <v>6</v>
      </c>
    </row>
    <row r="18" spans="1:17" hidden="1" x14ac:dyDescent="0.25">
      <c r="A18" t="s">
        <v>176</v>
      </c>
      <c r="B18" t="s">
        <v>90</v>
      </c>
      <c r="E18">
        <v>2.41</v>
      </c>
      <c r="F18" t="s">
        <v>218</v>
      </c>
      <c r="G18">
        <v>2.41</v>
      </c>
      <c r="H18" t="s">
        <v>218</v>
      </c>
      <c r="I18">
        <v>2.41</v>
      </c>
      <c r="J18" t="s">
        <v>218</v>
      </c>
      <c r="K18">
        <v>2.41</v>
      </c>
      <c r="L18" t="s">
        <v>218</v>
      </c>
      <c r="M18">
        <v>2.41</v>
      </c>
      <c r="N18" t="s">
        <v>218</v>
      </c>
      <c r="O18">
        <v>2.41</v>
      </c>
      <c r="P18" t="s">
        <v>218</v>
      </c>
      <c r="Q18" t="s">
        <v>6</v>
      </c>
    </row>
    <row r="19" spans="1:17" hidden="1" x14ac:dyDescent="0.25">
      <c r="A19" t="s">
        <v>172</v>
      </c>
      <c r="B19" t="s">
        <v>90</v>
      </c>
      <c r="E19">
        <v>2.41</v>
      </c>
      <c r="F19" t="s">
        <v>218</v>
      </c>
      <c r="G19">
        <v>2.41</v>
      </c>
      <c r="H19" t="s">
        <v>218</v>
      </c>
      <c r="I19">
        <v>2.41</v>
      </c>
      <c r="J19" t="s">
        <v>218</v>
      </c>
      <c r="K19">
        <v>2.41</v>
      </c>
      <c r="L19" t="s">
        <v>218</v>
      </c>
      <c r="M19">
        <v>2.41</v>
      </c>
      <c r="N19" t="s">
        <v>218</v>
      </c>
      <c r="O19">
        <v>2.41</v>
      </c>
      <c r="P19" t="s">
        <v>218</v>
      </c>
      <c r="Q19" t="s">
        <v>6</v>
      </c>
    </row>
    <row r="20" spans="1:17" x14ac:dyDescent="0.25">
      <c r="A20" t="s">
        <v>180</v>
      </c>
      <c r="B20" t="s">
        <v>90</v>
      </c>
      <c r="E20">
        <v>8.82</v>
      </c>
      <c r="F20" t="s">
        <v>298</v>
      </c>
      <c r="G20">
        <v>1.27</v>
      </c>
      <c r="H20" t="s">
        <v>298</v>
      </c>
      <c r="I20">
        <v>8.82</v>
      </c>
      <c r="J20" t="s">
        <v>226</v>
      </c>
      <c r="K20">
        <v>1.27</v>
      </c>
      <c r="L20" t="s">
        <v>227</v>
      </c>
      <c r="M20">
        <v>8.82</v>
      </c>
      <c r="N20" t="s">
        <v>226</v>
      </c>
      <c r="O20">
        <v>1.27</v>
      </c>
      <c r="P20" t="s">
        <v>227</v>
      </c>
      <c r="Q20" t="s">
        <v>6</v>
      </c>
    </row>
    <row r="21" spans="1:17" hidden="1" x14ac:dyDescent="0.25">
      <c r="A21" t="s">
        <v>189</v>
      </c>
      <c r="B21" t="s">
        <v>90</v>
      </c>
      <c r="E21">
        <v>3.91</v>
      </c>
      <c r="F21" t="s">
        <v>218</v>
      </c>
      <c r="G21">
        <v>3.91</v>
      </c>
      <c r="H21" t="s">
        <v>218</v>
      </c>
      <c r="I21">
        <v>3.91</v>
      </c>
      <c r="J21" t="s">
        <v>218</v>
      </c>
      <c r="K21">
        <v>3.91</v>
      </c>
      <c r="L21" t="s">
        <v>218</v>
      </c>
      <c r="M21">
        <v>3.91</v>
      </c>
      <c r="N21" t="s">
        <v>218</v>
      </c>
      <c r="O21">
        <v>3.91</v>
      </c>
      <c r="P21" t="s">
        <v>218</v>
      </c>
      <c r="Q21" t="s">
        <v>6</v>
      </c>
    </row>
    <row r="22" spans="1:17" x14ac:dyDescent="0.25">
      <c r="A22" t="s">
        <v>191</v>
      </c>
      <c r="B22" t="s">
        <v>90</v>
      </c>
      <c r="E22">
        <v>1.0266999999999999</v>
      </c>
      <c r="F22" t="s">
        <v>298</v>
      </c>
      <c r="G22">
        <v>0.503</v>
      </c>
      <c r="H22" t="s">
        <v>298</v>
      </c>
      <c r="I22">
        <v>1.0266999999999999</v>
      </c>
      <c r="J22" t="s">
        <v>226</v>
      </c>
      <c r="K22">
        <v>0.503</v>
      </c>
      <c r="L22" t="s">
        <v>227</v>
      </c>
      <c r="M22">
        <v>1.0266999999999999</v>
      </c>
      <c r="N22" t="s">
        <v>226</v>
      </c>
      <c r="O22">
        <v>0.503</v>
      </c>
      <c r="P22" t="s">
        <v>227</v>
      </c>
      <c r="Q22" t="s">
        <v>6</v>
      </c>
    </row>
    <row r="23" spans="1:17" hidden="1" x14ac:dyDescent="0.25">
      <c r="A23" t="s">
        <v>103</v>
      </c>
      <c r="B23" t="s">
        <v>90</v>
      </c>
      <c r="E23">
        <v>2.4500000000000002</v>
      </c>
      <c r="F23" t="s">
        <v>218</v>
      </c>
      <c r="G23">
        <v>2.4500000000000002</v>
      </c>
      <c r="H23" t="s">
        <v>218</v>
      </c>
      <c r="I23">
        <v>2.4500000000000002</v>
      </c>
      <c r="J23" t="s">
        <v>218</v>
      </c>
      <c r="K23">
        <v>2.4500000000000002</v>
      </c>
      <c r="L23" t="s">
        <v>218</v>
      </c>
      <c r="M23">
        <v>2.4500000000000002</v>
      </c>
      <c r="N23" t="s">
        <v>218</v>
      </c>
      <c r="O23">
        <v>2.4500000000000002</v>
      </c>
      <c r="P23" t="s">
        <v>218</v>
      </c>
      <c r="Q23" t="s">
        <v>6</v>
      </c>
    </row>
    <row r="24" spans="1:17" hidden="1" x14ac:dyDescent="0.25">
      <c r="A24" t="s">
        <v>216</v>
      </c>
      <c r="B24" t="s">
        <v>90</v>
      </c>
      <c r="E24">
        <v>2.4500000000000002</v>
      </c>
      <c r="F24" t="s">
        <v>218</v>
      </c>
      <c r="G24">
        <v>2.4500000000000002</v>
      </c>
      <c r="H24" t="s">
        <v>218</v>
      </c>
      <c r="I24">
        <v>2.4500000000000002</v>
      </c>
      <c r="J24" t="s">
        <v>218</v>
      </c>
      <c r="K24">
        <v>2.4500000000000002</v>
      </c>
      <c r="L24" t="s">
        <v>218</v>
      </c>
      <c r="M24">
        <v>2.4500000000000002</v>
      </c>
      <c r="N24" t="s">
        <v>218</v>
      </c>
      <c r="O24">
        <v>2.4500000000000002</v>
      </c>
      <c r="P24" t="s">
        <v>218</v>
      </c>
      <c r="Q24" t="s">
        <v>6</v>
      </c>
    </row>
    <row r="25" spans="1:17" hidden="1" x14ac:dyDescent="0.25">
      <c r="A25" t="s">
        <v>193</v>
      </c>
      <c r="B25" t="s">
        <v>90</v>
      </c>
      <c r="E25">
        <v>1.67</v>
      </c>
      <c r="F25" t="s">
        <v>218</v>
      </c>
      <c r="G25">
        <v>1.67</v>
      </c>
      <c r="H25" t="s">
        <v>218</v>
      </c>
      <c r="I25">
        <v>1.67</v>
      </c>
      <c r="J25" t="s">
        <v>218</v>
      </c>
      <c r="K25">
        <v>1.67</v>
      </c>
      <c r="L25" t="s">
        <v>218</v>
      </c>
      <c r="M25">
        <v>1.67</v>
      </c>
      <c r="N25" t="s">
        <v>218</v>
      </c>
      <c r="O25">
        <v>1.67</v>
      </c>
      <c r="P25" t="s">
        <v>218</v>
      </c>
      <c r="Q25" t="s">
        <v>6</v>
      </c>
    </row>
    <row r="26" spans="1:17" x14ac:dyDescent="0.25">
      <c r="A26" t="s">
        <v>229</v>
      </c>
      <c r="B26" t="s">
        <v>90</v>
      </c>
      <c r="E26">
        <v>1.02</v>
      </c>
      <c r="F26" t="s">
        <v>298</v>
      </c>
      <c r="G26">
        <v>1.02</v>
      </c>
      <c r="H26" t="s">
        <v>226</v>
      </c>
      <c r="I26">
        <v>1.02</v>
      </c>
      <c r="J26" t="s">
        <v>226</v>
      </c>
      <c r="K26">
        <v>1.02</v>
      </c>
      <c r="L26" t="s">
        <v>227</v>
      </c>
      <c r="M26">
        <v>1.02</v>
      </c>
      <c r="N26" t="s">
        <v>226</v>
      </c>
      <c r="O26">
        <v>1.02</v>
      </c>
      <c r="P26" t="s">
        <v>227</v>
      </c>
      <c r="Q26" t="s">
        <v>6</v>
      </c>
    </row>
    <row r="27" spans="1:17" hidden="1" x14ac:dyDescent="0.25">
      <c r="A27" t="s">
        <v>196</v>
      </c>
      <c r="B27" t="s">
        <v>90</v>
      </c>
      <c r="E27">
        <v>1.32</v>
      </c>
      <c r="F27" t="s">
        <v>218</v>
      </c>
      <c r="G27">
        <v>1.32</v>
      </c>
      <c r="H27" t="s">
        <v>218</v>
      </c>
      <c r="I27">
        <v>1.32</v>
      </c>
      <c r="J27" t="s">
        <v>218</v>
      </c>
      <c r="K27">
        <v>1.32</v>
      </c>
      <c r="L27" t="s">
        <v>218</v>
      </c>
      <c r="M27">
        <v>1.32</v>
      </c>
      <c r="N27" t="s">
        <v>218</v>
      </c>
      <c r="O27">
        <v>1.32</v>
      </c>
      <c r="P27" t="s">
        <v>218</v>
      </c>
      <c r="Q27" t="s">
        <v>6</v>
      </c>
    </row>
    <row r="28" spans="1:17" hidden="1" x14ac:dyDescent="0.25">
      <c r="A28" t="s">
        <v>144</v>
      </c>
      <c r="B28" t="s">
        <v>90</v>
      </c>
      <c r="E28">
        <v>2.41</v>
      </c>
      <c r="F28" t="s">
        <v>218</v>
      </c>
      <c r="G28">
        <v>2.41</v>
      </c>
      <c r="H28" t="s">
        <v>218</v>
      </c>
      <c r="I28">
        <v>2.41</v>
      </c>
      <c r="J28" t="s">
        <v>218</v>
      </c>
      <c r="K28">
        <v>2.41</v>
      </c>
      <c r="L28" t="s">
        <v>218</v>
      </c>
      <c r="M28">
        <v>2.41</v>
      </c>
      <c r="N28" t="s">
        <v>218</v>
      </c>
      <c r="O28">
        <v>2.41</v>
      </c>
      <c r="P28" t="s">
        <v>218</v>
      </c>
      <c r="Q28" t="s">
        <v>6</v>
      </c>
    </row>
    <row r="29" spans="1:17" hidden="1" x14ac:dyDescent="0.25">
      <c r="A29" t="s">
        <v>151</v>
      </c>
      <c r="B29" t="s">
        <v>90</v>
      </c>
      <c r="E29">
        <v>2.41</v>
      </c>
      <c r="F29" t="s">
        <v>218</v>
      </c>
      <c r="G29">
        <v>2.41</v>
      </c>
      <c r="H29" t="s">
        <v>218</v>
      </c>
      <c r="I29">
        <v>2.41</v>
      </c>
      <c r="J29" t="s">
        <v>218</v>
      </c>
      <c r="K29">
        <v>2.41</v>
      </c>
      <c r="L29" t="s">
        <v>218</v>
      </c>
      <c r="M29">
        <v>2.41</v>
      </c>
      <c r="N29" t="s">
        <v>218</v>
      </c>
      <c r="O29">
        <v>2.41</v>
      </c>
      <c r="P29" t="s">
        <v>218</v>
      </c>
      <c r="Q29" t="s">
        <v>6</v>
      </c>
    </row>
    <row r="30" spans="1:17" hidden="1" x14ac:dyDescent="0.25">
      <c r="A30" t="s">
        <v>161</v>
      </c>
      <c r="B30" t="s">
        <v>90</v>
      </c>
      <c r="E30">
        <v>2.41</v>
      </c>
      <c r="F30" t="s">
        <v>218</v>
      </c>
      <c r="G30">
        <v>2.41</v>
      </c>
      <c r="H30" t="s">
        <v>218</v>
      </c>
      <c r="I30">
        <v>2.41</v>
      </c>
      <c r="J30" t="s">
        <v>218</v>
      </c>
      <c r="K30">
        <v>2.41</v>
      </c>
      <c r="L30" t="s">
        <v>218</v>
      </c>
      <c r="M30">
        <v>2.41</v>
      </c>
      <c r="N30" t="s">
        <v>218</v>
      </c>
      <c r="O30">
        <v>2.41</v>
      </c>
      <c r="P30" t="s">
        <v>218</v>
      </c>
      <c r="Q30" t="s">
        <v>6</v>
      </c>
    </row>
    <row r="31" spans="1:17" hidden="1" x14ac:dyDescent="0.25">
      <c r="A31" t="s">
        <v>157</v>
      </c>
      <c r="B31" t="s">
        <v>90</v>
      </c>
      <c r="E31">
        <v>2.41</v>
      </c>
      <c r="F31" t="s">
        <v>218</v>
      </c>
      <c r="G31">
        <v>2.41</v>
      </c>
      <c r="H31" t="s">
        <v>218</v>
      </c>
      <c r="I31">
        <v>2.41</v>
      </c>
      <c r="J31" t="s">
        <v>218</v>
      </c>
      <c r="K31">
        <v>2.41</v>
      </c>
      <c r="L31" t="s">
        <v>218</v>
      </c>
      <c r="M31">
        <v>2.41</v>
      </c>
      <c r="N31" t="s">
        <v>218</v>
      </c>
      <c r="O31">
        <v>2.41</v>
      </c>
      <c r="P31" t="s">
        <v>218</v>
      </c>
      <c r="Q31" t="s">
        <v>6</v>
      </c>
    </row>
    <row r="32" spans="1:17" hidden="1" x14ac:dyDescent="0.25">
      <c r="A32" t="s">
        <v>159</v>
      </c>
      <c r="B32" t="s">
        <v>90</v>
      </c>
      <c r="E32">
        <v>2.41</v>
      </c>
      <c r="F32" t="s">
        <v>218</v>
      </c>
      <c r="G32">
        <v>2.41</v>
      </c>
      <c r="H32" t="s">
        <v>218</v>
      </c>
      <c r="I32">
        <v>2.41</v>
      </c>
      <c r="J32" t="s">
        <v>218</v>
      </c>
      <c r="K32">
        <v>2.41</v>
      </c>
      <c r="L32" t="s">
        <v>218</v>
      </c>
      <c r="M32">
        <v>2.41</v>
      </c>
      <c r="N32" t="s">
        <v>218</v>
      </c>
      <c r="O32">
        <v>2.41</v>
      </c>
      <c r="P32" t="s">
        <v>218</v>
      </c>
      <c r="Q32" t="s">
        <v>6</v>
      </c>
    </row>
    <row r="33" spans="1:17" hidden="1" x14ac:dyDescent="0.25">
      <c r="A33" t="s">
        <v>155</v>
      </c>
      <c r="B33" t="s">
        <v>90</v>
      </c>
      <c r="E33">
        <v>2.41</v>
      </c>
      <c r="F33" t="s">
        <v>218</v>
      </c>
      <c r="G33">
        <v>2.41</v>
      </c>
      <c r="H33" t="s">
        <v>218</v>
      </c>
      <c r="I33">
        <v>2.41</v>
      </c>
      <c r="J33" t="s">
        <v>218</v>
      </c>
      <c r="K33">
        <v>2.41</v>
      </c>
      <c r="L33" t="s">
        <v>218</v>
      </c>
      <c r="M33">
        <v>2.41</v>
      </c>
      <c r="N33" t="s">
        <v>218</v>
      </c>
      <c r="O33">
        <v>2.41</v>
      </c>
      <c r="P33" t="s">
        <v>218</v>
      </c>
      <c r="Q33" t="s">
        <v>6</v>
      </c>
    </row>
    <row r="34" spans="1:17" hidden="1" x14ac:dyDescent="0.25">
      <c r="A34" t="s">
        <v>198</v>
      </c>
      <c r="B34" t="s">
        <v>90</v>
      </c>
      <c r="E34">
        <v>3.18</v>
      </c>
      <c r="F34" t="s">
        <v>218</v>
      </c>
      <c r="G34">
        <v>3.18</v>
      </c>
      <c r="H34" t="s">
        <v>218</v>
      </c>
      <c r="I34">
        <v>3.18</v>
      </c>
      <c r="J34" t="s">
        <v>218</v>
      </c>
      <c r="K34">
        <v>3.18</v>
      </c>
      <c r="L34" t="s">
        <v>218</v>
      </c>
      <c r="M34">
        <v>3.18</v>
      </c>
      <c r="N34" t="s">
        <v>218</v>
      </c>
      <c r="O34">
        <v>3.18</v>
      </c>
      <c r="P34" t="s">
        <v>218</v>
      </c>
      <c r="Q34" t="s">
        <v>6</v>
      </c>
    </row>
    <row r="35" spans="1:17" hidden="1" x14ac:dyDescent="0.25">
      <c r="A35" t="s">
        <v>60</v>
      </c>
      <c r="B35" t="s">
        <v>77</v>
      </c>
      <c r="E35">
        <v>0.1</v>
      </c>
      <c r="F35" t="s">
        <v>218</v>
      </c>
      <c r="G35">
        <v>0.1</v>
      </c>
      <c r="H35" t="s">
        <v>218</v>
      </c>
      <c r="I35">
        <v>0.1</v>
      </c>
      <c r="J35" t="s">
        <v>218</v>
      </c>
      <c r="K35">
        <v>0.1</v>
      </c>
      <c r="L35" t="s">
        <v>218</v>
      </c>
      <c r="M35">
        <v>0.1</v>
      </c>
      <c r="N35" t="s">
        <v>218</v>
      </c>
      <c r="O35">
        <v>0.1</v>
      </c>
      <c r="P35" t="s">
        <v>218</v>
      </c>
      <c r="Q35" t="s">
        <v>6</v>
      </c>
    </row>
    <row r="36" spans="1:17" hidden="1" x14ac:dyDescent="0.25">
      <c r="A36" t="s">
        <v>99</v>
      </c>
      <c r="B36" t="s">
        <v>77</v>
      </c>
      <c r="E36">
        <v>4.8000000000000001E-2</v>
      </c>
      <c r="F36" t="s">
        <v>218</v>
      </c>
      <c r="G36">
        <v>4.8000000000000001E-2</v>
      </c>
      <c r="H36" t="s">
        <v>218</v>
      </c>
      <c r="I36">
        <v>4.8000000000000001E-2</v>
      </c>
      <c r="J36" t="s">
        <v>218</v>
      </c>
      <c r="K36">
        <v>4.8000000000000001E-2</v>
      </c>
      <c r="L36" t="s">
        <v>218</v>
      </c>
      <c r="M36">
        <v>4.8000000000000001E-2</v>
      </c>
      <c r="N36" t="s">
        <v>218</v>
      </c>
      <c r="O36">
        <v>4.8000000000000001E-2</v>
      </c>
      <c r="P36" t="s">
        <v>218</v>
      </c>
      <c r="Q36" t="s">
        <v>6</v>
      </c>
    </row>
    <row r="37" spans="1:17" hidden="1" x14ac:dyDescent="0.25">
      <c r="A37" t="s">
        <v>214</v>
      </c>
      <c r="B37" t="s">
        <v>77</v>
      </c>
      <c r="E37">
        <v>0.158</v>
      </c>
      <c r="F37" t="s">
        <v>218</v>
      </c>
      <c r="G37">
        <v>0.158</v>
      </c>
      <c r="H37" t="s">
        <v>218</v>
      </c>
      <c r="I37">
        <v>0.158</v>
      </c>
      <c r="J37" t="s">
        <v>218</v>
      </c>
      <c r="K37">
        <v>0.158</v>
      </c>
      <c r="L37" t="s">
        <v>218</v>
      </c>
      <c r="M37">
        <v>0.158</v>
      </c>
      <c r="N37" t="s">
        <v>218</v>
      </c>
      <c r="O37">
        <v>0.158</v>
      </c>
      <c r="P37" t="s">
        <v>218</v>
      </c>
      <c r="Q37" t="s">
        <v>6</v>
      </c>
    </row>
    <row r="38" spans="1:17" hidden="1" x14ac:dyDescent="0.25">
      <c r="A38" t="s">
        <v>101</v>
      </c>
      <c r="B38" t="s">
        <v>77</v>
      </c>
      <c r="E38">
        <v>4.9000000000000002E-2</v>
      </c>
      <c r="F38" t="s">
        <v>218</v>
      </c>
      <c r="G38">
        <v>4.9000000000000002E-2</v>
      </c>
      <c r="H38" t="s">
        <v>218</v>
      </c>
      <c r="I38">
        <v>4.9000000000000002E-2</v>
      </c>
      <c r="J38" t="s">
        <v>218</v>
      </c>
      <c r="K38">
        <v>4.9000000000000002E-2</v>
      </c>
      <c r="L38" t="s">
        <v>218</v>
      </c>
      <c r="M38">
        <v>4.9000000000000002E-2</v>
      </c>
      <c r="N38" t="s">
        <v>218</v>
      </c>
      <c r="O38">
        <v>4.9000000000000002E-2</v>
      </c>
      <c r="P38" t="s">
        <v>218</v>
      </c>
      <c r="Q38" t="s">
        <v>6</v>
      </c>
    </row>
    <row r="39" spans="1:17" hidden="1" x14ac:dyDescent="0.25">
      <c r="A39" t="s">
        <v>234</v>
      </c>
      <c r="B39" t="s">
        <v>77</v>
      </c>
      <c r="E39">
        <v>0.158</v>
      </c>
      <c r="F39" t="s">
        <v>218</v>
      </c>
      <c r="G39">
        <v>0.158</v>
      </c>
      <c r="H39" t="s">
        <v>218</v>
      </c>
      <c r="I39">
        <v>0.158</v>
      </c>
      <c r="J39" t="s">
        <v>218</v>
      </c>
      <c r="K39">
        <v>0.158</v>
      </c>
      <c r="L39" t="s">
        <v>218</v>
      </c>
      <c r="M39">
        <v>0.158</v>
      </c>
      <c r="N39" t="s">
        <v>218</v>
      </c>
      <c r="O39">
        <v>0.158</v>
      </c>
      <c r="P39" t="s">
        <v>218</v>
      </c>
      <c r="Q39" t="s">
        <v>6</v>
      </c>
    </row>
    <row r="40" spans="1:17" hidden="1" x14ac:dyDescent="0.25">
      <c r="A40" t="s">
        <v>105</v>
      </c>
      <c r="B40" t="s">
        <v>77</v>
      </c>
      <c r="E40">
        <v>0.157</v>
      </c>
      <c r="F40" t="s">
        <v>218</v>
      </c>
      <c r="G40">
        <v>0.157</v>
      </c>
      <c r="H40" t="s">
        <v>218</v>
      </c>
      <c r="I40">
        <v>0.157</v>
      </c>
      <c r="J40" t="s">
        <v>218</v>
      </c>
      <c r="K40">
        <v>0.157</v>
      </c>
      <c r="L40" t="s">
        <v>218</v>
      </c>
      <c r="M40">
        <v>0.157</v>
      </c>
      <c r="N40" t="s">
        <v>218</v>
      </c>
      <c r="O40">
        <v>0.157</v>
      </c>
      <c r="P40" t="s">
        <v>218</v>
      </c>
      <c r="Q40" t="s">
        <v>6</v>
      </c>
    </row>
    <row r="41" spans="1:17" hidden="1" x14ac:dyDescent="0.25">
      <c r="A41" t="s">
        <v>107</v>
      </c>
      <c r="B41" t="s">
        <v>77</v>
      </c>
      <c r="E41">
        <v>0.13</v>
      </c>
      <c r="F41" t="s">
        <v>218</v>
      </c>
      <c r="G41">
        <v>0.13</v>
      </c>
      <c r="H41" t="s">
        <v>218</v>
      </c>
      <c r="I41">
        <v>0.13</v>
      </c>
      <c r="J41" t="s">
        <v>218</v>
      </c>
      <c r="K41">
        <v>0.13</v>
      </c>
      <c r="L41" t="s">
        <v>218</v>
      </c>
      <c r="M41">
        <v>0.13</v>
      </c>
      <c r="N41" t="s">
        <v>218</v>
      </c>
      <c r="O41">
        <v>0.13</v>
      </c>
      <c r="P41" t="s">
        <v>218</v>
      </c>
      <c r="Q41" t="s">
        <v>6</v>
      </c>
    </row>
    <row r="42" spans="1:17" hidden="1" x14ac:dyDescent="0.25">
      <c r="A42" t="s">
        <v>163</v>
      </c>
      <c r="B42" t="s">
        <v>77</v>
      </c>
      <c r="E42">
        <v>0.158</v>
      </c>
      <c r="F42" t="s">
        <v>218</v>
      </c>
      <c r="G42">
        <v>0.158</v>
      </c>
      <c r="H42" t="s">
        <v>218</v>
      </c>
      <c r="I42">
        <v>0.158</v>
      </c>
      <c r="J42" t="s">
        <v>218</v>
      </c>
      <c r="K42">
        <v>0.158</v>
      </c>
      <c r="L42" t="s">
        <v>218</v>
      </c>
      <c r="M42">
        <v>0.158</v>
      </c>
      <c r="N42" t="s">
        <v>218</v>
      </c>
      <c r="O42">
        <v>0.158</v>
      </c>
      <c r="P42" t="s">
        <v>218</v>
      </c>
      <c r="Q42" t="s">
        <v>6</v>
      </c>
    </row>
    <row r="43" spans="1:17" hidden="1" x14ac:dyDescent="0.25">
      <c r="A43" t="s">
        <v>168</v>
      </c>
      <c r="B43" t="s">
        <v>77</v>
      </c>
      <c r="E43">
        <v>0.158</v>
      </c>
      <c r="F43" t="s">
        <v>218</v>
      </c>
      <c r="G43">
        <v>0.158</v>
      </c>
      <c r="H43" t="s">
        <v>218</v>
      </c>
      <c r="I43">
        <v>0.158</v>
      </c>
      <c r="J43" t="s">
        <v>218</v>
      </c>
      <c r="K43">
        <v>0.158</v>
      </c>
      <c r="L43" t="s">
        <v>218</v>
      </c>
      <c r="M43">
        <v>0.158</v>
      </c>
      <c r="N43" t="s">
        <v>218</v>
      </c>
      <c r="O43">
        <v>0.158</v>
      </c>
      <c r="P43" t="s">
        <v>218</v>
      </c>
      <c r="Q43" t="s">
        <v>6</v>
      </c>
    </row>
    <row r="44" spans="1:17" hidden="1" x14ac:dyDescent="0.25">
      <c r="A44" t="s">
        <v>178</v>
      </c>
      <c r="B44" t="s">
        <v>77</v>
      </c>
      <c r="E44">
        <v>0.158</v>
      </c>
      <c r="F44" t="s">
        <v>218</v>
      </c>
      <c r="G44">
        <v>0.158</v>
      </c>
      <c r="H44" t="s">
        <v>218</v>
      </c>
      <c r="I44">
        <v>0.158</v>
      </c>
      <c r="J44" t="s">
        <v>218</v>
      </c>
      <c r="K44">
        <v>0.158</v>
      </c>
      <c r="L44" t="s">
        <v>218</v>
      </c>
      <c r="M44">
        <v>0.158</v>
      </c>
      <c r="N44" t="s">
        <v>218</v>
      </c>
      <c r="O44">
        <v>0.158</v>
      </c>
      <c r="P44" t="s">
        <v>218</v>
      </c>
      <c r="Q44" t="s">
        <v>6</v>
      </c>
    </row>
    <row r="45" spans="1:17" hidden="1" x14ac:dyDescent="0.25">
      <c r="A45" t="s">
        <v>170</v>
      </c>
      <c r="B45" t="s">
        <v>77</v>
      </c>
      <c r="E45">
        <v>0.158</v>
      </c>
      <c r="F45" t="s">
        <v>218</v>
      </c>
      <c r="G45">
        <v>0.158</v>
      </c>
      <c r="H45" t="s">
        <v>218</v>
      </c>
      <c r="I45">
        <v>0.158</v>
      </c>
      <c r="J45" t="s">
        <v>218</v>
      </c>
      <c r="K45">
        <v>0.158</v>
      </c>
      <c r="L45" t="s">
        <v>218</v>
      </c>
      <c r="M45">
        <v>0.158</v>
      </c>
      <c r="N45" t="s">
        <v>218</v>
      </c>
      <c r="O45">
        <v>0.158</v>
      </c>
      <c r="P45" t="s">
        <v>218</v>
      </c>
      <c r="Q45" t="s">
        <v>6</v>
      </c>
    </row>
    <row r="46" spans="1:17" hidden="1" x14ac:dyDescent="0.25">
      <c r="A46" t="s">
        <v>174</v>
      </c>
      <c r="B46" t="s">
        <v>77</v>
      </c>
      <c r="E46">
        <v>0.158</v>
      </c>
      <c r="F46" t="s">
        <v>218</v>
      </c>
      <c r="G46">
        <v>0.158</v>
      </c>
      <c r="H46" t="s">
        <v>218</v>
      </c>
      <c r="I46">
        <v>0.158</v>
      </c>
      <c r="J46" t="s">
        <v>218</v>
      </c>
      <c r="K46">
        <v>0.158</v>
      </c>
      <c r="L46" t="s">
        <v>218</v>
      </c>
      <c r="M46">
        <v>0.158</v>
      </c>
      <c r="N46" t="s">
        <v>218</v>
      </c>
      <c r="O46">
        <v>0.158</v>
      </c>
      <c r="P46" t="s">
        <v>218</v>
      </c>
      <c r="Q46" t="s">
        <v>6</v>
      </c>
    </row>
    <row r="47" spans="1:17" hidden="1" x14ac:dyDescent="0.25">
      <c r="A47" t="s">
        <v>176</v>
      </c>
      <c r="B47" t="s">
        <v>77</v>
      </c>
      <c r="E47">
        <v>0.158</v>
      </c>
      <c r="F47" t="s">
        <v>218</v>
      </c>
      <c r="G47">
        <v>0.158</v>
      </c>
      <c r="H47" t="s">
        <v>218</v>
      </c>
      <c r="I47">
        <v>0.158</v>
      </c>
      <c r="J47" t="s">
        <v>218</v>
      </c>
      <c r="K47">
        <v>0.158</v>
      </c>
      <c r="L47" t="s">
        <v>218</v>
      </c>
      <c r="M47">
        <v>0.158</v>
      </c>
      <c r="N47" t="s">
        <v>218</v>
      </c>
      <c r="O47">
        <v>0.158</v>
      </c>
      <c r="P47" t="s">
        <v>218</v>
      </c>
      <c r="Q47" t="s">
        <v>6</v>
      </c>
    </row>
    <row r="48" spans="1:17" hidden="1" x14ac:dyDescent="0.25">
      <c r="A48" t="s">
        <v>172</v>
      </c>
      <c r="B48" t="s">
        <v>77</v>
      </c>
      <c r="E48">
        <v>0.158</v>
      </c>
      <c r="F48" t="s">
        <v>218</v>
      </c>
      <c r="G48">
        <v>0.158</v>
      </c>
      <c r="H48" t="s">
        <v>218</v>
      </c>
      <c r="I48">
        <v>0.158</v>
      </c>
      <c r="J48" t="s">
        <v>218</v>
      </c>
      <c r="K48">
        <v>0.158</v>
      </c>
      <c r="L48" t="s">
        <v>218</v>
      </c>
      <c r="M48">
        <v>0.158</v>
      </c>
      <c r="N48" t="s">
        <v>218</v>
      </c>
      <c r="O48">
        <v>0.158</v>
      </c>
      <c r="P48" t="s">
        <v>218</v>
      </c>
      <c r="Q48" t="s">
        <v>6</v>
      </c>
    </row>
    <row r="49" spans="1:17" hidden="1" x14ac:dyDescent="0.25">
      <c r="A49" t="s">
        <v>180</v>
      </c>
      <c r="B49" t="s">
        <v>77</v>
      </c>
      <c r="E49">
        <v>8.5999999999999993E-2</v>
      </c>
      <c r="F49" t="s">
        <v>218</v>
      </c>
      <c r="G49">
        <v>8.5999999999999993E-2</v>
      </c>
      <c r="H49" t="s">
        <v>218</v>
      </c>
      <c r="I49">
        <v>8.5999999999999993E-2</v>
      </c>
      <c r="J49" t="s">
        <v>218</v>
      </c>
      <c r="K49">
        <v>8.5999999999999993E-2</v>
      </c>
      <c r="L49" t="s">
        <v>218</v>
      </c>
      <c r="M49">
        <v>8.5999999999999993E-2</v>
      </c>
      <c r="N49" t="s">
        <v>218</v>
      </c>
      <c r="O49">
        <v>8.5999999999999993E-2</v>
      </c>
      <c r="P49" t="s">
        <v>218</v>
      </c>
      <c r="Q49" t="s">
        <v>6</v>
      </c>
    </row>
    <row r="50" spans="1:17" hidden="1" x14ac:dyDescent="0.25">
      <c r="A50" t="s">
        <v>189</v>
      </c>
      <c r="B50" t="s">
        <v>77</v>
      </c>
      <c r="E50">
        <v>0.21199999999999999</v>
      </c>
      <c r="F50" t="s">
        <v>218</v>
      </c>
      <c r="G50">
        <v>0.21199999999999999</v>
      </c>
      <c r="H50" t="s">
        <v>218</v>
      </c>
      <c r="I50">
        <v>0.21199999999999999</v>
      </c>
      <c r="J50" t="s">
        <v>218</v>
      </c>
      <c r="K50">
        <v>0.21199999999999999</v>
      </c>
      <c r="L50" t="s">
        <v>218</v>
      </c>
      <c r="M50">
        <v>0.21199999999999999</v>
      </c>
      <c r="N50" t="s">
        <v>218</v>
      </c>
      <c r="O50">
        <v>0.21199999999999999</v>
      </c>
      <c r="P50" t="s">
        <v>218</v>
      </c>
      <c r="Q50" t="s">
        <v>6</v>
      </c>
    </row>
    <row r="51" spans="1:17" hidden="1" x14ac:dyDescent="0.25">
      <c r="A51" t="s">
        <v>191</v>
      </c>
      <c r="B51" t="s">
        <v>77</v>
      </c>
      <c r="E51">
        <v>6.4000000000000001E-2</v>
      </c>
      <c r="F51" t="s">
        <v>218</v>
      </c>
      <c r="G51">
        <v>6.4000000000000001E-2</v>
      </c>
      <c r="H51" t="s">
        <v>218</v>
      </c>
      <c r="I51">
        <v>6.4000000000000001E-2</v>
      </c>
      <c r="J51" t="s">
        <v>218</v>
      </c>
      <c r="K51">
        <v>6.4000000000000001E-2</v>
      </c>
      <c r="L51" t="s">
        <v>218</v>
      </c>
      <c r="M51">
        <v>6.4000000000000001E-2</v>
      </c>
      <c r="N51" t="s">
        <v>218</v>
      </c>
      <c r="O51">
        <v>6.4000000000000001E-2</v>
      </c>
      <c r="P51" t="s">
        <v>218</v>
      </c>
      <c r="Q51" t="s">
        <v>6</v>
      </c>
    </row>
    <row r="52" spans="1:17" hidden="1" x14ac:dyDescent="0.25">
      <c r="A52" t="s">
        <v>103</v>
      </c>
      <c r="B52" t="s">
        <v>77</v>
      </c>
      <c r="E52">
        <v>4.8000000000000001E-2</v>
      </c>
      <c r="F52" t="s">
        <v>218</v>
      </c>
      <c r="G52">
        <v>4.8000000000000001E-2</v>
      </c>
      <c r="H52" t="s">
        <v>218</v>
      </c>
      <c r="I52">
        <v>4.8000000000000001E-2</v>
      </c>
      <c r="J52" t="s">
        <v>218</v>
      </c>
      <c r="K52">
        <v>4.8000000000000001E-2</v>
      </c>
      <c r="L52" t="s">
        <v>218</v>
      </c>
      <c r="M52">
        <v>4.8000000000000001E-2</v>
      </c>
      <c r="N52" t="s">
        <v>218</v>
      </c>
      <c r="O52">
        <v>4.8000000000000001E-2</v>
      </c>
      <c r="P52" t="s">
        <v>218</v>
      </c>
      <c r="Q52" t="s">
        <v>6</v>
      </c>
    </row>
    <row r="53" spans="1:17" hidden="1" x14ac:dyDescent="0.25">
      <c r="A53" t="s">
        <v>216</v>
      </c>
      <c r="B53" t="s">
        <v>77</v>
      </c>
      <c r="E53">
        <v>4.8000000000000001E-2</v>
      </c>
      <c r="F53" t="s">
        <v>218</v>
      </c>
      <c r="G53">
        <v>4.8000000000000001E-2</v>
      </c>
      <c r="H53" t="s">
        <v>218</v>
      </c>
      <c r="I53">
        <v>4.8000000000000001E-2</v>
      </c>
      <c r="J53" t="s">
        <v>218</v>
      </c>
      <c r="K53">
        <v>4.8000000000000001E-2</v>
      </c>
      <c r="L53" t="s">
        <v>218</v>
      </c>
      <c r="M53">
        <v>4.8000000000000001E-2</v>
      </c>
      <c r="N53" t="s">
        <v>218</v>
      </c>
      <c r="O53">
        <v>4.8000000000000001E-2</v>
      </c>
      <c r="P53" t="s">
        <v>218</v>
      </c>
      <c r="Q53" t="s">
        <v>6</v>
      </c>
    </row>
    <row r="54" spans="1:17" hidden="1" x14ac:dyDescent="0.25">
      <c r="A54" t="s">
        <v>193</v>
      </c>
      <c r="B54" t="s">
        <v>77</v>
      </c>
      <c r="E54">
        <v>0.06</v>
      </c>
      <c r="F54" t="s">
        <v>218</v>
      </c>
      <c r="G54">
        <v>0.06</v>
      </c>
      <c r="H54" t="s">
        <v>218</v>
      </c>
      <c r="I54">
        <v>0.06</v>
      </c>
      <c r="J54" t="s">
        <v>218</v>
      </c>
      <c r="K54">
        <v>0.06</v>
      </c>
      <c r="L54" t="s">
        <v>218</v>
      </c>
      <c r="M54">
        <v>0.06</v>
      </c>
      <c r="N54" t="s">
        <v>218</v>
      </c>
      <c r="O54">
        <v>0.06</v>
      </c>
      <c r="P54" t="s">
        <v>218</v>
      </c>
      <c r="Q54" t="s">
        <v>6</v>
      </c>
    </row>
    <row r="55" spans="1:17" hidden="1" x14ac:dyDescent="0.25">
      <c r="A55" t="s">
        <v>229</v>
      </c>
      <c r="B55" t="s">
        <v>77</v>
      </c>
      <c r="E55">
        <v>0.158</v>
      </c>
      <c r="F55" t="s">
        <v>218</v>
      </c>
      <c r="G55">
        <v>0.158</v>
      </c>
      <c r="H55" t="s">
        <v>218</v>
      </c>
      <c r="I55">
        <v>0.158</v>
      </c>
      <c r="J55" t="s">
        <v>218</v>
      </c>
      <c r="K55">
        <v>0.158</v>
      </c>
      <c r="L55" t="s">
        <v>218</v>
      </c>
      <c r="M55">
        <v>0.158</v>
      </c>
      <c r="N55" t="s">
        <v>218</v>
      </c>
      <c r="O55">
        <v>0.158</v>
      </c>
      <c r="P55" t="s">
        <v>218</v>
      </c>
      <c r="Q55" t="s">
        <v>6</v>
      </c>
    </row>
    <row r="56" spans="1:17" hidden="1" x14ac:dyDescent="0.25">
      <c r="A56" t="s">
        <v>196</v>
      </c>
      <c r="B56" t="s">
        <v>77</v>
      </c>
      <c r="E56">
        <v>0.27700000000000002</v>
      </c>
      <c r="F56" t="s">
        <v>218</v>
      </c>
      <c r="G56">
        <v>0.27700000000000002</v>
      </c>
      <c r="H56" t="s">
        <v>218</v>
      </c>
      <c r="I56">
        <v>0.27700000000000002</v>
      </c>
      <c r="J56" t="s">
        <v>218</v>
      </c>
      <c r="K56">
        <v>0.27700000000000002</v>
      </c>
      <c r="L56" t="s">
        <v>218</v>
      </c>
      <c r="M56">
        <v>0.27700000000000002</v>
      </c>
      <c r="N56" t="s">
        <v>218</v>
      </c>
      <c r="O56">
        <v>0.27700000000000002</v>
      </c>
      <c r="P56" t="s">
        <v>218</v>
      </c>
      <c r="Q56" t="s">
        <v>6</v>
      </c>
    </row>
    <row r="57" spans="1:17" hidden="1" x14ac:dyDescent="0.25">
      <c r="A57" t="s">
        <v>144</v>
      </c>
      <c r="B57" t="s">
        <v>77</v>
      </c>
      <c r="E57">
        <v>0.158</v>
      </c>
      <c r="F57" t="s">
        <v>218</v>
      </c>
      <c r="G57">
        <v>0.158</v>
      </c>
      <c r="H57" t="s">
        <v>218</v>
      </c>
      <c r="I57">
        <v>0.158</v>
      </c>
      <c r="J57" t="s">
        <v>218</v>
      </c>
      <c r="K57">
        <v>0.158</v>
      </c>
      <c r="L57" t="s">
        <v>218</v>
      </c>
      <c r="M57">
        <v>0.158</v>
      </c>
      <c r="N57" t="s">
        <v>218</v>
      </c>
      <c r="O57">
        <v>0.158</v>
      </c>
      <c r="P57" t="s">
        <v>218</v>
      </c>
      <c r="Q57" t="s">
        <v>6</v>
      </c>
    </row>
    <row r="58" spans="1:17" hidden="1" x14ac:dyDescent="0.25">
      <c r="A58" t="s">
        <v>151</v>
      </c>
      <c r="B58" t="s">
        <v>77</v>
      </c>
      <c r="E58">
        <v>0.158</v>
      </c>
      <c r="F58" t="s">
        <v>218</v>
      </c>
      <c r="G58">
        <v>0.158</v>
      </c>
      <c r="H58" t="s">
        <v>218</v>
      </c>
      <c r="I58">
        <v>0.158</v>
      </c>
      <c r="J58" t="s">
        <v>218</v>
      </c>
      <c r="K58">
        <v>0.158</v>
      </c>
      <c r="L58" t="s">
        <v>218</v>
      </c>
      <c r="M58">
        <v>0.158</v>
      </c>
      <c r="N58" t="s">
        <v>218</v>
      </c>
      <c r="O58">
        <v>0.158</v>
      </c>
      <c r="P58" t="s">
        <v>218</v>
      </c>
      <c r="Q58" t="s">
        <v>6</v>
      </c>
    </row>
    <row r="59" spans="1:17" hidden="1" x14ac:dyDescent="0.25">
      <c r="A59" t="s">
        <v>161</v>
      </c>
      <c r="B59" t="s">
        <v>77</v>
      </c>
      <c r="E59">
        <v>0.158</v>
      </c>
      <c r="F59" t="s">
        <v>218</v>
      </c>
      <c r="G59">
        <v>0.158</v>
      </c>
      <c r="H59" t="s">
        <v>218</v>
      </c>
      <c r="I59">
        <v>0.158</v>
      </c>
      <c r="J59" t="s">
        <v>218</v>
      </c>
      <c r="K59">
        <v>0.158</v>
      </c>
      <c r="L59" t="s">
        <v>218</v>
      </c>
      <c r="M59">
        <v>0.158</v>
      </c>
      <c r="N59" t="s">
        <v>218</v>
      </c>
      <c r="O59">
        <v>0.158</v>
      </c>
      <c r="P59" t="s">
        <v>218</v>
      </c>
      <c r="Q59" t="s">
        <v>6</v>
      </c>
    </row>
    <row r="60" spans="1:17" hidden="1" x14ac:dyDescent="0.25">
      <c r="A60" t="s">
        <v>157</v>
      </c>
      <c r="B60" t="s">
        <v>77</v>
      </c>
      <c r="E60">
        <v>0.158</v>
      </c>
      <c r="F60" t="s">
        <v>218</v>
      </c>
      <c r="G60">
        <v>0.158</v>
      </c>
      <c r="H60" t="s">
        <v>218</v>
      </c>
      <c r="I60">
        <v>0.158</v>
      </c>
      <c r="J60" t="s">
        <v>218</v>
      </c>
      <c r="K60">
        <v>0.158</v>
      </c>
      <c r="L60" t="s">
        <v>218</v>
      </c>
      <c r="M60">
        <v>0.158</v>
      </c>
      <c r="N60" t="s">
        <v>218</v>
      </c>
      <c r="O60">
        <v>0.158</v>
      </c>
      <c r="P60" t="s">
        <v>218</v>
      </c>
      <c r="Q60" t="s">
        <v>6</v>
      </c>
    </row>
    <row r="61" spans="1:17" hidden="1" x14ac:dyDescent="0.25">
      <c r="A61" t="s">
        <v>159</v>
      </c>
      <c r="B61" t="s">
        <v>77</v>
      </c>
      <c r="E61">
        <v>0.158</v>
      </c>
      <c r="F61" t="s">
        <v>218</v>
      </c>
      <c r="G61">
        <v>0.158</v>
      </c>
      <c r="H61" t="s">
        <v>218</v>
      </c>
      <c r="I61">
        <v>0.158</v>
      </c>
      <c r="J61" t="s">
        <v>218</v>
      </c>
      <c r="K61">
        <v>0.158</v>
      </c>
      <c r="L61" t="s">
        <v>218</v>
      </c>
      <c r="M61">
        <v>0.158</v>
      </c>
      <c r="N61" t="s">
        <v>218</v>
      </c>
      <c r="O61">
        <v>0.158</v>
      </c>
      <c r="P61" t="s">
        <v>218</v>
      </c>
      <c r="Q61" t="s">
        <v>6</v>
      </c>
    </row>
    <row r="62" spans="1:17" hidden="1" x14ac:dyDescent="0.25">
      <c r="A62" t="s">
        <v>155</v>
      </c>
      <c r="B62" t="s">
        <v>77</v>
      </c>
      <c r="E62">
        <v>0.158</v>
      </c>
      <c r="F62" t="s">
        <v>218</v>
      </c>
      <c r="G62">
        <v>0.158</v>
      </c>
      <c r="H62" t="s">
        <v>218</v>
      </c>
      <c r="I62">
        <v>0.158</v>
      </c>
      <c r="J62" t="s">
        <v>218</v>
      </c>
      <c r="K62">
        <v>0.158</v>
      </c>
      <c r="L62" t="s">
        <v>218</v>
      </c>
      <c r="M62">
        <v>0.158</v>
      </c>
      <c r="N62" t="s">
        <v>218</v>
      </c>
      <c r="O62">
        <v>0.158</v>
      </c>
      <c r="P62" t="s">
        <v>218</v>
      </c>
      <c r="Q62" t="s">
        <v>6</v>
      </c>
    </row>
    <row r="63" spans="1:17" hidden="1" x14ac:dyDescent="0.25">
      <c r="A63" t="s">
        <v>198</v>
      </c>
      <c r="B63" t="s">
        <v>77</v>
      </c>
      <c r="E63">
        <v>9.7000000000000003E-2</v>
      </c>
      <c r="F63" t="s">
        <v>218</v>
      </c>
      <c r="G63">
        <v>9.7000000000000003E-2</v>
      </c>
      <c r="H63" t="s">
        <v>218</v>
      </c>
      <c r="I63">
        <v>9.7000000000000003E-2</v>
      </c>
      <c r="J63" t="s">
        <v>218</v>
      </c>
      <c r="K63">
        <v>9.7000000000000003E-2</v>
      </c>
      <c r="L63" t="s">
        <v>218</v>
      </c>
      <c r="M63">
        <v>9.7000000000000003E-2</v>
      </c>
      <c r="N63" t="s">
        <v>218</v>
      </c>
      <c r="O63">
        <v>9.7000000000000003E-2</v>
      </c>
      <c r="P63" t="s">
        <v>218</v>
      </c>
      <c r="Q63" t="s">
        <v>6</v>
      </c>
    </row>
    <row r="64" spans="1:17" hidden="1" x14ac:dyDescent="0.25">
      <c r="A64" t="s">
        <v>60</v>
      </c>
      <c r="B64" t="s">
        <v>78</v>
      </c>
      <c r="E64">
        <v>0.5</v>
      </c>
      <c r="F64" t="s">
        <v>218</v>
      </c>
      <c r="G64">
        <v>0.5</v>
      </c>
      <c r="H64" t="s">
        <v>218</v>
      </c>
      <c r="I64">
        <v>0.5</v>
      </c>
      <c r="J64" t="s">
        <v>218</v>
      </c>
      <c r="K64">
        <v>0.5</v>
      </c>
      <c r="L64" t="s">
        <v>218</v>
      </c>
      <c r="M64">
        <v>0.5</v>
      </c>
      <c r="N64" t="s">
        <v>218</v>
      </c>
      <c r="O64">
        <v>0.5</v>
      </c>
      <c r="P64" t="s">
        <v>218</v>
      </c>
      <c r="Q64" t="s">
        <v>6</v>
      </c>
    </row>
    <row r="65" spans="1:17" hidden="1" x14ac:dyDescent="0.25">
      <c r="A65" t="s">
        <v>99</v>
      </c>
      <c r="B65" t="s">
        <v>78</v>
      </c>
      <c r="E65">
        <v>0.5</v>
      </c>
      <c r="F65" t="s">
        <v>218</v>
      </c>
      <c r="G65">
        <v>0.5</v>
      </c>
      <c r="H65" t="s">
        <v>218</v>
      </c>
      <c r="I65">
        <v>0.5</v>
      </c>
      <c r="J65" t="s">
        <v>218</v>
      </c>
      <c r="K65">
        <v>0.5</v>
      </c>
      <c r="L65" t="s">
        <v>218</v>
      </c>
      <c r="M65">
        <v>0.5</v>
      </c>
      <c r="N65" t="s">
        <v>218</v>
      </c>
      <c r="O65">
        <v>0.5</v>
      </c>
      <c r="P65" t="s">
        <v>218</v>
      </c>
      <c r="Q65" t="s">
        <v>6</v>
      </c>
    </row>
    <row r="66" spans="1:17" hidden="1" x14ac:dyDescent="0.25">
      <c r="A66" t="s">
        <v>214</v>
      </c>
      <c r="B66" t="s">
        <v>78</v>
      </c>
      <c r="E66">
        <v>0.5</v>
      </c>
      <c r="F66" t="s">
        <v>218</v>
      </c>
      <c r="G66">
        <v>0.5</v>
      </c>
      <c r="H66" t="s">
        <v>218</v>
      </c>
      <c r="I66">
        <v>0.5</v>
      </c>
      <c r="J66" t="s">
        <v>218</v>
      </c>
      <c r="K66">
        <v>0.5</v>
      </c>
      <c r="L66" t="s">
        <v>218</v>
      </c>
      <c r="M66">
        <v>0.5</v>
      </c>
      <c r="N66" t="s">
        <v>218</v>
      </c>
      <c r="O66">
        <v>0.5</v>
      </c>
      <c r="P66" t="s">
        <v>218</v>
      </c>
      <c r="Q66" t="s">
        <v>6</v>
      </c>
    </row>
    <row r="67" spans="1:17" hidden="1" x14ac:dyDescent="0.25">
      <c r="A67" t="s">
        <v>101</v>
      </c>
      <c r="B67" t="s">
        <v>78</v>
      </c>
      <c r="E67">
        <v>0</v>
      </c>
      <c r="F67" t="s">
        <v>218</v>
      </c>
      <c r="G67">
        <v>0</v>
      </c>
      <c r="H67" t="s">
        <v>218</v>
      </c>
      <c r="I67">
        <v>0</v>
      </c>
      <c r="J67" t="s">
        <v>218</v>
      </c>
      <c r="K67">
        <v>0</v>
      </c>
      <c r="L67" t="s">
        <v>218</v>
      </c>
      <c r="M67">
        <v>0</v>
      </c>
      <c r="N67" t="s">
        <v>218</v>
      </c>
      <c r="O67">
        <v>0</v>
      </c>
      <c r="P67" t="s">
        <v>218</v>
      </c>
      <c r="Q67" t="s">
        <v>6</v>
      </c>
    </row>
    <row r="68" spans="1:17" hidden="1" x14ac:dyDescent="0.25">
      <c r="A68" t="s">
        <v>234</v>
      </c>
      <c r="B68" t="s">
        <v>78</v>
      </c>
      <c r="E68">
        <v>0.5</v>
      </c>
      <c r="F68" t="s">
        <v>218</v>
      </c>
      <c r="G68">
        <v>0.5</v>
      </c>
      <c r="H68" t="s">
        <v>218</v>
      </c>
      <c r="I68">
        <v>0.5</v>
      </c>
      <c r="J68" t="s">
        <v>218</v>
      </c>
      <c r="K68">
        <v>0.5</v>
      </c>
      <c r="L68" t="s">
        <v>218</v>
      </c>
      <c r="M68">
        <v>0.5</v>
      </c>
      <c r="N68" t="s">
        <v>218</v>
      </c>
      <c r="O68">
        <v>0.5</v>
      </c>
      <c r="P68" t="s">
        <v>218</v>
      </c>
      <c r="Q68" t="s">
        <v>6</v>
      </c>
    </row>
    <row r="69" spans="1:17" hidden="1" x14ac:dyDescent="0.25">
      <c r="A69" t="s">
        <v>105</v>
      </c>
      <c r="B69" t="s">
        <v>78</v>
      </c>
      <c r="E69">
        <v>0.5</v>
      </c>
      <c r="F69" t="s">
        <v>218</v>
      </c>
      <c r="G69">
        <v>0.5</v>
      </c>
      <c r="H69" t="s">
        <v>218</v>
      </c>
      <c r="I69">
        <v>0.5</v>
      </c>
      <c r="J69" t="s">
        <v>218</v>
      </c>
      <c r="K69">
        <v>0.5</v>
      </c>
      <c r="L69" t="s">
        <v>218</v>
      </c>
      <c r="M69">
        <v>0.5</v>
      </c>
      <c r="N69" t="s">
        <v>218</v>
      </c>
      <c r="O69">
        <v>0.5</v>
      </c>
      <c r="P69" t="s">
        <v>218</v>
      </c>
      <c r="Q69" t="s">
        <v>6</v>
      </c>
    </row>
    <row r="70" spans="1:17" hidden="1" x14ac:dyDescent="0.25">
      <c r="A70" t="s">
        <v>107</v>
      </c>
      <c r="B70" t="s">
        <v>78</v>
      </c>
      <c r="E70">
        <v>0.5</v>
      </c>
      <c r="F70" t="s">
        <v>218</v>
      </c>
      <c r="G70">
        <v>0.5</v>
      </c>
      <c r="H70" t="s">
        <v>218</v>
      </c>
      <c r="I70">
        <v>0.5</v>
      </c>
      <c r="J70" t="s">
        <v>218</v>
      </c>
      <c r="K70">
        <v>0.5</v>
      </c>
      <c r="L70" t="s">
        <v>218</v>
      </c>
      <c r="M70">
        <v>0.5</v>
      </c>
      <c r="N70" t="s">
        <v>218</v>
      </c>
      <c r="O70">
        <v>0.5</v>
      </c>
      <c r="P70" t="s">
        <v>218</v>
      </c>
      <c r="Q70" t="s">
        <v>6</v>
      </c>
    </row>
    <row r="71" spans="1:17" hidden="1" x14ac:dyDescent="0.25">
      <c r="A71" t="s">
        <v>163</v>
      </c>
      <c r="B71" t="s">
        <v>78</v>
      </c>
      <c r="E71">
        <v>0.5</v>
      </c>
      <c r="F71" t="s">
        <v>218</v>
      </c>
      <c r="G71">
        <v>0.5</v>
      </c>
      <c r="H71" t="s">
        <v>218</v>
      </c>
      <c r="I71">
        <v>0.5</v>
      </c>
      <c r="J71" t="s">
        <v>218</v>
      </c>
      <c r="K71">
        <v>0.5</v>
      </c>
      <c r="L71" t="s">
        <v>218</v>
      </c>
      <c r="M71">
        <v>0.5</v>
      </c>
      <c r="N71" t="s">
        <v>218</v>
      </c>
      <c r="O71">
        <v>0.5</v>
      </c>
      <c r="P71" t="s">
        <v>218</v>
      </c>
      <c r="Q71" t="s">
        <v>6</v>
      </c>
    </row>
    <row r="72" spans="1:17" hidden="1" x14ac:dyDescent="0.25">
      <c r="A72" t="s">
        <v>168</v>
      </c>
      <c r="B72" t="s">
        <v>78</v>
      </c>
      <c r="E72">
        <v>0.5</v>
      </c>
      <c r="F72" t="s">
        <v>218</v>
      </c>
      <c r="G72">
        <v>0.5</v>
      </c>
      <c r="H72" t="s">
        <v>218</v>
      </c>
      <c r="I72">
        <v>0.5</v>
      </c>
      <c r="J72" t="s">
        <v>218</v>
      </c>
      <c r="K72">
        <v>0.5</v>
      </c>
      <c r="L72" t="s">
        <v>218</v>
      </c>
      <c r="M72">
        <v>0.5</v>
      </c>
      <c r="N72" t="s">
        <v>218</v>
      </c>
      <c r="O72">
        <v>0.5</v>
      </c>
      <c r="P72" t="s">
        <v>218</v>
      </c>
      <c r="Q72" t="s">
        <v>6</v>
      </c>
    </row>
    <row r="73" spans="1:17" hidden="1" x14ac:dyDescent="0.25">
      <c r="A73" t="s">
        <v>178</v>
      </c>
      <c r="B73" t="s">
        <v>78</v>
      </c>
      <c r="E73">
        <v>0.5</v>
      </c>
      <c r="F73" t="s">
        <v>218</v>
      </c>
      <c r="G73">
        <v>0.5</v>
      </c>
      <c r="H73" t="s">
        <v>218</v>
      </c>
      <c r="I73">
        <v>0.5</v>
      </c>
      <c r="J73" t="s">
        <v>218</v>
      </c>
      <c r="K73">
        <v>0.5</v>
      </c>
      <c r="L73" t="s">
        <v>218</v>
      </c>
      <c r="M73">
        <v>0.5</v>
      </c>
      <c r="N73" t="s">
        <v>218</v>
      </c>
      <c r="O73">
        <v>0.5</v>
      </c>
      <c r="P73" t="s">
        <v>218</v>
      </c>
      <c r="Q73" t="s">
        <v>6</v>
      </c>
    </row>
    <row r="74" spans="1:17" hidden="1" x14ac:dyDescent="0.25">
      <c r="A74" t="s">
        <v>170</v>
      </c>
      <c r="B74" t="s">
        <v>78</v>
      </c>
      <c r="E74">
        <v>0.5</v>
      </c>
      <c r="F74" t="s">
        <v>218</v>
      </c>
      <c r="G74">
        <v>0.5</v>
      </c>
      <c r="H74" t="s">
        <v>218</v>
      </c>
      <c r="I74">
        <v>0.5</v>
      </c>
      <c r="J74" t="s">
        <v>218</v>
      </c>
      <c r="K74">
        <v>0.5</v>
      </c>
      <c r="L74" t="s">
        <v>218</v>
      </c>
      <c r="M74">
        <v>0.5</v>
      </c>
      <c r="N74" t="s">
        <v>218</v>
      </c>
      <c r="O74">
        <v>0.5</v>
      </c>
      <c r="P74" t="s">
        <v>218</v>
      </c>
      <c r="Q74" t="s">
        <v>6</v>
      </c>
    </row>
    <row r="75" spans="1:17" hidden="1" x14ac:dyDescent="0.25">
      <c r="A75" t="s">
        <v>174</v>
      </c>
      <c r="B75" t="s">
        <v>78</v>
      </c>
      <c r="E75">
        <v>0.5</v>
      </c>
      <c r="F75" t="s">
        <v>218</v>
      </c>
      <c r="G75">
        <v>0.5</v>
      </c>
      <c r="H75" t="s">
        <v>218</v>
      </c>
      <c r="I75">
        <v>0.5</v>
      </c>
      <c r="J75" t="s">
        <v>218</v>
      </c>
      <c r="K75">
        <v>0.5</v>
      </c>
      <c r="L75" t="s">
        <v>218</v>
      </c>
      <c r="M75">
        <v>0.5</v>
      </c>
      <c r="N75" t="s">
        <v>218</v>
      </c>
      <c r="O75">
        <v>0.5</v>
      </c>
      <c r="P75" t="s">
        <v>218</v>
      </c>
      <c r="Q75" t="s">
        <v>6</v>
      </c>
    </row>
    <row r="76" spans="1:17" hidden="1" x14ac:dyDescent="0.25">
      <c r="A76" t="s">
        <v>176</v>
      </c>
      <c r="B76" t="s">
        <v>78</v>
      </c>
      <c r="E76">
        <v>0.5</v>
      </c>
      <c r="F76" t="s">
        <v>218</v>
      </c>
      <c r="G76">
        <v>0.5</v>
      </c>
      <c r="H76" t="s">
        <v>218</v>
      </c>
      <c r="I76">
        <v>0.5</v>
      </c>
      <c r="J76" t="s">
        <v>218</v>
      </c>
      <c r="K76">
        <v>0.5</v>
      </c>
      <c r="L76" t="s">
        <v>218</v>
      </c>
      <c r="M76">
        <v>0.5</v>
      </c>
      <c r="N76" t="s">
        <v>218</v>
      </c>
      <c r="O76">
        <v>0.5</v>
      </c>
      <c r="P76" t="s">
        <v>218</v>
      </c>
      <c r="Q76" t="s">
        <v>6</v>
      </c>
    </row>
    <row r="77" spans="1:17" hidden="1" x14ac:dyDescent="0.25">
      <c r="A77" t="s">
        <v>172</v>
      </c>
      <c r="B77" t="s">
        <v>78</v>
      </c>
      <c r="E77">
        <v>0.5</v>
      </c>
      <c r="F77" t="s">
        <v>218</v>
      </c>
      <c r="G77">
        <v>0.5</v>
      </c>
      <c r="H77" t="s">
        <v>218</v>
      </c>
      <c r="I77">
        <v>0.5</v>
      </c>
      <c r="J77" t="s">
        <v>218</v>
      </c>
      <c r="K77">
        <v>0.5</v>
      </c>
      <c r="L77" t="s">
        <v>218</v>
      </c>
      <c r="M77">
        <v>0.5</v>
      </c>
      <c r="N77" t="s">
        <v>218</v>
      </c>
      <c r="O77">
        <v>0.5</v>
      </c>
      <c r="P77" t="s">
        <v>218</v>
      </c>
      <c r="Q77" t="s">
        <v>6</v>
      </c>
    </row>
    <row r="78" spans="1:17" hidden="1" x14ac:dyDescent="0.25">
      <c r="A78" t="s">
        <v>180</v>
      </c>
      <c r="B78" t="s">
        <v>78</v>
      </c>
      <c r="E78">
        <v>0.5</v>
      </c>
      <c r="F78" t="s">
        <v>218</v>
      </c>
      <c r="G78">
        <v>0.5</v>
      </c>
      <c r="H78" t="s">
        <v>218</v>
      </c>
      <c r="I78">
        <v>0.5</v>
      </c>
      <c r="J78" t="s">
        <v>218</v>
      </c>
      <c r="K78">
        <v>0.5</v>
      </c>
      <c r="L78" t="s">
        <v>218</v>
      </c>
      <c r="M78">
        <v>0.5</v>
      </c>
      <c r="N78" t="s">
        <v>218</v>
      </c>
      <c r="O78">
        <v>0.5</v>
      </c>
      <c r="P78" t="s">
        <v>218</v>
      </c>
      <c r="Q78" t="s">
        <v>6</v>
      </c>
    </row>
    <row r="79" spans="1:17" hidden="1" x14ac:dyDescent="0.25">
      <c r="A79" t="s">
        <v>189</v>
      </c>
      <c r="B79" t="s">
        <v>78</v>
      </c>
      <c r="E79">
        <v>0.5</v>
      </c>
      <c r="F79" t="s">
        <v>218</v>
      </c>
      <c r="G79">
        <v>0.5</v>
      </c>
      <c r="H79" t="s">
        <v>218</v>
      </c>
      <c r="I79">
        <v>0.5</v>
      </c>
      <c r="J79" t="s">
        <v>218</v>
      </c>
      <c r="K79">
        <v>0.5</v>
      </c>
      <c r="L79" t="s">
        <v>218</v>
      </c>
      <c r="M79">
        <v>0.5</v>
      </c>
      <c r="N79" t="s">
        <v>218</v>
      </c>
      <c r="O79">
        <v>0.5</v>
      </c>
      <c r="P79" t="s">
        <v>218</v>
      </c>
      <c r="Q79" t="s">
        <v>6</v>
      </c>
    </row>
    <row r="80" spans="1:17" hidden="1" x14ac:dyDescent="0.25">
      <c r="A80" t="s">
        <v>191</v>
      </c>
      <c r="B80" t="s">
        <v>78</v>
      </c>
      <c r="E80">
        <v>0.5</v>
      </c>
      <c r="F80" t="s">
        <v>218</v>
      </c>
      <c r="G80">
        <v>0.5</v>
      </c>
      <c r="H80" t="s">
        <v>218</v>
      </c>
      <c r="I80">
        <v>0.5</v>
      </c>
      <c r="J80" t="s">
        <v>218</v>
      </c>
      <c r="K80">
        <v>0.5</v>
      </c>
      <c r="L80" t="s">
        <v>218</v>
      </c>
      <c r="M80">
        <v>0.5</v>
      </c>
      <c r="N80" t="s">
        <v>218</v>
      </c>
      <c r="O80">
        <v>0.5</v>
      </c>
      <c r="P80" t="s">
        <v>218</v>
      </c>
      <c r="Q80" t="s">
        <v>6</v>
      </c>
    </row>
    <row r="81" spans="1:17" hidden="1" x14ac:dyDescent="0.25">
      <c r="A81" t="s">
        <v>103</v>
      </c>
      <c r="B81" t="s">
        <v>78</v>
      </c>
      <c r="E81">
        <v>0.5</v>
      </c>
      <c r="F81" t="s">
        <v>218</v>
      </c>
      <c r="G81">
        <v>0.5</v>
      </c>
      <c r="H81" t="s">
        <v>218</v>
      </c>
      <c r="I81">
        <v>0.5</v>
      </c>
      <c r="J81" t="s">
        <v>218</v>
      </c>
      <c r="K81">
        <v>0.5</v>
      </c>
      <c r="L81" t="s">
        <v>218</v>
      </c>
      <c r="M81">
        <v>0.5</v>
      </c>
      <c r="N81" t="s">
        <v>218</v>
      </c>
      <c r="O81">
        <v>0.5</v>
      </c>
      <c r="P81" t="s">
        <v>218</v>
      </c>
      <c r="Q81" t="s">
        <v>6</v>
      </c>
    </row>
    <row r="82" spans="1:17" hidden="1" x14ac:dyDescent="0.25">
      <c r="A82" t="s">
        <v>216</v>
      </c>
      <c r="B82" t="s">
        <v>78</v>
      </c>
      <c r="E82">
        <v>0.5</v>
      </c>
      <c r="F82" t="s">
        <v>218</v>
      </c>
      <c r="G82">
        <v>0.5</v>
      </c>
      <c r="H82" t="s">
        <v>218</v>
      </c>
      <c r="I82">
        <v>0.5</v>
      </c>
      <c r="J82" t="s">
        <v>218</v>
      </c>
      <c r="K82">
        <v>0.5</v>
      </c>
      <c r="L82" t="s">
        <v>218</v>
      </c>
      <c r="M82">
        <v>0.5</v>
      </c>
      <c r="N82" t="s">
        <v>218</v>
      </c>
      <c r="O82">
        <v>0.5</v>
      </c>
      <c r="P82" t="s">
        <v>218</v>
      </c>
      <c r="Q82" t="s">
        <v>6</v>
      </c>
    </row>
    <row r="83" spans="1:17" hidden="1" x14ac:dyDescent="0.25">
      <c r="A83" t="s">
        <v>193</v>
      </c>
      <c r="B83" t="s">
        <v>78</v>
      </c>
      <c r="E83">
        <v>0.5</v>
      </c>
      <c r="F83" t="s">
        <v>218</v>
      </c>
      <c r="G83">
        <v>0.5</v>
      </c>
      <c r="H83" t="s">
        <v>218</v>
      </c>
      <c r="I83">
        <v>0.5</v>
      </c>
      <c r="J83" t="s">
        <v>218</v>
      </c>
      <c r="K83">
        <v>0.5</v>
      </c>
      <c r="L83" t="s">
        <v>218</v>
      </c>
      <c r="M83">
        <v>0.5</v>
      </c>
      <c r="N83" t="s">
        <v>218</v>
      </c>
      <c r="O83">
        <v>0.5</v>
      </c>
      <c r="P83" t="s">
        <v>218</v>
      </c>
      <c r="Q83" t="s">
        <v>6</v>
      </c>
    </row>
    <row r="84" spans="1:17" hidden="1" x14ac:dyDescent="0.25">
      <c r="A84" t="s">
        <v>229</v>
      </c>
      <c r="B84" t="s">
        <v>78</v>
      </c>
      <c r="E84">
        <v>0.5</v>
      </c>
      <c r="F84" t="s">
        <v>218</v>
      </c>
      <c r="G84">
        <v>0.5</v>
      </c>
      <c r="H84" t="s">
        <v>218</v>
      </c>
      <c r="I84">
        <v>0.5</v>
      </c>
      <c r="J84" t="s">
        <v>218</v>
      </c>
      <c r="K84">
        <v>0.5</v>
      </c>
      <c r="L84" t="s">
        <v>218</v>
      </c>
      <c r="M84">
        <v>0.5</v>
      </c>
      <c r="N84" t="s">
        <v>218</v>
      </c>
      <c r="O84">
        <v>0.5</v>
      </c>
      <c r="P84" t="s">
        <v>218</v>
      </c>
      <c r="Q84" t="s">
        <v>6</v>
      </c>
    </row>
    <row r="85" spans="1:17" hidden="1" x14ac:dyDescent="0.25">
      <c r="A85" t="s">
        <v>196</v>
      </c>
      <c r="B85" t="s">
        <v>78</v>
      </c>
      <c r="E85">
        <v>0.5</v>
      </c>
      <c r="F85" t="s">
        <v>218</v>
      </c>
      <c r="G85">
        <v>0.5</v>
      </c>
      <c r="H85" t="s">
        <v>218</v>
      </c>
      <c r="I85">
        <v>0.5</v>
      </c>
      <c r="J85" t="s">
        <v>218</v>
      </c>
      <c r="K85">
        <v>0.5</v>
      </c>
      <c r="L85" t="s">
        <v>218</v>
      </c>
      <c r="M85">
        <v>0.5</v>
      </c>
      <c r="N85" t="s">
        <v>218</v>
      </c>
      <c r="O85">
        <v>0.5</v>
      </c>
      <c r="P85" t="s">
        <v>218</v>
      </c>
      <c r="Q85" t="s">
        <v>6</v>
      </c>
    </row>
    <row r="86" spans="1:17" hidden="1" x14ac:dyDescent="0.25">
      <c r="A86" t="s">
        <v>144</v>
      </c>
      <c r="B86" t="s">
        <v>78</v>
      </c>
      <c r="E86">
        <v>0.5</v>
      </c>
      <c r="F86" t="s">
        <v>218</v>
      </c>
      <c r="G86">
        <v>0.5</v>
      </c>
      <c r="H86" t="s">
        <v>218</v>
      </c>
      <c r="I86">
        <v>0.5</v>
      </c>
      <c r="J86" t="s">
        <v>218</v>
      </c>
      <c r="K86">
        <v>0.5</v>
      </c>
      <c r="L86" t="s">
        <v>218</v>
      </c>
      <c r="M86">
        <v>0.5</v>
      </c>
      <c r="N86" t="s">
        <v>218</v>
      </c>
      <c r="O86">
        <v>0.5</v>
      </c>
      <c r="P86" t="s">
        <v>218</v>
      </c>
      <c r="Q86" t="s">
        <v>6</v>
      </c>
    </row>
    <row r="87" spans="1:17" hidden="1" x14ac:dyDescent="0.25">
      <c r="A87" t="s">
        <v>151</v>
      </c>
      <c r="B87" t="s">
        <v>78</v>
      </c>
      <c r="E87">
        <v>0.5</v>
      </c>
      <c r="F87" t="s">
        <v>218</v>
      </c>
      <c r="G87">
        <v>0.5</v>
      </c>
      <c r="H87" t="s">
        <v>218</v>
      </c>
      <c r="I87">
        <v>0.5</v>
      </c>
      <c r="J87" t="s">
        <v>218</v>
      </c>
      <c r="K87">
        <v>0.5</v>
      </c>
      <c r="L87" t="s">
        <v>218</v>
      </c>
      <c r="M87">
        <v>0.5</v>
      </c>
      <c r="N87" t="s">
        <v>218</v>
      </c>
      <c r="O87">
        <v>0.5</v>
      </c>
      <c r="P87" t="s">
        <v>218</v>
      </c>
      <c r="Q87" t="s">
        <v>6</v>
      </c>
    </row>
    <row r="88" spans="1:17" hidden="1" x14ac:dyDescent="0.25">
      <c r="A88" t="s">
        <v>161</v>
      </c>
      <c r="B88" t="s">
        <v>78</v>
      </c>
      <c r="E88">
        <v>0.5</v>
      </c>
      <c r="F88" t="s">
        <v>218</v>
      </c>
      <c r="G88">
        <v>0.5</v>
      </c>
      <c r="H88" t="s">
        <v>218</v>
      </c>
      <c r="I88">
        <v>0.5</v>
      </c>
      <c r="J88" t="s">
        <v>218</v>
      </c>
      <c r="K88">
        <v>0.5</v>
      </c>
      <c r="L88" t="s">
        <v>218</v>
      </c>
      <c r="M88">
        <v>0.5</v>
      </c>
      <c r="N88" t="s">
        <v>218</v>
      </c>
      <c r="O88">
        <v>0.5</v>
      </c>
      <c r="P88" t="s">
        <v>218</v>
      </c>
      <c r="Q88" t="s">
        <v>6</v>
      </c>
    </row>
    <row r="89" spans="1:17" hidden="1" x14ac:dyDescent="0.25">
      <c r="A89" t="s">
        <v>157</v>
      </c>
      <c r="B89" t="s">
        <v>78</v>
      </c>
      <c r="E89">
        <v>0.5</v>
      </c>
      <c r="F89" t="s">
        <v>218</v>
      </c>
      <c r="G89">
        <v>0.5</v>
      </c>
      <c r="H89" t="s">
        <v>218</v>
      </c>
      <c r="I89">
        <v>0.5</v>
      </c>
      <c r="J89" t="s">
        <v>218</v>
      </c>
      <c r="K89">
        <v>0.5</v>
      </c>
      <c r="L89" t="s">
        <v>218</v>
      </c>
      <c r="M89">
        <v>0.5</v>
      </c>
      <c r="N89" t="s">
        <v>218</v>
      </c>
      <c r="O89">
        <v>0.5</v>
      </c>
      <c r="P89" t="s">
        <v>218</v>
      </c>
      <c r="Q89" t="s">
        <v>6</v>
      </c>
    </row>
    <row r="90" spans="1:17" hidden="1" x14ac:dyDescent="0.25">
      <c r="A90" t="s">
        <v>159</v>
      </c>
      <c r="B90" t="s">
        <v>78</v>
      </c>
      <c r="E90">
        <v>0.5</v>
      </c>
      <c r="F90" t="s">
        <v>218</v>
      </c>
      <c r="G90">
        <v>0.5</v>
      </c>
      <c r="H90" t="s">
        <v>218</v>
      </c>
      <c r="I90">
        <v>0.5</v>
      </c>
      <c r="J90" t="s">
        <v>218</v>
      </c>
      <c r="K90">
        <v>0.5</v>
      </c>
      <c r="L90" t="s">
        <v>218</v>
      </c>
      <c r="M90">
        <v>0.5</v>
      </c>
      <c r="N90" t="s">
        <v>218</v>
      </c>
      <c r="O90">
        <v>0.5</v>
      </c>
      <c r="P90" t="s">
        <v>218</v>
      </c>
      <c r="Q90" t="s">
        <v>6</v>
      </c>
    </row>
    <row r="91" spans="1:17" hidden="1" x14ac:dyDescent="0.25">
      <c r="A91" t="s">
        <v>155</v>
      </c>
      <c r="B91" t="s">
        <v>78</v>
      </c>
      <c r="E91">
        <v>0.5</v>
      </c>
      <c r="F91" t="s">
        <v>218</v>
      </c>
      <c r="G91">
        <v>0.5</v>
      </c>
      <c r="H91" t="s">
        <v>218</v>
      </c>
      <c r="I91">
        <v>0.5</v>
      </c>
      <c r="J91" t="s">
        <v>218</v>
      </c>
      <c r="K91">
        <v>0.5</v>
      </c>
      <c r="L91" t="s">
        <v>218</v>
      </c>
      <c r="M91">
        <v>0.5</v>
      </c>
      <c r="N91" t="s">
        <v>218</v>
      </c>
      <c r="O91">
        <v>0.5</v>
      </c>
      <c r="P91" t="s">
        <v>218</v>
      </c>
      <c r="Q91" t="s">
        <v>6</v>
      </c>
    </row>
    <row r="92" spans="1:17" hidden="1" x14ac:dyDescent="0.25">
      <c r="A92" t="s">
        <v>198</v>
      </c>
      <c r="B92" t="s">
        <v>78</v>
      </c>
      <c r="E92">
        <v>0.5</v>
      </c>
      <c r="F92" t="s">
        <v>218</v>
      </c>
      <c r="G92">
        <v>0.5</v>
      </c>
      <c r="H92" t="s">
        <v>218</v>
      </c>
      <c r="I92">
        <v>0.5</v>
      </c>
      <c r="J92" t="s">
        <v>218</v>
      </c>
      <c r="K92">
        <v>0.5</v>
      </c>
      <c r="L92" t="s">
        <v>218</v>
      </c>
      <c r="M92">
        <v>0.5</v>
      </c>
      <c r="N92" t="s">
        <v>218</v>
      </c>
      <c r="O92">
        <v>0.5</v>
      </c>
      <c r="P92" t="s">
        <v>218</v>
      </c>
      <c r="Q92" t="s">
        <v>6</v>
      </c>
    </row>
    <row r="93" spans="1:17" hidden="1" x14ac:dyDescent="0.25">
      <c r="A93" t="s">
        <v>58</v>
      </c>
      <c r="B93" t="s">
        <v>56</v>
      </c>
      <c r="E93">
        <v>0.75</v>
      </c>
      <c r="F93" t="s">
        <v>218</v>
      </c>
      <c r="G93">
        <v>0.75</v>
      </c>
      <c r="H93" t="s">
        <v>218</v>
      </c>
      <c r="I93">
        <v>0.75</v>
      </c>
      <c r="J93" t="s">
        <v>218</v>
      </c>
      <c r="K93">
        <v>0.75</v>
      </c>
      <c r="L93" t="s">
        <v>218</v>
      </c>
      <c r="M93">
        <v>0.75</v>
      </c>
      <c r="N93" t="s">
        <v>218</v>
      </c>
      <c r="O93">
        <v>0.75</v>
      </c>
      <c r="P93" t="s">
        <v>218</v>
      </c>
      <c r="Q93" t="s">
        <v>6</v>
      </c>
    </row>
    <row r="94" spans="1:17" hidden="1" x14ac:dyDescent="0.25">
      <c r="A94" t="s">
        <v>60</v>
      </c>
      <c r="B94" t="s">
        <v>56</v>
      </c>
      <c r="E94">
        <v>0.75</v>
      </c>
      <c r="F94" t="s">
        <v>218</v>
      </c>
      <c r="G94">
        <v>0.75</v>
      </c>
      <c r="H94" t="s">
        <v>218</v>
      </c>
      <c r="I94">
        <v>0.75</v>
      </c>
      <c r="J94" t="s">
        <v>218</v>
      </c>
      <c r="K94">
        <v>0.75</v>
      </c>
      <c r="L94" t="s">
        <v>218</v>
      </c>
      <c r="M94">
        <v>0.75</v>
      </c>
      <c r="N94" t="s">
        <v>218</v>
      </c>
      <c r="O94">
        <v>0.75</v>
      </c>
      <c r="P94" t="s">
        <v>218</v>
      </c>
      <c r="Q94" t="s">
        <v>6</v>
      </c>
    </row>
    <row r="95" spans="1:17" hidden="1" x14ac:dyDescent="0.25">
      <c r="A95" t="s">
        <v>99</v>
      </c>
      <c r="B95" t="s">
        <v>56</v>
      </c>
      <c r="E95">
        <v>0.75</v>
      </c>
      <c r="F95" t="s">
        <v>218</v>
      </c>
      <c r="G95">
        <v>0.75</v>
      </c>
      <c r="H95" t="s">
        <v>218</v>
      </c>
      <c r="I95">
        <v>0.75</v>
      </c>
      <c r="J95" t="s">
        <v>218</v>
      </c>
      <c r="K95">
        <v>0.75</v>
      </c>
      <c r="L95" t="s">
        <v>218</v>
      </c>
      <c r="M95">
        <v>0.75</v>
      </c>
      <c r="N95" t="s">
        <v>218</v>
      </c>
      <c r="O95">
        <v>0.75</v>
      </c>
      <c r="P95" t="s">
        <v>218</v>
      </c>
      <c r="Q95" t="s">
        <v>6</v>
      </c>
    </row>
    <row r="96" spans="1:17" hidden="1" x14ac:dyDescent="0.25">
      <c r="A96" t="s">
        <v>214</v>
      </c>
      <c r="B96" t="s">
        <v>56</v>
      </c>
      <c r="E96">
        <v>0.75</v>
      </c>
      <c r="F96" t="s">
        <v>218</v>
      </c>
      <c r="G96">
        <v>0.75</v>
      </c>
      <c r="H96" t="s">
        <v>218</v>
      </c>
      <c r="I96">
        <v>0.75</v>
      </c>
      <c r="J96" t="s">
        <v>218</v>
      </c>
      <c r="K96">
        <v>0.75</v>
      </c>
      <c r="L96" t="s">
        <v>218</v>
      </c>
      <c r="M96">
        <v>0.75</v>
      </c>
      <c r="N96" t="s">
        <v>218</v>
      </c>
      <c r="O96">
        <v>0.75</v>
      </c>
      <c r="P96" t="s">
        <v>218</v>
      </c>
      <c r="Q96" t="s">
        <v>6</v>
      </c>
    </row>
    <row r="97" spans="1:17" hidden="1" x14ac:dyDescent="0.25">
      <c r="A97" t="s">
        <v>101</v>
      </c>
      <c r="B97" t="s">
        <v>56</v>
      </c>
      <c r="E97">
        <v>0.75</v>
      </c>
      <c r="F97" t="s">
        <v>218</v>
      </c>
      <c r="G97">
        <v>0.75</v>
      </c>
      <c r="H97" t="s">
        <v>218</v>
      </c>
      <c r="I97">
        <v>0.75</v>
      </c>
      <c r="J97" t="s">
        <v>218</v>
      </c>
      <c r="K97">
        <v>0.75</v>
      </c>
      <c r="L97" t="s">
        <v>218</v>
      </c>
      <c r="M97">
        <v>0.75</v>
      </c>
      <c r="N97" t="s">
        <v>218</v>
      </c>
      <c r="O97">
        <v>0.75</v>
      </c>
      <c r="P97" t="s">
        <v>218</v>
      </c>
      <c r="Q97" t="s">
        <v>6</v>
      </c>
    </row>
    <row r="98" spans="1:17" hidden="1" x14ac:dyDescent="0.25">
      <c r="A98" t="s">
        <v>234</v>
      </c>
      <c r="B98" t="s">
        <v>56</v>
      </c>
      <c r="E98">
        <v>0.75</v>
      </c>
      <c r="F98" t="s">
        <v>218</v>
      </c>
      <c r="G98">
        <v>0.75</v>
      </c>
      <c r="H98" t="s">
        <v>218</v>
      </c>
      <c r="I98">
        <v>0.75</v>
      </c>
      <c r="J98" t="s">
        <v>218</v>
      </c>
      <c r="K98">
        <v>0.75</v>
      </c>
      <c r="L98" t="s">
        <v>218</v>
      </c>
      <c r="M98">
        <v>0.75</v>
      </c>
      <c r="N98" t="s">
        <v>218</v>
      </c>
      <c r="O98">
        <v>0.75</v>
      </c>
      <c r="P98" t="s">
        <v>218</v>
      </c>
      <c r="Q98" t="s">
        <v>6</v>
      </c>
    </row>
    <row r="99" spans="1:17" hidden="1" x14ac:dyDescent="0.25">
      <c r="A99" t="s">
        <v>105</v>
      </c>
      <c r="B99" t="s">
        <v>56</v>
      </c>
      <c r="E99">
        <v>0.75</v>
      </c>
      <c r="F99" t="s">
        <v>218</v>
      </c>
      <c r="G99">
        <v>0.75</v>
      </c>
      <c r="H99" t="s">
        <v>218</v>
      </c>
      <c r="I99">
        <v>0.75</v>
      </c>
      <c r="J99" t="s">
        <v>218</v>
      </c>
      <c r="K99">
        <v>0.75</v>
      </c>
      <c r="L99" t="s">
        <v>218</v>
      </c>
      <c r="M99">
        <v>0.75</v>
      </c>
      <c r="N99" t="s">
        <v>218</v>
      </c>
      <c r="O99">
        <v>0.75</v>
      </c>
      <c r="P99" t="s">
        <v>218</v>
      </c>
      <c r="Q99" t="s">
        <v>6</v>
      </c>
    </row>
    <row r="100" spans="1:17" hidden="1" x14ac:dyDescent="0.25">
      <c r="A100" t="s">
        <v>107</v>
      </c>
      <c r="B100" t="s">
        <v>56</v>
      </c>
      <c r="E100">
        <v>0.75</v>
      </c>
      <c r="F100" t="s">
        <v>218</v>
      </c>
      <c r="G100">
        <v>0.75</v>
      </c>
      <c r="H100" t="s">
        <v>218</v>
      </c>
      <c r="I100">
        <v>0.75</v>
      </c>
      <c r="J100" t="s">
        <v>218</v>
      </c>
      <c r="K100">
        <v>0.75</v>
      </c>
      <c r="L100" t="s">
        <v>218</v>
      </c>
      <c r="M100">
        <v>0.75</v>
      </c>
      <c r="N100" t="s">
        <v>218</v>
      </c>
      <c r="O100">
        <v>0.75</v>
      </c>
      <c r="P100" t="s">
        <v>218</v>
      </c>
      <c r="Q100" t="s">
        <v>6</v>
      </c>
    </row>
    <row r="101" spans="1:17" hidden="1" x14ac:dyDescent="0.25">
      <c r="A101" t="s">
        <v>163</v>
      </c>
      <c r="B101" t="s">
        <v>56</v>
      </c>
      <c r="E101">
        <v>0.75</v>
      </c>
      <c r="F101" t="s">
        <v>218</v>
      </c>
      <c r="G101">
        <v>0.75</v>
      </c>
      <c r="H101" t="s">
        <v>218</v>
      </c>
      <c r="I101">
        <v>0.75</v>
      </c>
      <c r="J101" t="s">
        <v>218</v>
      </c>
      <c r="K101">
        <v>0.75</v>
      </c>
      <c r="L101" t="s">
        <v>218</v>
      </c>
      <c r="M101">
        <v>0.75</v>
      </c>
      <c r="N101" t="s">
        <v>218</v>
      </c>
      <c r="O101">
        <v>0.75</v>
      </c>
      <c r="P101" t="s">
        <v>218</v>
      </c>
      <c r="Q101" t="s">
        <v>6</v>
      </c>
    </row>
    <row r="102" spans="1:17" hidden="1" x14ac:dyDescent="0.25">
      <c r="A102" t="s">
        <v>180</v>
      </c>
      <c r="B102" t="s">
        <v>56</v>
      </c>
      <c r="E102">
        <v>0.75</v>
      </c>
      <c r="F102" t="s">
        <v>218</v>
      </c>
      <c r="G102">
        <v>0.75</v>
      </c>
      <c r="H102" t="s">
        <v>218</v>
      </c>
      <c r="I102">
        <v>0.75</v>
      </c>
      <c r="J102" t="s">
        <v>218</v>
      </c>
      <c r="K102">
        <v>0.75</v>
      </c>
      <c r="L102" t="s">
        <v>218</v>
      </c>
      <c r="M102">
        <v>0.75</v>
      </c>
      <c r="N102" t="s">
        <v>218</v>
      </c>
      <c r="O102">
        <v>0.75</v>
      </c>
      <c r="P102" t="s">
        <v>218</v>
      </c>
      <c r="Q102" t="s">
        <v>6</v>
      </c>
    </row>
    <row r="103" spans="1:17" hidden="1" x14ac:dyDescent="0.25">
      <c r="A103" t="s">
        <v>189</v>
      </c>
      <c r="B103" t="s">
        <v>56</v>
      </c>
      <c r="E103">
        <v>0.75</v>
      </c>
      <c r="F103" t="s">
        <v>218</v>
      </c>
      <c r="G103">
        <v>0.75</v>
      </c>
      <c r="H103" t="s">
        <v>218</v>
      </c>
      <c r="I103">
        <v>0.75</v>
      </c>
      <c r="J103" t="s">
        <v>218</v>
      </c>
      <c r="K103">
        <v>0.75</v>
      </c>
      <c r="L103" t="s">
        <v>218</v>
      </c>
      <c r="M103">
        <v>0.75</v>
      </c>
      <c r="N103" t="s">
        <v>218</v>
      </c>
      <c r="O103">
        <v>0.75</v>
      </c>
      <c r="P103" t="s">
        <v>218</v>
      </c>
      <c r="Q103" t="s">
        <v>6</v>
      </c>
    </row>
    <row r="104" spans="1:17" hidden="1" x14ac:dyDescent="0.25">
      <c r="A104" t="s">
        <v>191</v>
      </c>
      <c r="B104" t="s">
        <v>56</v>
      </c>
      <c r="E104">
        <v>0.75</v>
      </c>
      <c r="F104" t="s">
        <v>218</v>
      </c>
      <c r="G104">
        <v>0.75</v>
      </c>
      <c r="H104" t="s">
        <v>218</v>
      </c>
      <c r="I104">
        <v>0.75</v>
      </c>
      <c r="J104" t="s">
        <v>218</v>
      </c>
      <c r="K104">
        <v>0.75</v>
      </c>
      <c r="L104" t="s">
        <v>218</v>
      </c>
      <c r="M104">
        <v>0.75</v>
      </c>
      <c r="N104" t="s">
        <v>218</v>
      </c>
      <c r="O104">
        <v>0.75</v>
      </c>
      <c r="P104" t="s">
        <v>218</v>
      </c>
      <c r="Q104" t="s">
        <v>6</v>
      </c>
    </row>
    <row r="105" spans="1:17" hidden="1" x14ac:dyDescent="0.25">
      <c r="A105" t="s">
        <v>103</v>
      </c>
      <c r="B105" t="s">
        <v>56</v>
      </c>
      <c r="E105">
        <v>0.75</v>
      </c>
      <c r="F105" t="s">
        <v>218</v>
      </c>
      <c r="G105">
        <v>0.75</v>
      </c>
      <c r="H105" t="s">
        <v>218</v>
      </c>
      <c r="I105">
        <v>0.75</v>
      </c>
      <c r="J105" t="s">
        <v>218</v>
      </c>
      <c r="K105">
        <v>0.75</v>
      </c>
      <c r="L105" t="s">
        <v>218</v>
      </c>
      <c r="M105">
        <v>0.75</v>
      </c>
      <c r="N105" t="s">
        <v>218</v>
      </c>
      <c r="O105">
        <v>0.75</v>
      </c>
      <c r="P105" t="s">
        <v>218</v>
      </c>
      <c r="Q105" t="s">
        <v>6</v>
      </c>
    </row>
    <row r="106" spans="1:17" hidden="1" x14ac:dyDescent="0.25">
      <c r="A106" t="s">
        <v>216</v>
      </c>
      <c r="B106" t="s">
        <v>56</v>
      </c>
      <c r="E106">
        <v>0.75</v>
      </c>
      <c r="F106" t="s">
        <v>218</v>
      </c>
      <c r="G106">
        <v>0.75</v>
      </c>
      <c r="H106" t="s">
        <v>218</v>
      </c>
      <c r="I106">
        <v>0.75</v>
      </c>
      <c r="J106" t="s">
        <v>218</v>
      </c>
      <c r="K106">
        <v>0.75</v>
      </c>
      <c r="L106" t="s">
        <v>218</v>
      </c>
      <c r="M106">
        <v>0.75</v>
      </c>
      <c r="N106" t="s">
        <v>218</v>
      </c>
      <c r="O106">
        <v>0.75</v>
      </c>
      <c r="P106" t="s">
        <v>218</v>
      </c>
      <c r="Q106" t="s">
        <v>6</v>
      </c>
    </row>
    <row r="107" spans="1:17" hidden="1" x14ac:dyDescent="0.25">
      <c r="A107" t="s">
        <v>193</v>
      </c>
      <c r="B107" t="s">
        <v>56</v>
      </c>
      <c r="E107">
        <v>0.75</v>
      </c>
      <c r="F107" t="s">
        <v>218</v>
      </c>
      <c r="G107">
        <v>0.75</v>
      </c>
      <c r="H107" t="s">
        <v>218</v>
      </c>
      <c r="I107">
        <v>0.75</v>
      </c>
      <c r="J107" t="s">
        <v>218</v>
      </c>
      <c r="K107">
        <v>0.75</v>
      </c>
      <c r="L107" t="s">
        <v>218</v>
      </c>
      <c r="M107">
        <v>0.75</v>
      </c>
      <c r="N107" t="s">
        <v>218</v>
      </c>
      <c r="O107">
        <v>0.75</v>
      </c>
      <c r="P107" t="s">
        <v>218</v>
      </c>
      <c r="Q107" t="s">
        <v>6</v>
      </c>
    </row>
    <row r="108" spans="1:17" hidden="1" x14ac:dyDescent="0.25">
      <c r="A108" t="s">
        <v>195</v>
      </c>
      <c r="B108" t="s">
        <v>56</v>
      </c>
      <c r="E108">
        <v>0.75</v>
      </c>
      <c r="F108" t="s">
        <v>218</v>
      </c>
      <c r="G108">
        <v>0.75</v>
      </c>
      <c r="H108" t="s">
        <v>218</v>
      </c>
      <c r="I108">
        <v>0.75</v>
      </c>
      <c r="J108" t="s">
        <v>218</v>
      </c>
      <c r="K108">
        <v>0.75</v>
      </c>
      <c r="L108" t="s">
        <v>218</v>
      </c>
      <c r="M108">
        <v>0.75</v>
      </c>
      <c r="N108" t="s">
        <v>218</v>
      </c>
      <c r="O108">
        <v>0.75</v>
      </c>
      <c r="P108" t="s">
        <v>218</v>
      </c>
      <c r="Q108" t="s">
        <v>6</v>
      </c>
    </row>
    <row r="109" spans="1:17" hidden="1" x14ac:dyDescent="0.25">
      <c r="A109" t="s">
        <v>229</v>
      </c>
      <c r="B109" t="s">
        <v>56</v>
      </c>
      <c r="E109">
        <v>0.75</v>
      </c>
      <c r="F109" t="s">
        <v>218</v>
      </c>
      <c r="G109">
        <v>0.75</v>
      </c>
      <c r="H109" t="s">
        <v>218</v>
      </c>
      <c r="I109">
        <v>0.75</v>
      </c>
      <c r="J109" t="s">
        <v>218</v>
      </c>
      <c r="K109">
        <v>0.75</v>
      </c>
      <c r="L109" t="s">
        <v>218</v>
      </c>
      <c r="M109">
        <v>0.75</v>
      </c>
      <c r="N109" t="s">
        <v>218</v>
      </c>
      <c r="O109">
        <v>0.75</v>
      </c>
      <c r="P109" t="s">
        <v>218</v>
      </c>
      <c r="Q109" t="s">
        <v>6</v>
      </c>
    </row>
    <row r="110" spans="1:17" hidden="1" x14ac:dyDescent="0.25">
      <c r="A110" t="s">
        <v>196</v>
      </c>
      <c r="B110" t="s">
        <v>56</v>
      </c>
      <c r="E110">
        <v>0.75</v>
      </c>
      <c r="F110" t="s">
        <v>218</v>
      </c>
      <c r="G110">
        <v>0.75</v>
      </c>
      <c r="H110" t="s">
        <v>218</v>
      </c>
      <c r="I110">
        <v>0.75</v>
      </c>
      <c r="J110" t="s">
        <v>218</v>
      </c>
      <c r="K110">
        <v>0.75</v>
      </c>
      <c r="L110" t="s">
        <v>218</v>
      </c>
      <c r="M110">
        <v>0.75</v>
      </c>
      <c r="N110" t="s">
        <v>218</v>
      </c>
      <c r="O110">
        <v>0.75</v>
      </c>
      <c r="P110" t="s">
        <v>218</v>
      </c>
      <c r="Q110" t="s">
        <v>6</v>
      </c>
    </row>
    <row r="111" spans="1:17" hidden="1" x14ac:dyDescent="0.25">
      <c r="A111" t="s">
        <v>144</v>
      </c>
      <c r="B111" t="s">
        <v>56</v>
      </c>
      <c r="E111">
        <v>0.75</v>
      </c>
      <c r="F111" t="s">
        <v>218</v>
      </c>
      <c r="G111">
        <v>0.75</v>
      </c>
      <c r="H111" t="s">
        <v>218</v>
      </c>
      <c r="I111">
        <v>0.75</v>
      </c>
      <c r="J111" t="s">
        <v>218</v>
      </c>
      <c r="K111">
        <v>0.75</v>
      </c>
      <c r="L111" t="s">
        <v>218</v>
      </c>
      <c r="M111">
        <v>0.75</v>
      </c>
      <c r="N111" t="s">
        <v>218</v>
      </c>
      <c r="O111">
        <v>0.75</v>
      </c>
      <c r="P111" t="s">
        <v>218</v>
      </c>
      <c r="Q111" t="s">
        <v>6</v>
      </c>
    </row>
    <row r="112" spans="1:17" hidden="1" x14ac:dyDescent="0.25">
      <c r="A112" t="s">
        <v>198</v>
      </c>
      <c r="B112" t="s">
        <v>56</v>
      </c>
      <c r="E112">
        <v>0.75</v>
      </c>
      <c r="F112" t="s">
        <v>218</v>
      </c>
      <c r="G112">
        <v>0.75</v>
      </c>
      <c r="H112" t="s">
        <v>218</v>
      </c>
      <c r="I112">
        <v>0.75</v>
      </c>
      <c r="J112" t="s">
        <v>218</v>
      </c>
      <c r="K112">
        <v>0.75</v>
      </c>
      <c r="L112" t="s">
        <v>218</v>
      </c>
      <c r="M112">
        <v>0.75</v>
      </c>
      <c r="N112" t="s">
        <v>218</v>
      </c>
      <c r="O112">
        <v>0.75</v>
      </c>
      <c r="P112" t="s">
        <v>218</v>
      </c>
      <c r="Q112" t="s">
        <v>6</v>
      </c>
    </row>
    <row r="113" spans="1:17" hidden="1" x14ac:dyDescent="0.25">
      <c r="A113" t="s">
        <v>51</v>
      </c>
      <c r="B113" t="s">
        <v>56</v>
      </c>
      <c r="E113">
        <v>0.75</v>
      </c>
      <c r="F113" t="s">
        <v>218</v>
      </c>
      <c r="G113">
        <v>0.75</v>
      </c>
      <c r="H113" t="s">
        <v>218</v>
      </c>
      <c r="I113">
        <v>0.75</v>
      </c>
      <c r="J113" t="s">
        <v>218</v>
      </c>
      <c r="K113">
        <v>0.75</v>
      </c>
      <c r="L113" t="s">
        <v>218</v>
      </c>
      <c r="M113">
        <v>0.75</v>
      </c>
      <c r="N113" t="s">
        <v>218</v>
      </c>
      <c r="O113">
        <v>0.75</v>
      </c>
      <c r="P113" t="s">
        <v>218</v>
      </c>
      <c r="Q113" t="s">
        <v>6</v>
      </c>
    </row>
    <row r="114" spans="1:17" x14ac:dyDescent="0.25">
      <c r="A114" t="s">
        <v>135</v>
      </c>
      <c r="B114" t="s">
        <v>117</v>
      </c>
      <c r="C114" t="s">
        <v>406</v>
      </c>
      <c r="D114" t="s">
        <v>305</v>
      </c>
      <c r="E114">
        <v>2.1159892665474061E-3</v>
      </c>
      <c r="F114" t="s">
        <v>333</v>
      </c>
      <c r="G114">
        <v>2.1159892665474061E-3</v>
      </c>
      <c r="H114" t="s">
        <v>237</v>
      </c>
      <c r="I114">
        <v>2.1159892665474061E-3</v>
      </c>
      <c r="J114" t="s">
        <v>237</v>
      </c>
      <c r="K114">
        <v>2.1159892665474061E-3</v>
      </c>
      <c r="L114" t="s">
        <v>237</v>
      </c>
      <c r="M114">
        <v>2.1159892665474061E-3</v>
      </c>
      <c r="N114" t="s">
        <v>237</v>
      </c>
      <c r="O114">
        <v>2.1159892665474061E-3</v>
      </c>
      <c r="P114" t="s">
        <v>237</v>
      </c>
      <c r="Q114" t="s">
        <v>14</v>
      </c>
    </row>
    <row r="115" spans="1:17" x14ac:dyDescent="0.25">
      <c r="A115" t="s">
        <v>140</v>
      </c>
      <c r="B115" t="s">
        <v>117</v>
      </c>
      <c r="C115" t="s">
        <v>406</v>
      </c>
      <c r="D115" t="s">
        <v>305</v>
      </c>
      <c r="E115">
        <v>2.1161180679785331E-3</v>
      </c>
      <c r="F115" t="s">
        <v>333</v>
      </c>
      <c r="G115">
        <v>2.1161180679785331E-3</v>
      </c>
      <c r="H115" t="s">
        <v>237</v>
      </c>
      <c r="I115">
        <v>2.1161180679785331E-3</v>
      </c>
      <c r="J115" t="s">
        <v>237</v>
      </c>
      <c r="K115">
        <v>2.1161180679785331E-3</v>
      </c>
      <c r="L115" t="s">
        <v>237</v>
      </c>
      <c r="M115">
        <v>2.1161180679785331E-3</v>
      </c>
      <c r="N115" t="s">
        <v>237</v>
      </c>
      <c r="O115">
        <v>2.1161180679785331E-3</v>
      </c>
      <c r="P115" t="s">
        <v>237</v>
      </c>
      <c r="Q115" t="s">
        <v>14</v>
      </c>
    </row>
    <row r="116" spans="1:17" x14ac:dyDescent="0.25">
      <c r="A116" t="s">
        <v>136</v>
      </c>
      <c r="B116" t="s">
        <v>117</v>
      </c>
      <c r="C116" t="s">
        <v>406</v>
      </c>
      <c r="D116" t="s">
        <v>305</v>
      </c>
      <c r="E116">
        <v>2.1161180679785331E-3</v>
      </c>
      <c r="F116" t="s">
        <v>333</v>
      </c>
      <c r="G116">
        <v>2.1161180679785331E-3</v>
      </c>
      <c r="H116" t="s">
        <v>237</v>
      </c>
      <c r="I116">
        <v>2.1161180679785331E-3</v>
      </c>
      <c r="J116" t="s">
        <v>237</v>
      </c>
      <c r="K116">
        <v>2.1161180679785331E-3</v>
      </c>
      <c r="L116" t="s">
        <v>237</v>
      </c>
      <c r="M116">
        <v>2.1161180679785331E-3</v>
      </c>
      <c r="N116" t="s">
        <v>237</v>
      </c>
      <c r="O116">
        <v>2.1161180679785331E-3</v>
      </c>
      <c r="P116" t="s">
        <v>237</v>
      </c>
      <c r="Q116" t="s">
        <v>14</v>
      </c>
    </row>
    <row r="117" spans="1:17" x14ac:dyDescent="0.25">
      <c r="A117" t="s">
        <v>138</v>
      </c>
      <c r="B117" t="s">
        <v>117</v>
      </c>
      <c r="C117" t="s">
        <v>406</v>
      </c>
      <c r="D117" t="s">
        <v>305</v>
      </c>
      <c r="E117">
        <v>2.1161180679785331E-3</v>
      </c>
      <c r="F117" t="s">
        <v>333</v>
      </c>
      <c r="G117">
        <v>2.1161180679785331E-3</v>
      </c>
      <c r="H117" t="s">
        <v>237</v>
      </c>
      <c r="I117">
        <v>2.1161180679785331E-3</v>
      </c>
      <c r="J117" t="s">
        <v>237</v>
      </c>
      <c r="K117">
        <v>2.1161180679785331E-3</v>
      </c>
      <c r="L117" t="s">
        <v>237</v>
      </c>
      <c r="M117">
        <v>2.1161180679785331E-3</v>
      </c>
      <c r="N117" t="s">
        <v>237</v>
      </c>
      <c r="O117">
        <v>2.1161180679785331E-3</v>
      </c>
      <c r="P117" t="s">
        <v>237</v>
      </c>
      <c r="Q117" t="s">
        <v>14</v>
      </c>
    </row>
    <row r="118" spans="1:17" x14ac:dyDescent="0.25">
      <c r="A118" t="s">
        <v>139</v>
      </c>
      <c r="B118" t="s">
        <v>117</v>
      </c>
      <c r="C118" t="s">
        <v>406</v>
      </c>
      <c r="D118" t="s">
        <v>305</v>
      </c>
      <c r="E118">
        <v>2.1161180679785331E-3</v>
      </c>
      <c r="F118" t="s">
        <v>333</v>
      </c>
      <c r="G118">
        <v>2.1161180679785331E-3</v>
      </c>
      <c r="H118" t="s">
        <v>237</v>
      </c>
      <c r="I118">
        <v>2.1161180679785331E-3</v>
      </c>
      <c r="J118" t="s">
        <v>237</v>
      </c>
      <c r="K118">
        <v>2.1161180679785331E-3</v>
      </c>
      <c r="L118" t="s">
        <v>237</v>
      </c>
      <c r="M118">
        <v>2.1161180679785331E-3</v>
      </c>
      <c r="N118" t="s">
        <v>237</v>
      </c>
      <c r="O118">
        <v>2.1161180679785331E-3</v>
      </c>
      <c r="P118" t="s">
        <v>237</v>
      </c>
      <c r="Q118" t="s">
        <v>14</v>
      </c>
    </row>
    <row r="119" spans="1:17" x14ac:dyDescent="0.25">
      <c r="A119" t="s">
        <v>137</v>
      </c>
      <c r="B119" t="s">
        <v>117</v>
      </c>
      <c r="C119" t="s">
        <v>406</v>
      </c>
      <c r="D119" t="s">
        <v>305</v>
      </c>
      <c r="E119">
        <v>2.1161180679785331E-3</v>
      </c>
      <c r="F119" t="s">
        <v>333</v>
      </c>
      <c r="G119">
        <v>2.1161180679785331E-3</v>
      </c>
      <c r="H119" t="s">
        <v>237</v>
      </c>
      <c r="I119">
        <v>2.1161180679785331E-3</v>
      </c>
      <c r="J119" t="s">
        <v>237</v>
      </c>
      <c r="K119">
        <v>2.1161180679785331E-3</v>
      </c>
      <c r="L119" t="s">
        <v>237</v>
      </c>
      <c r="M119">
        <v>2.1161180679785331E-3</v>
      </c>
      <c r="N119" t="s">
        <v>237</v>
      </c>
      <c r="O119">
        <v>2.1161180679785331E-3</v>
      </c>
      <c r="P119" t="s">
        <v>237</v>
      </c>
      <c r="Q119" t="s">
        <v>14</v>
      </c>
    </row>
    <row r="120" spans="1:17" x14ac:dyDescent="0.25">
      <c r="A120" t="s">
        <v>143</v>
      </c>
      <c r="B120" t="s">
        <v>117</v>
      </c>
      <c r="C120" t="s">
        <v>406</v>
      </c>
      <c r="D120" t="s">
        <v>305</v>
      </c>
      <c r="E120">
        <v>4.3768000000000001E-3</v>
      </c>
      <c r="F120" t="s">
        <v>333</v>
      </c>
      <c r="G120">
        <v>4.3768000000000001E-3</v>
      </c>
      <c r="H120" t="s">
        <v>237</v>
      </c>
      <c r="I120">
        <v>4.3768000000000001E-3</v>
      </c>
      <c r="J120" t="s">
        <v>237</v>
      </c>
      <c r="K120">
        <v>4.3768000000000001E-3</v>
      </c>
      <c r="L120" t="s">
        <v>237</v>
      </c>
      <c r="M120">
        <v>4.3768000000000001E-3</v>
      </c>
      <c r="N120" t="s">
        <v>237</v>
      </c>
      <c r="O120">
        <v>4.3768000000000001E-3</v>
      </c>
      <c r="P120" t="s">
        <v>237</v>
      </c>
      <c r="Q120" t="s">
        <v>14</v>
      </c>
    </row>
    <row r="121" spans="1:17" x14ac:dyDescent="0.25">
      <c r="A121" t="s">
        <v>127</v>
      </c>
      <c r="B121" t="s">
        <v>117</v>
      </c>
      <c r="C121" t="s">
        <v>406</v>
      </c>
      <c r="D121" t="s">
        <v>305</v>
      </c>
      <c r="E121">
        <v>2.1244901610017889E-3</v>
      </c>
      <c r="F121" t="s">
        <v>333</v>
      </c>
      <c r="G121">
        <v>2.1244901610017889E-3</v>
      </c>
      <c r="H121" t="s">
        <v>237</v>
      </c>
      <c r="I121">
        <v>2.1244901610017889E-3</v>
      </c>
      <c r="J121" t="s">
        <v>237</v>
      </c>
      <c r="K121">
        <v>2.1244901610017889E-3</v>
      </c>
      <c r="L121" t="s">
        <v>237</v>
      </c>
      <c r="M121">
        <v>2.1244901610017889E-3</v>
      </c>
      <c r="N121" t="s">
        <v>237</v>
      </c>
      <c r="O121">
        <v>2.1244901610017889E-3</v>
      </c>
      <c r="P121" t="s">
        <v>237</v>
      </c>
      <c r="Q121" t="s">
        <v>14</v>
      </c>
    </row>
    <row r="122" spans="1:17" x14ac:dyDescent="0.25">
      <c r="A122" t="s">
        <v>233</v>
      </c>
      <c r="B122" t="s">
        <v>117</v>
      </c>
      <c r="C122" t="s">
        <v>406</v>
      </c>
      <c r="D122" t="s">
        <v>305</v>
      </c>
      <c r="E122">
        <v>4.3768000000000001E-3</v>
      </c>
      <c r="F122" t="s">
        <v>333</v>
      </c>
      <c r="G122">
        <v>4.3768000000000001E-3</v>
      </c>
      <c r="H122" t="s">
        <v>237</v>
      </c>
      <c r="I122">
        <v>4.3768000000000001E-3</v>
      </c>
      <c r="J122" t="s">
        <v>237</v>
      </c>
      <c r="K122">
        <v>4.3768000000000001E-3</v>
      </c>
      <c r="L122" t="s">
        <v>237</v>
      </c>
      <c r="M122">
        <v>4.3768000000000001E-3</v>
      </c>
      <c r="N122" t="s">
        <v>237</v>
      </c>
      <c r="O122">
        <v>4.3768000000000001E-3</v>
      </c>
      <c r="P122" t="s">
        <v>237</v>
      </c>
      <c r="Q122" t="s">
        <v>14</v>
      </c>
    </row>
    <row r="123" spans="1:17" x14ac:dyDescent="0.25">
      <c r="A123" t="s">
        <v>134</v>
      </c>
      <c r="B123" t="s">
        <v>117</v>
      </c>
      <c r="C123" t="s">
        <v>406</v>
      </c>
      <c r="D123" t="s">
        <v>305</v>
      </c>
      <c r="E123">
        <v>2.1206261180679786E-3</v>
      </c>
      <c r="F123" t="s">
        <v>333</v>
      </c>
      <c r="G123">
        <v>2.1206261180679786E-3</v>
      </c>
      <c r="H123" t="s">
        <v>237</v>
      </c>
      <c r="I123">
        <v>2.1206261180679786E-3</v>
      </c>
      <c r="J123" t="s">
        <v>237</v>
      </c>
      <c r="K123">
        <v>2.1206261180679786E-3</v>
      </c>
      <c r="L123" t="s">
        <v>237</v>
      </c>
      <c r="M123">
        <v>2.1206261180679786E-3</v>
      </c>
      <c r="N123" t="s">
        <v>237</v>
      </c>
      <c r="O123">
        <v>2.1206261180679786E-3</v>
      </c>
      <c r="P123" t="s">
        <v>237</v>
      </c>
      <c r="Q123" t="s">
        <v>14</v>
      </c>
    </row>
    <row r="124" spans="1:17" x14ac:dyDescent="0.25">
      <c r="A124" t="s">
        <v>132</v>
      </c>
      <c r="B124" t="s">
        <v>117</v>
      </c>
      <c r="C124" t="s">
        <v>406</v>
      </c>
      <c r="D124" t="s">
        <v>305</v>
      </c>
      <c r="E124">
        <v>2.1245545617173526E-3</v>
      </c>
      <c r="F124" t="s">
        <v>333</v>
      </c>
      <c r="G124">
        <v>2.1245545617173526E-3</v>
      </c>
      <c r="H124" t="s">
        <v>237</v>
      </c>
      <c r="I124">
        <v>2.1245545617173526E-3</v>
      </c>
      <c r="J124" t="s">
        <v>237</v>
      </c>
      <c r="K124">
        <v>2.1245545617173526E-3</v>
      </c>
      <c r="L124" t="s">
        <v>237</v>
      </c>
      <c r="M124">
        <v>2.1245545617173526E-3</v>
      </c>
      <c r="N124" t="s">
        <v>237</v>
      </c>
      <c r="O124">
        <v>2.1245545617173526E-3</v>
      </c>
      <c r="P124" t="s">
        <v>237</v>
      </c>
      <c r="Q124" t="s">
        <v>14</v>
      </c>
    </row>
    <row r="125" spans="1:17" x14ac:dyDescent="0.25">
      <c r="A125" t="s">
        <v>231</v>
      </c>
      <c r="B125" t="s">
        <v>117</v>
      </c>
      <c r="C125" t="s">
        <v>406</v>
      </c>
      <c r="D125" t="s">
        <v>305</v>
      </c>
      <c r="E125">
        <v>4.3768000000000001E-3</v>
      </c>
      <c r="F125" t="s">
        <v>333</v>
      </c>
      <c r="G125">
        <v>4.3768000000000001E-3</v>
      </c>
      <c r="H125" t="s">
        <v>237</v>
      </c>
      <c r="I125">
        <v>4.3768000000000001E-3</v>
      </c>
      <c r="J125" t="s">
        <v>237</v>
      </c>
      <c r="K125">
        <v>4.3768000000000001E-3</v>
      </c>
      <c r="L125" t="s">
        <v>237</v>
      </c>
      <c r="M125">
        <v>4.3768000000000001E-3</v>
      </c>
      <c r="N125" t="s">
        <v>237</v>
      </c>
      <c r="O125">
        <v>4.3768000000000001E-3</v>
      </c>
      <c r="P125" t="s">
        <v>237</v>
      </c>
      <c r="Q125" t="s">
        <v>14</v>
      </c>
    </row>
    <row r="126" spans="1:17" x14ac:dyDescent="0.25">
      <c r="A126" t="s">
        <v>133</v>
      </c>
      <c r="B126" t="s">
        <v>117</v>
      </c>
      <c r="C126" t="s">
        <v>406</v>
      </c>
      <c r="D126" t="s">
        <v>305</v>
      </c>
      <c r="E126">
        <v>2.1206261180679786E-3</v>
      </c>
      <c r="F126" t="s">
        <v>333</v>
      </c>
      <c r="G126">
        <v>2.1206261180679786E-3</v>
      </c>
      <c r="H126" t="s">
        <v>237</v>
      </c>
      <c r="I126">
        <v>2.1206261180679786E-3</v>
      </c>
      <c r="J126" t="s">
        <v>237</v>
      </c>
      <c r="K126">
        <v>2.1206261180679786E-3</v>
      </c>
      <c r="L126" t="s">
        <v>237</v>
      </c>
      <c r="M126">
        <v>2.1206261180679786E-3</v>
      </c>
      <c r="N126" t="s">
        <v>237</v>
      </c>
      <c r="O126">
        <v>2.1206261180679786E-3</v>
      </c>
      <c r="P126" t="s">
        <v>237</v>
      </c>
      <c r="Q126" t="s">
        <v>14</v>
      </c>
    </row>
    <row r="127" spans="1:17" x14ac:dyDescent="0.25">
      <c r="A127" t="s">
        <v>131</v>
      </c>
      <c r="B127" t="s">
        <v>117</v>
      </c>
      <c r="C127" t="s">
        <v>406</v>
      </c>
      <c r="D127" t="s">
        <v>305</v>
      </c>
      <c r="E127">
        <v>2.1245545617173526E-3</v>
      </c>
      <c r="F127" t="s">
        <v>333</v>
      </c>
      <c r="G127">
        <v>2.1245545617173526E-3</v>
      </c>
      <c r="H127" t="s">
        <v>237</v>
      </c>
      <c r="I127">
        <v>2.1245545617173526E-3</v>
      </c>
      <c r="J127" t="s">
        <v>237</v>
      </c>
      <c r="K127">
        <v>2.1245545617173526E-3</v>
      </c>
      <c r="L127" t="s">
        <v>237</v>
      </c>
      <c r="M127">
        <v>2.1245545617173526E-3</v>
      </c>
      <c r="N127" t="s">
        <v>237</v>
      </c>
      <c r="O127">
        <v>2.1245545617173526E-3</v>
      </c>
      <c r="P127" t="s">
        <v>237</v>
      </c>
      <c r="Q127" t="s">
        <v>14</v>
      </c>
    </row>
    <row r="128" spans="1:17" x14ac:dyDescent="0.25">
      <c r="A128" t="s">
        <v>58</v>
      </c>
      <c r="B128" t="s">
        <v>52</v>
      </c>
      <c r="C128" t="s">
        <v>308</v>
      </c>
      <c r="E128">
        <v>1</v>
      </c>
      <c r="F128" t="s">
        <v>449</v>
      </c>
      <c r="G128">
        <v>1</v>
      </c>
      <c r="H128" t="s">
        <v>449</v>
      </c>
      <c r="I128">
        <v>1</v>
      </c>
      <c r="J128" t="s">
        <v>449</v>
      </c>
      <c r="K128">
        <v>1</v>
      </c>
      <c r="L128" t="s">
        <v>449</v>
      </c>
      <c r="M128">
        <v>1</v>
      </c>
      <c r="N128" t="s">
        <v>449</v>
      </c>
      <c r="O128">
        <v>1</v>
      </c>
      <c r="P128" t="s">
        <v>449</v>
      </c>
      <c r="Q128" t="s">
        <v>53</v>
      </c>
    </row>
    <row r="129" spans="1:17" x14ac:dyDescent="0.25">
      <c r="A129" t="s">
        <v>60</v>
      </c>
      <c r="B129" t="s">
        <v>52</v>
      </c>
      <c r="C129" t="s">
        <v>308</v>
      </c>
      <c r="E129">
        <v>1</v>
      </c>
      <c r="F129" t="s">
        <v>449</v>
      </c>
      <c r="G129">
        <v>1</v>
      </c>
      <c r="H129" t="s">
        <v>449</v>
      </c>
      <c r="I129">
        <v>1</v>
      </c>
      <c r="J129" t="s">
        <v>449</v>
      </c>
      <c r="K129">
        <v>1</v>
      </c>
      <c r="L129" t="s">
        <v>449</v>
      </c>
      <c r="M129">
        <v>1</v>
      </c>
      <c r="N129" t="s">
        <v>449</v>
      </c>
      <c r="O129">
        <v>1</v>
      </c>
      <c r="P129" t="s">
        <v>449</v>
      </c>
      <c r="Q129" t="s">
        <v>53</v>
      </c>
    </row>
    <row r="130" spans="1:17" x14ac:dyDescent="0.25">
      <c r="A130" t="s">
        <v>99</v>
      </c>
      <c r="B130" t="s">
        <v>52</v>
      </c>
      <c r="C130" t="s">
        <v>308</v>
      </c>
      <c r="E130">
        <v>1</v>
      </c>
      <c r="F130" t="s">
        <v>449</v>
      </c>
      <c r="G130">
        <v>1</v>
      </c>
      <c r="H130" t="s">
        <v>449</v>
      </c>
      <c r="I130">
        <v>1</v>
      </c>
      <c r="J130" t="s">
        <v>449</v>
      </c>
      <c r="K130">
        <v>1</v>
      </c>
      <c r="L130" t="s">
        <v>449</v>
      </c>
      <c r="M130">
        <v>1</v>
      </c>
      <c r="N130" t="s">
        <v>449</v>
      </c>
      <c r="O130">
        <v>1</v>
      </c>
      <c r="P130" t="s">
        <v>449</v>
      </c>
      <c r="Q130" t="s">
        <v>53</v>
      </c>
    </row>
    <row r="131" spans="1:17" x14ac:dyDescent="0.25">
      <c r="A131" t="s">
        <v>214</v>
      </c>
      <c r="B131" t="s">
        <v>52</v>
      </c>
      <c r="C131" t="s">
        <v>308</v>
      </c>
      <c r="E131">
        <v>1</v>
      </c>
      <c r="F131" t="s">
        <v>449</v>
      </c>
      <c r="G131">
        <v>1</v>
      </c>
      <c r="H131" t="s">
        <v>449</v>
      </c>
      <c r="I131">
        <v>1</v>
      </c>
      <c r="J131" t="s">
        <v>449</v>
      </c>
      <c r="K131">
        <v>1</v>
      </c>
      <c r="L131" t="s">
        <v>449</v>
      </c>
      <c r="M131">
        <v>1</v>
      </c>
      <c r="N131" t="s">
        <v>449</v>
      </c>
      <c r="O131">
        <v>1</v>
      </c>
      <c r="P131" t="s">
        <v>449</v>
      </c>
      <c r="Q131" t="s">
        <v>53</v>
      </c>
    </row>
    <row r="132" spans="1:17" x14ac:dyDescent="0.25">
      <c r="A132" t="s">
        <v>101</v>
      </c>
      <c r="B132" t="s">
        <v>52</v>
      </c>
      <c r="C132" t="s">
        <v>308</v>
      </c>
      <c r="E132">
        <v>1</v>
      </c>
      <c r="F132" t="s">
        <v>449</v>
      </c>
      <c r="G132">
        <v>1</v>
      </c>
      <c r="H132" t="s">
        <v>449</v>
      </c>
      <c r="I132">
        <v>1</v>
      </c>
      <c r="J132" t="s">
        <v>449</v>
      </c>
      <c r="K132">
        <v>1</v>
      </c>
      <c r="L132" t="s">
        <v>449</v>
      </c>
      <c r="M132">
        <v>1</v>
      </c>
      <c r="N132" t="s">
        <v>449</v>
      </c>
      <c r="O132">
        <v>1</v>
      </c>
      <c r="P132" t="s">
        <v>449</v>
      </c>
      <c r="Q132" t="s">
        <v>53</v>
      </c>
    </row>
    <row r="133" spans="1:17" x14ac:dyDescent="0.25">
      <c r="A133" t="s">
        <v>234</v>
      </c>
      <c r="B133" t="s">
        <v>52</v>
      </c>
      <c r="C133" t="s">
        <v>308</v>
      </c>
      <c r="E133">
        <v>1</v>
      </c>
      <c r="F133" t="s">
        <v>449</v>
      </c>
      <c r="G133">
        <v>1</v>
      </c>
      <c r="H133" t="s">
        <v>449</v>
      </c>
      <c r="I133">
        <v>1</v>
      </c>
      <c r="J133" t="s">
        <v>449</v>
      </c>
      <c r="K133">
        <v>1</v>
      </c>
      <c r="L133" t="s">
        <v>449</v>
      </c>
      <c r="M133">
        <v>1</v>
      </c>
      <c r="N133" t="s">
        <v>449</v>
      </c>
      <c r="O133">
        <v>1</v>
      </c>
      <c r="P133" t="s">
        <v>449</v>
      </c>
      <c r="Q133" t="s">
        <v>53</v>
      </c>
    </row>
    <row r="134" spans="1:17" x14ac:dyDescent="0.25">
      <c r="A134" t="s">
        <v>105</v>
      </c>
      <c r="B134" t="s">
        <v>52</v>
      </c>
      <c r="C134" t="s">
        <v>308</v>
      </c>
      <c r="E134">
        <v>1</v>
      </c>
      <c r="F134" t="s">
        <v>449</v>
      </c>
      <c r="G134">
        <v>1</v>
      </c>
      <c r="H134" t="s">
        <v>449</v>
      </c>
      <c r="I134">
        <v>1</v>
      </c>
      <c r="J134" t="s">
        <v>449</v>
      </c>
      <c r="K134">
        <v>1</v>
      </c>
      <c r="L134" t="s">
        <v>449</v>
      </c>
      <c r="M134">
        <v>1</v>
      </c>
      <c r="N134" t="s">
        <v>449</v>
      </c>
      <c r="O134">
        <v>1</v>
      </c>
      <c r="P134" t="s">
        <v>449</v>
      </c>
      <c r="Q134" t="s">
        <v>53</v>
      </c>
    </row>
    <row r="135" spans="1:17" x14ac:dyDescent="0.25">
      <c r="A135" t="s">
        <v>107</v>
      </c>
      <c r="B135" t="s">
        <v>52</v>
      </c>
      <c r="C135" t="s">
        <v>308</v>
      </c>
      <c r="E135">
        <v>1</v>
      </c>
      <c r="F135" t="s">
        <v>449</v>
      </c>
      <c r="G135">
        <v>1</v>
      </c>
      <c r="H135" t="s">
        <v>449</v>
      </c>
      <c r="I135">
        <v>1</v>
      </c>
      <c r="J135" t="s">
        <v>449</v>
      </c>
      <c r="K135">
        <v>1</v>
      </c>
      <c r="L135" t="s">
        <v>449</v>
      </c>
      <c r="M135">
        <v>1</v>
      </c>
      <c r="N135" t="s">
        <v>449</v>
      </c>
      <c r="O135">
        <v>1</v>
      </c>
      <c r="P135" t="s">
        <v>449</v>
      </c>
      <c r="Q135" t="s">
        <v>53</v>
      </c>
    </row>
    <row r="136" spans="1:17" x14ac:dyDescent="0.25">
      <c r="A136" t="s">
        <v>163</v>
      </c>
      <c r="B136" t="s">
        <v>52</v>
      </c>
      <c r="C136" t="s">
        <v>308</v>
      </c>
      <c r="E136">
        <v>1</v>
      </c>
      <c r="F136" t="s">
        <v>449</v>
      </c>
      <c r="G136">
        <v>1</v>
      </c>
      <c r="H136" t="s">
        <v>449</v>
      </c>
      <c r="I136">
        <v>1</v>
      </c>
      <c r="J136" t="s">
        <v>449</v>
      </c>
      <c r="K136">
        <v>1</v>
      </c>
      <c r="L136" t="s">
        <v>449</v>
      </c>
      <c r="M136">
        <v>1</v>
      </c>
      <c r="N136" t="s">
        <v>449</v>
      </c>
      <c r="O136">
        <v>1</v>
      </c>
      <c r="P136" t="s">
        <v>449</v>
      </c>
      <c r="Q136" t="s">
        <v>53</v>
      </c>
    </row>
    <row r="137" spans="1:17" x14ac:dyDescent="0.25">
      <c r="A137" t="s">
        <v>168</v>
      </c>
      <c r="B137" t="s">
        <v>52</v>
      </c>
      <c r="C137" t="s">
        <v>308</v>
      </c>
      <c r="E137">
        <v>1</v>
      </c>
      <c r="F137" t="s">
        <v>449</v>
      </c>
      <c r="G137">
        <v>1</v>
      </c>
      <c r="H137" t="s">
        <v>449</v>
      </c>
      <c r="I137">
        <v>1</v>
      </c>
      <c r="J137" t="s">
        <v>449</v>
      </c>
      <c r="K137">
        <v>1</v>
      </c>
      <c r="L137" t="s">
        <v>449</v>
      </c>
      <c r="M137">
        <v>1</v>
      </c>
      <c r="N137" t="s">
        <v>449</v>
      </c>
      <c r="O137">
        <v>1</v>
      </c>
      <c r="P137" t="s">
        <v>449</v>
      </c>
      <c r="Q137" t="s">
        <v>53</v>
      </c>
    </row>
    <row r="138" spans="1:17" x14ac:dyDescent="0.25">
      <c r="A138" t="s">
        <v>178</v>
      </c>
      <c r="B138" t="s">
        <v>52</v>
      </c>
      <c r="C138" t="s">
        <v>308</v>
      </c>
      <c r="E138">
        <v>1</v>
      </c>
      <c r="F138" t="s">
        <v>449</v>
      </c>
      <c r="G138">
        <v>1</v>
      </c>
      <c r="H138" t="s">
        <v>449</v>
      </c>
      <c r="I138">
        <v>1</v>
      </c>
      <c r="J138" t="s">
        <v>449</v>
      </c>
      <c r="K138">
        <v>1</v>
      </c>
      <c r="L138" t="s">
        <v>449</v>
      </c>
      <c r="M138">
        <v>1</v>
      </c>
      <c r="N138" t="s">
        <v>449</v>
      </c>
      <c r="O138">
        <v>1</v>
      </c>
      <c r="P138" t="s">
        <v>449</v>
      </c>
      <c r="Q138" t="s">
        <v>53</v>
      </c>
    </row>
    <row r="139" spans="1:17" x14ac:dyDescent="0.25">
      <c r="A139" t="s">
        <v>170</v>
      </c>
      <c r="B139" t="s">
        <v>52</v>
      </c>
      <c r="C139" t="s">
        <v>308</v>
      </c>
      <c r="E139">
        <v>1</v>
      </c>
      <c r="F139" t="s">
        <v>449</v>
      </c>
      <c r="G139">
        <v>1</v>
      </c>
      <c r="H139" t="s">
        <v>449</v>
      </c>
      <c r="I139">
        <v>1</v>
      </c>
      <c r="J139" t="s">
        <v>449</v>
      </c>
      <c r="K139">
        <v>1</v>
      </c>
      <c r="L139" t="s">
        <v>449</v>
      </c>
      <c r="M139">
        <v>1</v>
      </c>
      <c r="N139" t="s">
        <v>449</v>
      </c>
      <c r="O139">
        <v>1</v>
      </c>
      <c r="P139" t="s">
        <v>449</v>
      </c>
      <c r="Q139" t="s">
        <v>53</v>
      </c>
    </row>
    <row r="140" spans="1:17" x14ac:dyDescent="0.25">
      <c r="A140" t="s">
        <v>174</v>
      </c>
      <c r="B140" t="s">
        <v>52</v>
      </c>
      <c r="C140" t="s">
        <v>308</v>
      </c>
      <c r="E140">
        <v>1</v>
      </c>
      <c r="F140" t="s">
        <v>449</v>
      </c>
      <c r="G140">
        <v>1</v>
      </c>
      <c r="H140" t="s">
        <v>449</v>
      </c>
      <c r="I140">
        <v>1</v>
      </c>
      <c r="J140" t="s">
        <v>449</v>
      </c>
      <c r="K140">
        <v>1</v>
      </c>
      <c r="L140" t="s">
        <v>449</v>
      </c>
      <c r="M140">
        <v>1</v>
      </c>
      <c r="N140" t="s">
        <v>449</v>
      </c>
      <c r="O140">
        <v>1</v>
      </c>
      <c r="P140" t="s">
        <v>449</v>
      </c>
      <c r="Q140" t="s">
        <v>53</v>
      </c>
    </row>
    <row r="141" spans="1:17" x14ac:dyDescent="0.25">
      <c r="A141" t="s">
        <v>176</v>
      </c>
      <c r="B141" t="s">
        <v>52</v>
      </c>
      <c r="C141" t="s">
        <v>308</v>
      </c>
      <c r="E141">
        <v>1</v>
      </c>
      <c r="F141" t="s">
        <v>449</v>
      </c>
      <c r="G141">
        <v>1</v>
      </c>
      <c r="H141" t="s">
        <v>449</v>
      </c>
      <c r="I141">
        <v>1</v>
      </c>
      <c r="J141" t="s">
        <v>449</v>
      </c>
      <c r="K141">
        <v>1</v>
      </c>
      <c r="L141" t="s">
        <v>449</v>
      </c>
      <c r="M141">
        <v>1</v>
      </c>
      <c r="N141" t="s">
        <v>449</v>
      </c>
      <c r="O141">
        <v>1</v>
      </c>
      <c r="P141" t="s">
        <v>449</v>
      </c>
      <c r="Q141" t="s">
        <v>53</v>
      </c>
    </row>
    <row r="142" spans="1:17" x14ac:dyDescent="0.25">
      <c r="A142" t="s">
        <v>172</v>
      </c>
      <c r="B142" t="s">
        <v>52</v>
      </c>
      <c r="C142" t="s">
        <v>308</v>
      </c>
      <c r="E142">
        <v>1</v>
      </c>
      <c r="F142" t="s">
        <v>449</v>
      </c>
      <c r="G142">
        <v>1</v>
      </c>
      <c r="H142" t="s">
        <v>449</v>
      </c>
      <c r="I142">
        <v>1</v>
      </c>
      <c r="J142" t="s">
        <v>449</v>
      </c>
      <c r="K142">
        <v>1</v>
      </c>
      <c r="L142" t="s">
        <v>449</v>
      </c>
      <c r="M142">
        <v>1</v>
      </c>
      <c r="N142" t="s">
        <v>449</v>
      </c>
      <c r="O142">
        <v>1</v>
      </c>
      <c r="P142" t="s">
        <v>449</v>
      </c>
      <c r="Q142" t="s">
        <v>53</v>
      </c>
    </row>
    <row r="143" spans="1:17" x14ac:dyDescent="0.25">
      <c r="A143" t="s">
        <v>180</v>
      </c>
      <c r="B143" t="s">
        <v>52</v>
      </c>
      <c r="C143" t="s">
        <v>308</v>
      </c>
      <c r="E143">
        <v>1</v>
      </c>
      <c r="F143" t="s">
        <v>449</v>
      </c>
      <c r="G143">
        <v>1</v>
      </c>
      <c r="H143" t="s">
        <v>449</v>
      </c>
      <c r="I143">
        <v>1</v>
      </c>
      <c r="J143" t="s">
        <v>449</v>
      </c>
      <c r="K143">
        <v>1</v>
      </c>
      <c r="L143" t="s">
        <v>449</v>
      </c>
      <c r="M143">
        <v>1</v>
      </c>
      <c r="N143" t="s">
        <v>449</v>
      </c>
      <c r="O143">
        <v>1</v>
      </c>
      <c r="P143" t="s">
        <v>449</v>
      </c>
      <c r="Q143" t="s">
        <v>53</v>
      </c>
    </row>
    <row r="144" spans="1:17" x14ac:dyDescent="0.25">
      <c r="A144" t="s">
        <v>189</v>
      </c>
      <c r="B144" t="s">
        <v>52</v>
      </c>
      <c r="C144" t="s">
        <v>308</v>
      </c>
      <c r="E144">
        <v>1</v>
      </c>
      <c r="F144" t="s">
        <v>449</v>
      </c>
      <c r="G144">
        <v>1</v>
      </c>
      <c r="H144" t="s">
        <v>449</v>
      </c>
      <c r="I144">
        <v>1</v>
      </c>
      <c r="J144" t="s">
        <v>449</v>
      </c>
      <c r="K144">
        <v>1</v>
      </c>
      <c r="L144" t="s">
        <v>449</v>
      </c>
      <c r="M144">
        <v>1</v>
      </c>
      <c r="N144" t="s">
        <v>449</v>
      </c>
      <c r="O144">
        <v>1</v>
      </c>
      <c r="P144" t="s">
        <v>449</v>
      </c>
      <c r="Q144" t="s">
        <v>53</v>
      </c>
    </row>
    <row r="145" spans="1:17" x14ac:dyDescent="0.25">
      <c r="A145" t="s">
        <v>191</v>
      </c>
      <c r="B145" t="s">
        <v>52</v>
      </c>
      <c r="C145" t="s">
        <v>308</v>
      </c>
      <c r="E145">
        <v>1</v>
      </c>
      <c r="F145" t="s">
        <v>449</v>
      </c>
      <c r="G145">
        <v>1</v>
      </c>
      <c r="H145" t="s">
        <v>449</v>
      </c>
      <c r="I145">
        <v>1</v>
      </c>
      <c r="J145" t="s">
        <v>449</v>
      </c>
      <c r="K145">
        <v>1</v>
      </c>
      <c r="L145" t="s">
        <v>449</v>
      </c>
      <c r="M145">
        <v>1</v>
      </c>
      <c r="N145" t="s">
        <v>449</v>
      </c>
      <c r="O145">
        <v>1</v>
      </c>
      <c r="P145" t="s">
        <v>449</v>
      </c>
      <c r="Q145" t="s">
        <v>53</v>
      </c>
    </row>
    <row r="146" spans="1:17" x14ac:dyDescent="0.25">
      <c r="A146" t="s">
        <v>103</v>
      </c>
      <c r="B146" t="s">
        <v>52</v>
      </c>
      <c r="C146" t="s">
        <v>308</v>
      </c>
      <c r="E146">
        <v>1</v>
      </c>
      <c r="F146" t="s">
        <v>449</v>
      </c>
      <c r="G146">
        <v>1</v>
      </c>
      <c r="H146" t="s">
        <v>449</v>
      </c>
      <c r="I146">
        <v>1</v>
      </c>
      <c r="J146" t="s">
        <v>449</v>
      </c>
      <c r="K146">
        <v>1</v>
      </c>
      <c r="L146" t="s">
        <v>449</v>
      </c>
      <c r="M146">
        <v>1</v>
      </c>
      <c r="N146" t="s">
        <v>449</v>
      </c>
      <c r="O146">
        <v>1</v>
      </c>
      <c r="P146" t="s">
        <v>449</v>
      </c>
      <c r="Q146" t="s">
        <v>53</v>
      </c>
    </row>
    <row r="147" spans="1:17" x14ac:dyDescent="0.25">
      <c r="A147" t="s">
        <v>216</v>
      </c>
      <c r="B147" t="s">
        <v>52</v>
      </c>
      <c r="C147" t="s">
        <v>308</v>
      </c>
      <c r="E147">
        <v>1</v>
      </c>
      <c r="F147" t="s">
        <v>449</v>
      </c>
      <c r="G147">
        <v>1</v>
      </c>
      <c r="H147" t="s">
        <v>449</v>
      </c>
      <c r="I147">
        <v>1</v>
      </c>
      <c r="J147" t="s">
        <v>449</v>
      </c>
      <c r="K147">
        <v>1</v>
      </c>
      <c r="L147" t="s">
        <v>449</v>
      </c>
      <c r="M147">
        <v>1</v>
      </c>
      <c r="N147" t="s">
        <v>449</v>
      </c>
      <c r="O147">
        <v>1</v>
      </c>
      <c r="P147" t="s">
        <v>449</v>
      </c>
      <c r="Q147" t="s">
        <v>53</v>
      </c>
    </row>
    <row r="148" spans="1:17" x14ac:dyDescent="0.25">
      <c r="A148" t="s">
        <v>193</v>
      </c>
      <c r="B148" t="s">
        <v>52</v>
      </c>
      <c r="C148" t="s">
        <v>308</v>
      </c>
      <c r="E148">
        <v>1</v>
      </c>
      <c r="F148" t="s">
        <v>449</v>
      </c>
      <c r="G148">
        <v>1</v>
      </c>
      <c r="H148" t="s">
        <v>449</v>
      </c>
      <c r="I148">
        <v>1</v>
      </c>
      <c r="J148" t="s">
        <v>449</v>
      </c>
      <c r="K148">
        <v>1</v>
      </c>
      <c r="L148" t="s">
        <v>449</v>
      </c>
      <c r="M148">
        <v>1</v>
      </c>
      <c r="N148" t="s">
        <v>449</v>
      </c>
      <c r="O148">
        <v>1</v>
      </c>
      <c r="P148" t="s">
        <v>449</v>
      </c>
      <c r="Q148" t="s">
        <v>53</v>
      </c>
    </row>
    <row r="149" spans="1:17" x14ac:dyDescent="0.25">
      <c r="A149" t="s">
        <v>195</v>
      </c>
      <c r="B149" t="s">
        <v>52</v>
      </c>
      <c r="C149" t="s">
        <v>308</v>
      </c>
      <c r="E149">
        <v>1</v>
      </c>
      <c r="F149" t="s">
        <v>449</v>
      </c>
      <c r="G149">
        <v>1</v>
      </c>
      <c r="H149" t="s">
        <v>449</v>
      </c>
      <c r="I149">
        <v>1</v>
      </c>
      <c r="J149" t="s">
        <v>449</v>
      </c>
      <c r="K149">
        <v>1</v>
      </c>
      <c r="L149" t="s">
        <v>449</v>
      </c>
      <c r="M149">
        <v>1</v>
      </c>
      <c r="N149" t="s">
        <v>449</v>
      </c>
      <c r="O149">
        <v>1</v>
      </c>
      <c r="P149" t="s">
        <v>449</v>
      </c>
      <c r="Q149" t="s">
        <v>53</v>
      </c>
    </row>
    <row r="150" spans="1:17" x14ac:dyDescent="0.25">
      <c r="A150" t="s">
        <v>229</v>
      </c>
      <c r="B150" t="s">
        <v>52</v>
      </c>
      <c r="C150" t="s">
        <v>308</v>
      </c>
      <c r="E150">
        <v>1</v>
      </c>
      <c r="F150" t="s">
        <v>449</v>
      </c>
      <c r="G150">
        <v>1</v>
      </c>
      <c r="H150" t="s">
        <v>449</v>
      </c>
      <c r="I150">
        <v>1</v>
      </c>
      <c r="J150" t="s">
        <v>449</v>
      </c>
      <c r="K150">
        <v>1</v>
      </c>
      <c r="L150" t="s">
        <v>449</v>
      </c>
      <c r="M150">
        <v>1</v>
      </c>
      <c r="N150" t="s">
        <v>449</v>
      </c>
      <c r="O150">
        <v>1</v>
      </c>
      <c r="P150" t="s">
        <v>449</v>
      </c>
      <c r="Q150" t="s">
        <v>53</v>
      </c>
    </row>
    <row r="151" spans="1:17" x14ac:dyDescent="0.25">
      <c r="A151" t="s">
        <v>196</v>
      </c>
      <c r="B151" t="s">
        <v>52</v>
      </c>
      <c r="C151" t="s">
        <v>308</v>
      </c>
      <c r="E151">
        <v>1</v>
      </c>
      <c r="F151" t="s">
        <v>449</v>
      </c>
      <c r="G151">
        <v>1</v>
      </c>
      <c r="H151" t="s">
        <v>449</v>
      </c>
      <c r="I151">
        <v>1</v>
      </c>
      <c r="J151" t="s">
        <v>449</v>
      </c>
      <c r="K151">
        <v>1</v>
      </c>
      <c r="L151" t="s">
        <v>449</v>
      </c>
      <c r="M151">
        <v>1</v>
      </c>
      <c r="N151" t="s">
        <v>449</v>
      </c>
      <c r="O151">
        <v>1</v>
      </c>
      <c r="P151" t="s">
        <v>449</v>
      </c>
      <c r="Q151" t="s">
        <v>53</v>
      </c>
    </row>
    <row r="152" spans="1:17" x14ac:dyDescent="0.25">
      <c r="A152" t="s">
        <v>144</v>
      </c>
      <c r="B152" t="s">
        <v>52</v>
      </c>
      <c r="C152" t="s">
        <v>308</v>
      </c>
      <c r="E152">
        <v>1</v>
      </c>
      <c r="F152" t="s">
        <v>449</v>
      </c>
      <c r="G152">
        <v>1</v>
      </c>
      <c r="H152" t="s">
        <v>449</v>
      </c>
      <c r="I152">
        <v>1</v>
      </c>
      <c r="J152" t="s">
        <v>449</v>
      </c>
      <c r="K152">
        <v>1</v>
      </c>
      <c r="L152" t="s">
        <v>449</v>
      </c>
      <c r="M152">
        <v>1</v>
      </c>
      <c r="N152" t="s">
        <v>449</v>
      </c>
      <c r="O152">
        <v>1</v>
      </c>
      <c r="P152" t="s">
        <v>449</v>
      </c>
      <c r="Q152" t="s">
        <v>53</v>
      </c>
    </row>
    <row r="153" spans="1:17" x14ac:dyDescent="0.25">
      <c r="A153" t="s">
        <v>151</v>
      </c>
      <c r="B153" t="s">
        <v>52</v>
      </c>
      <c r="C153" t="s">
        <v>308</v>
      </c>
      <c r="E153">
        <v>1</v>
      </c>
      <c r="F153" t="s">
        <v>449</v>
      </c>
      <c r="G153">
        <v>1</v>
      </c>
      <c r="H153" t="s">
        <v>449</v>
      </c>
      <c r="I153">
        <v>1</v>
      </c>
      <c r="J153" t="s">
        <v>449</v>
      </c>
      <c r="K153">
        <v>1</v>
      </c>
      <c r="L153" t="s">
        <v>449</v>
      </c>
      <c r="M153">
        <v>1</v>
      </c>
      <c r="N153" t="s">
        <v>449</v>
      </c>
      <c r="O153">
        <v>1</v>
      </c>
      <c r="P153" t="s">
        <v>449</v>
      </c>
      <c r="Q153" t="s">
        <v>53</v>
      </c>
    </row>
    <row r="154" spans="1:17" x14ac:dyDescent="0.25">
      <c r="A154" t="s">
        <v>161</v>
      </c>
      <c r="B154" t="s">
        <v>52</v>
      </c>
      <c r="C154" t="s">
        <v>308</v>
      </c>
      <c r="E154">
        <v>1</v>
      </c>
      <c r="F154" t="s">
        <v>449</v>
      </c>
      <c r="G154">
        <v>1</v>
      </c>
      <c r="H154" t="s">
        <v>449</v>
      </c>
      <c r="I154">
        <v>1</v>
      </c>
      <c r="J154" t="s">
        <v>449</v>
      </c>
      <c r="K154">
        <v>1</v>
      </c>
      <c r="L154" t="s">
        <v>449</v>
      </c>
      <c r="M154">
        <v>1</v>
      </c>
      <c r="N154" t="s">
        <v>449</v>
      </c>
      <c r="O154">
        <v>1</v>
      </c>
      <c r="P154" t="s">
        <v>449</v>
      </c>
      <c r="Q154" t="s">
        <v>53</v>
      </c>
    </row>
    <row r="155" spans="1:17" x14ac:dyDescent="0.25">
      <c r="A155" t="s">
        <v>157</v>
      </c>
      <c r="B155" t="s">
        <v>52</v>
      </c>
      <c r="C155" t="s">
        <v>308</v>
      </c>
      <c r="E155">
        <v>1</v>
      </c>
      <c r="F155" t="s">
        <v>449</v>
      </c>
      <c r="G155">
        <v>1</v>
      </c>
      <c r="H155" t="s">
        <v>449</v>
      </c>
      <c r="I155">
        <v>1</v>
      </c>
      <c r="J155" t="s">
        <v>449</v>
      </c>
      <c r="K155">
        <v>1</v>
      </c>
      <c r="L155" t="s">
        <v>449</v>
      </c>
      <c r="M155">
        <v>1</v>
      </c>
      <c r="N155" t="s">
        <v>449</v>
      </c>
      <c r="O155">
        <v>1</v>
      </c>
      <c r="P155" t="s">
        <v>449</v>
      </c>
      <c r="Q155" t="s">
        <v>53</v>
      </c>
    </row>
    <row r="156" spans="1:17" x14ac:dyDescent="0.25">
      <c r="A156" t="s">
        <v>159</v>
      </c>
      <c r="B156" t="s">
        <v>52</v>
      </c>
      <c r="C156" t="s">
        <v>308</v>
      </c>
      <c r="E156">
        <v>1</v>
      </c>
      <c r="F156" t="s">
        <v>449</v>
      </c>
      <c r="G156">
        <v>1</v>
      </c>
      <c r="H156" t="s">
        <v>449</v>
      </c>
      <c r="I156">
        <v>1</v>
      </c>
      <c r="J156" t="s">
        <v>449</v>
      </c>
      <c r="K156">
        <v>1</v>
      </c>
      <c r="L156" t="s">
        <v>449</v>
      </c>
      <c r="M156">
        <v>1</v>
      </c>
      <c r="N156" t="s">
        <v>449</v>
      </c>
      <c r="O156">
        <v>1</v>
      </c>
      <c r="P156" t="s">
        <v>449</v>
      </c>
      <c r="Q156" t="s">
        <v>53</v>
      </c>
    </row>
    <row r="157" spans="1:17" x14ac:dyDescent="0.25">
      <c r="A157" t="s">
        <v>155</v>
      </c>
      <c r="B157" t="s">
        <v>52</v>
      </c>
      <c r="C157" t="s">
        <v>308</v>
      </c>
      <c r="E157">
        <v>1</v>
      </c>
      <c r="F157" t="s">
        <v>449</v>
      </c>
      <c r="G157">
        <v>1</v>
      </c>
      <c r="H157" t="s">
        <v>449</v>
      </c>
      <c r="I157">
        <v>1</v>
      </c>
      <c r="J157" t="s">
        <v>449</v>
      </c>
      <c r="K157">
        <v>1</v>
      </c>
      <c r="L157" t="s">
        <v>449</v>
      </c>
      <c r="M157">
        <v>1</v>
      </c>
      <c r="N157" t="s">
        <v>449</v>
      </c>
      <c r="O157">
        <v>1</v>
      </c>
      <c r="P157" t="s">
        <v>449</v>
      </c>
      <c r="Q157" t="s">
        <v>53</v>
      </c>
    </row>
    <row r="158" spans="1:17" x14ac:dyDescent="0.25">
      <c r="A158" t="s">
        <v>198</v>
      </c>
      <c r="B158" t="s">
        <v>52</v>
      </c>
      <c r="C158" t="s">
        <v>308</v>
      </c>
      <c r="E158">
        <v>1</v>
      </c>
      <c r="F158" t="s">
        <v>449</v>
      </c>
      <c r="G158">
        <v>1</v>
      </c>
      <c r="H158" t="s">
        <v>449</v>
      </c>
      <c r="I158">
        <v>1</v>
      </c>
      <c r="J158" t="s">
        <v>449</v>
      </c>
      <c r="K158">
        <v>1</v>
      </c>
      <c r="L158" t="s">
        <v>449</v>
      </c>
      <c r="M158">
        <v>1</v>
      </c>
      <c r="N158" t="s">
        <v>449</v>
      </c>
      <c r="O158">
        <v>1</v>
      </c>
      <c r="P158" t="s">
        <v>449</v>
      </c>
      <c r="Q158" t="s">
        <v>53</v>
      </c>
    </row>
    <row r="159" spans="1:17" x14ac:dyDescent="0.25">
      <c r="A159" t="s">
        <v>51</v>
      </c>
      <c r="B159" t="s">
        <v>52</v>
      </c>
      <c r="C159" t="s">
        <v>308</v>
      </c>
      <c r="E159">
        <v>1</v>
      </c>
      <c r="F159" t="s">
        <v>449</v>
      </c>
      <c r="G159">
        <v>1</v>
      </c>
      <c r="H159" t="s">
        <v>449</v>
      </c>
      <c r="I159">
        <v>1</v>
      </c>
      <c r="J159" t="s">
        <v>449</v>
      </c>
      <c r="K159">
        <v>1</v>
      </c>
      <c r="L159" t="s">
        <v>449</v>
      </c>
      <c r="M159">
        <v>1</v>
      </c>
      <c r="N159" t="s">
        <v>449</v>
      </c>
      <c r="O159">
        <v>1</v>
      </c>
      <c r="P159" t="s">
        <v>449</v>
      </c>
      <c r="Q159" t="s">
        <v>53</v>
      </c>
    </row>
    <row r="160" spans="1:17" x14ac:dyDescent="0.25">
      <c r="A160" t="s">
        <v>135</v>
      </c>
      <c r="B160" t="s">
        <v>118</v>
      </c>
      <c r="E160">
        <v>0.02</v>
      </c>
      <c r="F160" t="s">
        <v>300</v>
      </c>
      <c r="G160">
        <v>0.02</v>
      </c>
      <c r="H160" t="s">
        <v>237</v>
      </c>
      <c r="I160">
        <v>0.02</v>
      </c>
      <c r="J160" t="s">
        <v>237</v>
      </c>
      <c r="K160">
        <v>0.02</v>
      </c>
      <c r="L160" t="s">
        <v>237</v>
      </c>
      <c r="M160">
        <v>0.02</v>
      </c>
      <c r="N160" t="s">
        <v>237</v>
      </c>
      <c r="O160">
        <v>0.02</v>
      </c>
      <c r="P160" t="s">
        <v>237</v>
      </c>
      <c r="Q160" t="s">
        <v>14</v>
      </c>
    </row>
    <row r="161" spans="1:17" x14ac:dyDescent="0.25">
      <c r="A161" t="s">
        <v>140</v>
      </c>
      <c r="B161" t="s">
        <v>118</v>
      </c>
      <c r="E161">
        <v>7.4999999999999997E-2</v>
      </c>
      <c r="F161" t="s">
        <v>300</v>
      </c>
      <c r="G161">
        <v>7.4999999999999997E-2</v>
      </c>
      <c r="H161" t="s">
        <v>237</v>
      </c>
      <c r="I161">
        <v>7.4999999999999997E-2</v>
      </c>
      <c r="J161" t="s">
        <v>237</v>
      </c>
      <c r="K161">
        <v>7.4999999999999997E-2</v>
      </c>
      <c r="L161" t="s">
        <v>237</v>
      </c>
      <c r="M161">
        <v>7.4999999999999997E-2</v>
      </c>
      <c r="N161" t="s">
        <v>237</v>
      </c>
      <c r="O161">
        <v>7.4999999999999997E-2</v>
      </c>
      <c r="P161" t="s">
        <v>237</v>
      </c>
      <c r="Q161" t="s">
        <v>14</v>
      </c>
    </row>
    <row r="162" spans="1:17" x14ac:dyDescent="0.25">
      <c r="A162" t="s">
        <v>136</v>
      </c>
      <c r="B162" t="s">
        <v>118</v>
      </c>
      <c r="E162">
        <v>7.4999999999999997E-2</v>
      </c>
      <c r="F162" t="s">
        <v>300</v>
      </c>
      <c r="G162">
        <v>7.4999999999999997E-2</v>
      </c>
      <c r="H162" t="s">
        <v>237</v>
      </c>
      <c r="I162">
        <v>7.4999999999999997E-2</v>
      </c>
      <c r="J162" t="s">
        <v>237</v>
      </c>
      <c r="K162">
        <v>7.4999999999999997E-2</v>
      </c>
      <c r="L162" t="s">
        <v>237</v>
      </c>
      <c r="M162">
        <v>7.4999999999999997E-2</v>
      </c>
      <c r="N162" t="s">
        <v>237</v>
      </c>
      <c r="O162">
        <v>7.4999999999999997E-2</v>
      </c>
      <c r="P162" t="s">
        <v>237</v>
      </c>
      <c r="Q162" t="s">
        <v>14</v>
      </c>
    </row>
    <row r="163" spans="1:17" x14ac:dyDescent="0.25">
      <c r="A163" t="s">
        <v>138</v>
      </c>
      <c r="B163" t="s">
        <v>118</v>
      </c>
      <c r="E163">
        <v>7.4999999999999997E-2</v>
      </c>
      <c r="F163" t="s">
        <v>300</v>
      </c>
      <c r="G163">
        <v>7.4999999999999997E-2</v>
      </c>
      <c r="H163" t="s">
        <v>237</v>
      </c>
      <c r="I163">
        <v>7.4999999999999997E-2</v>
      </c>
      <c r="J163" t="s">
        <v>237</v>
      </c>
      <c r="K163">
        <v>7.4999999999999997E-2</v>
      </c>
      <c r="L163" t="s">
        <v>237</v>
      </c>
      <c r="M163">
        <v>7.4999999999999997E-2</v>
      </c>
      <c r="N163" t="s">
        <v>237</v>
      </c>
      <c r="O163">
        <v>7.4999999999999997E-2</v>
      </c>
      <c r="P163" t="s">
        <v>237</v>
      </c>
      <c r="Q163" t="s">
        <v>14</v>
      </c>
    </row>
    <row r="164" spans="1:17" x14ac:dyDescent="0.25">
      <c r="A164" t="s">
        <v>139</v>
      </c>
      <c r="B164" t="s">
        <v>118</v>
      </c>
      <c r="E164">
        <v>7.4999999999999997E-2</v>
      </c>
      <c r="F164" t="s">
        <v>300</v>
      </c>
      <c r="G164">
        <v>7.4999999999999997E-2</v>
      </c>
      <c r="H164" t="s">
        <v>237</v>
      </c>
      <c r="I164">
        <v>7.4999999999999997E-2</v>
      </c>
      <c r="J164" t="s">
        <v>237</v>
      </c>
      <c r="K164">
        <v>7.4999999999999997E-2</v>
      </c>
      <c r="L164" t="s">
        <v>237</v>
      </c>
      <c r="M164">
        <v>7.4999999999999997E-2</v>
      </c>
      <c r="N164" t="s">
        <v>237</v>
      </c>
      <c r="O164">
        <v>7.4999999999999997E-2</v>
      </c>
      <c r="P164" t="s">
        <v>237</v>
      </c>
      <c r="Q164" t="s">
        <v>14</v>
      </c>
    </row>
    <row r="165" spans="1:17" x14ac:dyDescent="0.25">
      <c r="A165" t="s">
        <v>137</v>
      </c>
      <c r="B165" t="s">
        <v>118</v>
      </c>
      <c r="E165">
        <v>7.4999999999999997E-2</v>
      </c>
      <c r="F165" t="s">
        <v>300</v>
      </c>
      <c r="G165">
        <v>7.4999999999999997E-2</v>
      </c>
      <c r="H165" t="s">
        <v>237</v>
      </c>
      <c r="I165">
        <v>7.4999999999999997E-2</v>
      </c>
      <c r="J165" t="s">
        <v>237</v>
      </c>
      <c r="K165">
        <v>7.4999999999999997E-2</v>
      </c>
      <c r="L165" t="s">
        <v>237</v>
      </c>
      <c r="M165">
        <v>7.4999999999999997E-2</v>
      </c>
      <c r="N165" t="s">
        <v>237</v>
      </c>
      <c r="O165">
        <v>7.4999999999999997E-2</v>
      </c>
      <c r="P165" t="s">
        <v>237</v>
      </c>
      <c r="Q165" t="s">
        <v>14</v>
      </c>
    </row>
    <row r="166" spans="1:17" x14ac:dyDescent="0.25">
      <c r="A166" t="s">
        <v>143</v>
      </c>
      <c r="B166" t="s">
        <v>118</v>
      </c>
      <c r="E166">
        <v>0.1</v>
      </c>
      <c r="F166" t="s">
        <v>300</v>
      </c>
      <c r="G166">
        <v>0.1</v>
      </c>
      <c r="H166" t="s">
        <v>237</v>
      </c>
      <c r="I166">
        <v>0.1</v>
      </c>
      <c r="J166" t="s">
        <v>237</v>
      </c>
      <c r="K166">
        <v>0.1</v>
      </c>
      <c r="L166" t="s">
        <v>237</v>
      </c>
      <c r="M166">
        <v>0.1</v>
      </c>
      <c r="N166" t="s">
        <v>237</v>
      </c>
      <c r="O166">
        <v>0.1</v>
      </c>
      <c r="P166" t="s">
        <v>237</v>
      </c>
      <c r="Q166" t="s">
        <v>14</v>
      </c>
    </row>
    <row r="167" spans="1:17" x14ac:dyDescent="0.25">
      <c r="A167" t="s">
        <v>127</v>
      </c>
      <c r="B167" t="s">
        <v>118</v>
      </c>
      <c r="E167">
        <v>3.2300000000000002E-2</v>
      </c>
      <c r="F167" t="s">
        <v>300</v>
      </c>
      <c r="G167">
        <v>2.3E-2</v>
      </c>
      <c r="H167" t="s">
        <v>300</v>
      </c>
      <c r="I167">
        <v>3.2300000000000002E-2</v>
      </c>
      <c r="J167" t="s">
        <v>237</v>
      </c>
      <c r="K167">
        <v>2.3E-2</v>
      </c>
      <c r="L167" t="s">
        <v>240</v>
      </c>
      <c r="M167">
        <v>3.2300000000000002E-2</v>
      </c>
      <c r="N167" t="s">
        <v>240</v>
      </c>
      <c r="O167">
        <v>2.3E-2</v>
      </c>
      <c r="P167" t="s">
        <v>240</v>
      </c>
      <c r="Q167" t="s">
        <v>14</v>
      </c>
    </row>
    <row r="168" spans="1:17" x14ac:dyDescent="0.25">
      <c r="A168" t="s">
        <v>233</v>
      </c>
      <c r="B168" t="s">
        <v>118</v>
      </c>
      <c r="E168">
        <v>0.27400000000000002</v>
      </c>
      <c r="F168" t="s">
        <v>300</v>
      </c>
      <c r="G168">
        <v>0.27400000000000002</v>
      </c>
      <c r="H168" t="s">
        <v>237</v>
      </c>
      <c r="I168">
        <v>0.27400000000000002</v>
      </c>
      <c r="J168" t="s">
        <v>237</v>
      </c>
      <c r="K168">
        <v>0.27400000000000002</v>
      </c>
      <c r="L168" t="s">
        <v>237</v>
      </c>
      <c r="M168">
        <v>0.27400000000000002</v>
      </c>
      <c r="N168" t="s">
        <v>237</v>
      </c>
      <c r="O168">
        <v>0.27400000000000002</v>
      </c>
      <c r="P168" t="s">
        <v>237</v>
      </c>
      <c r="Q168" t="s">
        <v>14</v>
      </c>
    </row>
    <row r="169" spans="1:17" x14ac:dyDescent="0.25">
      <c r="A169" t="s">
        <v>134</v>
      </c>
      <c r="B169" t="s">
        <v>118</v>
      </c>
      <c r="E169">
        <v>3.04E-2</v>
      </c>
      <c r="F169" t="s">
        <v>300</v>
      </c>
      <c r="G169">
        <v>1.6500000000000001E-2</v>
      </c>
      <c r="H169" t="s">
        <v>300</v>
      </c>
      <c r="I169">
        <v>3.04E-2</v>
      </c>
      <c r="J169" t="s">
        <v>237</v>
      </c>
      <c r="K169">
        <v>1.6500000000000001E-2</v>
      </c>
      <c r="L169" t="s">
        <v>240</v>
      </c>
      <c r="M169">
        <v>3.04E-2</v>
      </c>
      <c r="N169" t="s">
        <v>240</v>
      </c>
      <c r="O169">
        <v>1.6500000000000001E-2</v>
      </c>
      <c r="P169" t="s">
        <v>240</v>
      </c>
      <c r="Q169" t="s">
        <v>14</v>
      </c>
    </row>
    <row r="170" spans="1:17" x14ac:dyDescent="0.25">
      <c r="A170" t="s">
        <v>132</v>
      </c>
      <c r="B170" t="s">
        <v>118</v>
      </c>
      <c r="E170">
        <v>3.4099999999999998E-2</v>
      </c>
      <c r="F170" t="s">
        <v>300</v>
      </c>
      <c r="G170">
        <v>1.9E-2</v>
      </c>
      <c r="H170" t="s">
        <v>300</v>
      </c>
      <c r="I170">
        <v>3.4099999999999998E-2</v>
      </c>
      <c r="J170" t="s">
        <v>237</v>
      </c>
      <c r="K170">
        <v>1.9E-2</v>
      </c>
      <c r="L170" t="s">
        <v>240</v>
      </c>
      <c r="M170">
        <v>3.4099999999999998E-2</v>
      </c>
      <c r="N170" t="s">
        <v>240</v>
      </c>
      <c r="O170">
        <v>1.9E-2</v>
      </c>
      <c r="P170" t="s">
        <v>240</v>
      </c>
      <c r="Q170" t="s">
        <v>14</v>
      </c>
    </row>
    <row r="171" spans="1:17" x14ac:dyDescent="0.25">
      <c r="A171" t="s">
        <v>231</v>
      </c>
      <c r="B171" t="s">
        <v>118</v>
      </c>
      <c r="E171">
        <v>0.126</v>
      </c>
      <c r="F171" t="s">
        <v>300</v>
      </c>
      <c r="G171">
        <v>0.126</v>
      </c>
      <c r="H171" t="s">
        <v>237</v>
      </c>
      <c r="I171">
        <v>0.126</v>
      </c>
      <c r="J171" t="s">
        <v>237</v>
      </c>
      <c r="K171">
        <v>0.126</v>
      </c>
      <c r="L171" t="s">
        <v>237</v>
      </c>
      <c r="M171">
        <v>0.126</v>
      </c>
      <c r="N171" t="s">
        <v>237</v>
      </c>
      <c r="O171">
        <v>0.126</v>
      </c>
      <c r="P171" t="s">
        <v>237</v>
      </c>
      <c r="Q171" t="s">
        <v>14</v>
      </c>
    </row>
    <row r="172" spans="1:17" x14ac:dyDescent="0.25">
      <c r="A172" t="s">
        <v>133</v>
      </c>
      <c r="B172" t="s">
        <v>118</v>
      </c>
      <c r="E172">
        <v>3.04E-2</v>
      </c>
      <c r="F172" t="s">
        <v>300</v>
      </c>
      <c r="G172">
        <v>1.6500000000000001E-2</v>
      </c>
      <c r="H172" t="s">
        <v>300</v>
      </c>
      <c r="I172">
        <v>3.04E-2</v>
      </c>
      <c r="J172" t="s">
        <v>237</v>
      </c>
      <c r="K172">
        <v>1.6500000000000001E-2</v>
      </c>
      <c r="L172" t="s">
        <v>240</v>
      </c>
      <c r="M172">
        <v>3.04E-2</v>
      </c>
      <c r="N172" t="s">
        <v>240</v>
      </c>
      <c r="O172">
        <v>1.6500000000000001E-2</v>
      </c>
      <c r="P172" t="s">
        <v>240</v>
      </c>
      <c r="Q172" t="s">
        <v>14</v>
      </c>
    </row>
    <row r="173" spans="1:17" x14ac:dyDescent="0.25">
      <c r="A173" t="s">
        <v>131</v>
      </c>
      <c r="B173" t="s">
        <v>118</v>
      </c>
      <c r="E173">
        <v>3.4099999999999998E-2</v>
      </c>
      <c r="F173" t="s">
        <v>300</v>
      </c>
      <c r="G173">
        <v>1.9E-2</v>
      </c>
      <c r="H173" t="s">
        <v>300</v>
      </c>
      <c r="I173">
        <v>3.4099999999999998E-2</v>
      </c>
      <c r="J173" t="s">
        <v>237</v>
      </c>
      <c r="K173">
        <v>1.9E-2</v>
      </c>
      <c r="L173" t="s">
        <v>240</v>
      </c>
      <c r="M173">
        <v>3.4099999999999998E-2</v>
      </c>
      <c r="N173" t="s">
        <v>240</v>
      </c>
      <c r="O173">
        <v>1.9E-2</v>
      </c>
      <c r="P173" t="s">
        <v>240</v>
      </c>
      <c r="Q173" t="s">
        <v>14</v>
      </c>
    </row>
    <row r="174" spans="1:17" x14ac:dyDescent="0.25">
      <c r="A174" t="s">
        <v>135</v>
      </c>
      <c r="B174" t="s">
        <v>128</v>
      </c>
      <c r="D174" t="s">
        <v>311</v>
      </c>
      <c r="E174">
        <v>489.54810002359028</v>
      </c>
      <c r="F174" t="s">
        <v>300</v>
      </c>
      <c r="G174">
        <v>489.54810002359028</v>
      </c>
      <c r="H174" t="s">
        <v>237</v>
      </c>
      <c r="I174">
        <v>489.54810002359028</v>
      </c>
      <c r="J174" t="s">
        <v>237</v>
      </c>
      <c r="K174">
        <v>489.54810002359028</v>
      </c>
      <c r="L174" t="s">
        <v>237</v>
      </c>
      <c r="M174">
        <v>489.54810002359028</v>
      </c>
      <c r="N174" t="s">
        <v>237</v>
      </c>
      <c r="O174">
        <v>489.54810002359028</v>
      </c>
      <c r="P174" t="s">
        <v>237</v>
      </c>
      <c r="Q174" t="s">
        <v>6</v>
      </c>
    </row>
    <row r="175" spans="1:17" x14ac:dyDescent="0.25">
      <c r="A175" t="s">
        <v>140</v>
      </c>
      <c r="B175" t="s">
        <v>128</v>
      </c>
      <c r="E175">
        <v>143.81799842785151</v>
      </c>
      <c r="F175" t="s">
        <v>300</v>
      </c>
      <c r="G175">
        <v>143.81799842785151</v>
      </c>
      <c r="H175" t="s">
        <v>237</v>
      </c>
      <c r="I175">
        <v>143.81799842785151</v>
      </c>
      <c r="J175" t="s">
        <v>237</v>
      </c>
      <c r="K175">
        <v>143.81799842785151</v>
      </c>
      <c r="L175" t="s">
        <v>237</v>
      </c>
      <c r="M175">
        <v>143.81799842785151</v>
      </c>
      <c r="N175" t="s">
        <v>237</v>
      </c>
      <c r="O175">
        <v>143.81799842785151</v>
      </c>
      <c r="P175" t="s">
        <v>237</v>
      </c>
      <c r="Q175" t="s">
        <v>6</v>
      </c>
    </row>
    <row r="176" spans="1:17" x14ac:dyDescent="0.25">
      <c r="A176" t="s">
        <v>136</v>
      </c>
      <c r="B176" t="s">
        <v>128</v>
      </c>
      <c r="E176">
        <v>143.81799842785151</v>
      </c>
      <c r="F176" t="s">
        <v>300</v>
      </c>
      <c r="G176">
        <v>143.81799842785151</v>
      </c>
      <c r="H176" t="s">
        <v>237</v>
      </c>
      <c r="I176">
        <v>143.81799842785151</v>
      </c>
      <c r="J176" t="s">
        <v>237</v>
      </c>
      <c r="K176">
        <v>143.81799842785151</v>
      </c>
      <c r="L176" t="s">
        <v>237</v>
      </c>
      <c r="M176">
        <v>143.81799842785151</v>
      </c>
      <c r="N176" t="s">
        <v>237</v>
      </c>
      <c r="O176">
        <v>143.81799842785151</v>
      </c>
      <c r="P176" t="s">
        <v>237</v>
      </c>
      <c r="Q176" t="s">
        <v>6</v>
      </c>
    </row>
    <row r="177" spans="1:17" x14ac:dyDescent="0.25">
      <c r="A177" t="s">
        <v>138</v>
      </c>
      <c r="B177" t="s">
        <v>128</v>
      </c>
      <c r="E177">
        <v>143.81799842785151</v>
      </c>
      <c r="F177" t="s">
        <v>300</v>
      </c>
      <c r="G177">
        <v>143.81799842785151</v>
      </c>
      <c r="H177" t="s">
        <v>237</v>
      </c>
      <c r="I177">
        <v>143.81799842785151</v>
      </c>
      <c r="J177" t="s">
        <v>237</v>
      </c>
      <c r="K177">
        <v>143.81799842785151</v>
      </c>
      <c r="L177" t="s">
        <v>237</v>
      </c>
      <c r="M177">
        <v>143.81799842785151</v>
      </c>
      <c r="N177" t="s">
        <v>237</v>
      </c>
      <c r="O177">
        <v>143.81799842785151</v>
      </c>
      <c r="P177" t="s">
        <v>237</v>
      </c>
      <c r="Q177" t="s">
        <v>6</v>
      </c>
    </row>
    <row r="178" spans="1:17" x14ac:dyDescent="0.25">
      <c r="A178" t="s">
        <v>139</v>
      </c>
      <c r="B178" t="s">
        <v>128</v>
      </c>
      <c r="E178">
        <v>143.81799842785151</v>
      </c>
      <c r="F178" t="s">
        <v>300</v>
      </c>
      <c r="G178">
        <v>143.81799842785151</v>
      </c>
      <c r="H178" t="s">
        <v>237</v>
      </c>
      <c r="I178">
        <v>143.81799842785151</v>
      </c>
      <c r="J178" t="s">
        <v>237</v>
      </c>
      <c r="K178">
        <v>143.81799842785151</v>
      </c>
      <c r="L178" t="s">
        <v>237</v>
      </c>
      <c r="M178">
        <v>143.81799842785151</v>
      </c>
      <c r="N178" t="s">
        <v>237</v>
      </c>
      <c r="O178">
        <v>143.81799842785151</v>
      </c>
      <c r="P178" t="s">
        <v>237</v>
      </c>
      <c r="Q178" t="s">
        <v>6</v>
      </c>
    </row>
    <row r="179" spans="1:17" x14ac:dyDescent="0.25">
      <c r="A179" t="s">
        <v>137</v>
      </c>
      <c r="B179" t="s">
        <v>128</v>
      </c>
      <c r="E179">
        <v>143.81799842785151</v>
      </c>
      <c r="F179" t="s">
        <v>300</v>
      </c>
      <c r="G179">
        <v>143.81799842785151</v>
      </c>
      <c r="H179" t="s">
        <v>237</v>
      </c>
      <c r="I179">
        <v>143.81799842785151</v>
      </c>
      <c r="J179" t="s">
        <v>237</v>
      </c>
      <c r="K179">
        <v>143.81799842785151</v>
      </c>
      <c r="L179" t="s">
        <v>237</v>
      </c>
      <c r="M179">
        <v>143.81799842785151</v>
      </c>
      <c r="N179" t="s">
        <v>237</v>
      </c>
      <c r="O179">
        <v>143.81799842785151</v>
      </c>
      <c r="P179" t="s">
        <v>237</v>
      </c>
      <c r="Q179" t="s">
        <v>6</v>
      </c>
    </row>
    <row r="180" spans="1:17" x14ac:dyDescent="0.25">
      <c r="A180" t="s">
        <v>127</v>
      </c>
      <c r="B180" t="s">
        <v>128</v>
      </c>
      <c r="E180">
        <v>1002.6387927383578</v>
      </c>
      <c r="F180" t="s">
        <v>300</v>
      </c>
      <c r="G180">
        <v>1002.6387927383578</v>
      </c>
      <c r="H180" t="s">
        <v>237</v>
      </c>
      <c r="I180">
        <v>1002.6387927383578</v>
      </c>
      <c r="J180" t="s">
        <v>237</v>
      </c>
      <c r="K180">
        <v>1002.6387927383578</v>
      </c>
      <c r="L180" t="s">
        <v>237</v>
      </c>
      <c r="M180">
        <v>1002.6387927383578</v>
      </c>
      <c r="N180" t="s">
        <v>237</v>
      </c>
      <c r="O180">
        <v>1002.6387927383578</v>
      </c>
      <c r="P180" t="s">
        <v>237</v>
      </c>
      <c r="Q180" t="s">
        <v>6</v>
      </c>
    </row>
    <row r="181" spans="1:17" x14ac:dyDescent="0.25">
      <c r="A181" t="s">
        <v>134</v>
      </c>
      <c r="B181" t="s">
        <v>128</v>
      </c>
      <c r="E181">
        <v>958.86434335806234</v>
      </c>
      <c r="F181" t="s">
        <v>300</v>
      </c>
      <c r="G181">
        <v>958.86434335806234</v>
      </c>
      <c r="H181" t="s">
        <v>237</v>
      </c>
      <c r="I181">
        <v>958.86434335806234</v>
      </c>
      <c r="J181" t="s">
        <v>237</v>
      </c>
      <c r="K181">
        <v>958.86434335806234</v>
      </c>
      <c r="L181" t="s">
        <v>237</v>
      </c>
      <c r="M181">
        <v>958.86434335806234</v>
      </c>
      <c r="N181" t="s">
        <v>237</v>
      </c>
      <c r="O181">
        <v>958.86434335806234</v>
      </c>
      <c r="P181" t="s">
        <v>237</v>
      </c>
      <c r="Q181" t="s">
        <v>6</v>
      </c>
    </row>
    <row r="182" spans="1:17" x14ac:dyDescent="0.25">
      <c r="A182" t="s">
        <v>132</v>
      </c>
      <c r="B182" t="s">
        <v>128</v>
      </c>
      <c r="E182">
        <v>1798.5771879841591</v>
      </c>
      <c r="F182" t="s">
        <v>300</v>
      </c>
      <c r="G182">
        <v>1798.5771879841591</v>
      </c>
      <c r="H182" t="s">
        <v>237</v>
      </c>
      <c r="I182">
        <v>1798.5771879841591</v>
      </c>
      <c r="J182" t="s">
        <v>237</v>
      </c>
      <c r="K182">
        <v>1798.5771879841591</v>
      </c>
      <c r="L182" t="s">
        <v>237</v>
      </c>
      <c r="M182">
        <v>1798.5771879841591</v>
      </c>
      <c r="N182" t="s">
        <v>237</v>
      </c>
      <c r="O182">
        <v>1798.5771879841591</v>
      </c>
      <c r="P182" t="s">
        <v>237</v>
      </c>
      <c r="Q182" t="s">
        <v>6</v>
      </c>
    </row>
    <row r="183" spans="1:17" x14ac:dyDescent="0.25">
      <c r="A183" t="s">
        <v>133</v>
      </c>
      <c r="B183" t="s">
        <v>128</v>
      </c>
      <c r="E183">
        <v>958.86434335806234</v>
      </c>
      <c r="F183" t="s">
        <v>300</v>
      </c>
      <c r="G183">
        <v>958.86434335806234</v>
      </c>
      <c r="H183" t="s">
        <v>237</v>
      </c>
      <c r="I183">
        <v>958.86434335806234</v>
      </c>
      <c r="J183" t="s">
        <v>237</v>
      </c>
      <c r="K183">
        <v>958.86434335806234</v>
      </c>
      <c r="L183" t="s">
        <v>237</v>
      </c>
      <c r="M183">
        <v>958.86434335806234</v>
      </c>
      <c r="N183" t="s">
        <v>237</v>
      </c>
      <c r="O183">
        <v>958.86434335806234</v>
      </c>
      <c r="P183" t="s">
        <v>237</v>
      </c>
      <c r="Q183" t="s">
        <v>6</v>
      </c>
    </row>
    <row r="184" spans="1:17" x14ac:dyDescent="0.25">
      <c r="A184" t="s">
        <v>131</v>
      </c>
      <c r="B184" t="s">
        <v>128</v>
      </c>
      <c r="E184">
        <v>1798.5771879841591</v>
      </c>
      <c r="F184" t="s">
        <v>300</v>
      </c>
      <c r="G184">
        <v>1798.5771879841591</v>
      </c>
      <c r="H184" t="s">
        <v>237</v>
      </c>
      <c r="I184">
        <v>1798.5771879841591</v>
      </c>
      <c r="J184" t="s">
        <v>237</v>
      </c>
      <c r="K184">
        <v>1798.5771879841591</v>
      </c>
      <c r="L184" t="s">
        <v>237</v>
      </c>
      <c r="M184">
        <v>1798.5771879841591</v>
      </c>
      <c r="N184" t="s">
        <v>237</v>
      </c>
      <c r="O184">
        <v>1798.5771879841591</v>
      </c>
      <c r="P184" t="s">
        <v>237</v>
      </c>
      <c r="Q184" t="s">
        <v>6</v>
      </c>
    </row>
    <row r="185" spans="1:17" hidden="1" x14ac:dyDescent="0.25">
      <c r="A185" t="s">
        <v>113</v>
      </c>
      <c r="B185" t="s">
        <v>114</v>
      </c>
      <c r="E185">
        <v>1</v>
      </c>
      <c r="F185" t="s">
        <v>218</v>
      </c>
      <c r="G185">
        <v>1</v>
      </c>
      <c r="H185" t="s">
        <v>218</v>
      </c>
      <c r="I185">
        <v>1</v>
      </c>
      <c r="J185" t="s">
        <v>218</v>
      </c>
      <c r="K185">
        <v>1</v>
      </c>
      <c r="L185" t="s">
        <v>218</v>
      </c>
      <c r="M185">
        <v>1</v>
      </c>
      <c r="N185" t="s">
        <v>218</v>
      </c>
      <c r="O185">
        <v>1</v>
      </c>
      <c r="P185" t="s">
        <v>218</v>
      </c>
      <c r="Q185" t="s">
        <v>6</v>
      </c>
    </row>
    <row r="186" spans="1:17" hidden="1" x14ac:dyDescent="0.25">
      <c r="A186" t="s">
        <v>180</v>
      </c>
      <c r="B186" t="s">
        <v>183</v>
      </c>
      <c r="E186">
        <v>0</v>
      </c>
      <c r="F186" t="s">
        <v>218</v>
      </c>
      <c r="G186">
        <v>0</v>
      </c>
      <c r="H186" t="s">
        <v>218</v>
      </c>
      <c r="I186">
        <v>0</v>
      </c>
      <c r="J186" t="s">
        <v>218</v>
      </c>
      <c r="K186">
        <v>0</v>
      </c>
      <c r="L186" t="s">
        <v>218</v>
      </c>
      <c r="M186">
        <v>0</v>
      </c>
      <c r="N186" t="s">
        <v>218</v>
      </c>
      <c r="O186">
        <v>0</v>
      </c>
      <c r="P186" t="s">
        <v>218</v>
      </c>
      <c r="Q186" t="s">
        <v>6</v>
      </c>
    </row>
    <row r="187" spans="1:17" hidden="1" x14ac:dyDescent="0.25">
      <c r="A187" t="s">
        <v>107</v>
      </c>
      <c r="B187" t="s">
        <v>109</v>
      </c>
      <c r="E187">
        <v>0.25800000000000001</v>
      </c>
      <c r="F187" t="s">
        <v>218</v>
      </c>
      <c r="G187">
        <v>0.25800000000000001</v>
      </c>
      <c r="H187" t="s">
        <v>218</v>
      </c>
      <c r="I187">
        <v>0.25800000000000001</v>
      </c>
      <c r="J187" t="s">
        <v>218</v>
      </c>
      <c r="K187">
        <v>0.25800000000000001</v>
      </c>
      <c r="L187" t="s">
        <v>218</v>
      </c>
      <c r="M187">
        <v>0.25800000000000001</v>
      </c>
      <c r="N187" t="s">
        <v>218</v>
      </c>
      <c r="O187">
        <v>0.25800000000000001</v>
      </c>
      <c r="P187" t="s">
        <v>218</v>
      </c>
      <c r="Q187" t="s">
        <v>6</v>
      </c>
    </row>
    <row r="188" spans="1:17" hidden="1" x14ac:dyDescent="0.25">
      <c r="A188" t="s">
        <v>60</v>
      </c>
      <c r="B188" t="s">
        <v>67</v>
      </c>
      <c r="E188">
        <v>0.05</v>
      </c>
      <c r="F188" t="s">
        <v>218</v>
      </c>
      <c r="G188">
        <v>0.05</v>
      </c>
      <c r="H188" t="s">
        <v>218</v>
      </c>
      <c r="I188">
        <v>0.05</v>
      </c>
      <c r="J188" t="s">
        <v>218</v>
      </c>
      <c r="K188">
        <v>0.05</v>
      </c>
      <c r="L188" t="s">
        <v>218</v>
      </c>
      <c r="M188">
        <v>0.05</v>
      </c>
      <c r="N188" t="s">
        <v>218</v>
      </c>
      <c r="O188">
        <v>0.05</v>
      </c>
      <c r="P188" t="s">
        <v>218</v>
      </c>
      <c r="Q188" t="s">
        <v>6</v>
      </c>
    </row>
    <row r="189" spans="1:17" hidden="1" x14ac:dyDescent="0.25">
      <c r="A189" t="s">
        <v>99</v>
      </c>
      <c r="B189" t="s">
        <v>67</v>
      </c>
      <c r="E189">
        <v>0.05</v>
      </c>
      <c r="F189" t="s">
        <v>218</v>
      </c>
      <c r="G189">
        <v>0.05</v>
      </c>
      <c r="H189" t="s">
        <v>218</v>
      </c>
      <c r="I189">
        <v>0.05</v>
      </c>
      <c r="J189" t="s">
        <v>218</v>
      </c>
      <c r="K189">
        <v>0.05</v>
      </c>
      <c r="L189" t="s">
        <v>218</v>
      </c>
      <c r="M189">
        <v>0.05</v>
      </c>
      <c r="N189" t="s">
        <v>218</v>
      </c>
      <c r="O189">
        <v>0.05</v>
      </c>
      <c r="P189" t="s">
        <v>218</v>
      </c>
      <c r="Q189" t="s">
        <v>6</v>
      </c>
    </row>
    <row r="190" spans="1:17" hidden="1" x14ac:dyDescent="0.25">
      <c r="A190" t="s">
        <v>214</v>
      </c>
      <c r="B190" t="s">
        <v>67</v>
      </c>
      <c r="E190">
        <v>0.05</v>
      </c>
      <c r="F190" t="s">
        <v>218</v>
      </c>
      <c r="G190">
        <v>0.05</v>
      </c>
      <c r="H190" t="s">
        <v>218</v>
      </c>
      <c r="I190">
        <v>0.05</v>
      </c>
      <c r="J190" t="s">
        <v>218</v>
      </c>
      <c r="K190">
        <v>0.05</v>
      </c>
      <c r="L190" t="s">
        <v>218</v>
      </c>
      <c r="M190">
        <v>0.05</v>
      </c>
      <c r="N190" t="s">
        <v>218</v>
      </c>
      <c r="O190">
        <v>0.05</v>
      </c>
      <c r="P190" t="s">
        <v>218</v>
      </c>
      <c r="Q190" t="s">
        <v>6</v>
      </c>
    </row>
    <row r="191" spans="1:17" hidden="1" x14ac:dyDescent="0.25">
      <c r="A191" t="s">
        <v>200</v>
      </c>
      <c r="B191" t="s">
        <v>67</v>
      </c>
      <c r="E191">
        <v>0.05</v>
      </c>
      <c r="F191" t="s">
        <v>218</v>
      </c>
      <c r="G191">
        <v>0.05</v>
      </c>
      <c r="H191" t="s">
        <v>218</v>
      </c>
      <c r="I191">
        <v>0.05</v>
      </c>
      <c r="J191" t="s">
        <v>218</v>
      </c>
      <c r="K191">
        <v>0.05</v>
      </c>
      <c r="L191" t="s">
        <v>218</v>
      </c>
      <c r="M191">
        <v>0.05</v>
      </c>
      <c r="N191" t="s">
        <v>218</v>
      </c>
      <c r="O191">
        <v>0.05</v>
      </c>
      <c r="P191" t="s">
        <v>218</v>
      </c>
      <c r="Q191" t="s">
        <v>6</v>
      </c>
    </row>
    <row r="192" spans="1:17" hidden="1" x14ac:dyDescent="0.25">
      <c r="A192" t="s">
        <v>101</v>
      </c>
      <c r="B192" t="s">
        <v>67</v>
      </c>
      <c r="E192">
        <v>0.05</v>
      </c>
      <c r="F192" t="s">
        <v>218</v>
      </c>
      <c r="G192">
        <v>0.05</v>
      </c>
      <c r="H192" t="s">
        <v>218</v>
      </c>
      <c r="I192">
        <v>0.05</v>
      </c>
      <c r="J192" t="s">
        <v>218</v>
      </c>
      <c r="K192">
        <v>0.05</v>
      </c>
      <c r="L192" t="s">
        <v>218</v>
      </c>
      <c r="M192">
        <v>0.05</v>
      </c>
      <c r="N192" t="s">
        <v>218</v>
      </c>
      <c r="O192">
        <v>0.05</v>
      </c>
      <c r="P192" t="s">
        <v>218</v>
      </c>
      <c r="Q192" t="s">
        <v>6</v>
      </c>
    </row>
    <row r="193" spans="1:17" hidden="1" x14ac:dyDescent="0.25">
      <c r="A193" t="s">
        <v>234</v>
      </c>
      <c r="B193" t="s">
        <v>67</v>
      </c>
      <c r="E193">
        <v>0.05</v>
      </c>
      <c r="F193" t="s">
        <v>218</v>
      </c>
      <c r="G193">
        <v>0.05</v>
      </c>
      <c r="H193" t="s">
        <v>218</v>
      </c>
      <c r="I193">
        <v>0.05</v>
      </c>
      <c r="J193" t="s">
        <v>218</v>
      </c>
      <c r="K193">
        <v>0.05</v>
      </c>
      <c r="L193" t="s">
        <v>218</v>
      </c>
      <c r="M193">
        <v>0.05</v>
      </c>
      <c r="N193" t="s">
        <v>218</v>
      </c>
      <c r="O193">
        <v>0.05</v>
      </c>
      <c r="P193" t="s">
        <v>218</v>
      </c>
      <c r="Q193" t="s">
        <v>6</v>
      </c>
    </row>
    <row r="194" spans="1:17" hidden="1" x14ac:dyDescent="0.25">
      <c r="A194" t="s">
        <v>105</v>
      </c>
      <c r="B194" t="s">
        <v>67</v>
      </c>
      <c r="E194">
        <v>0.05</v>
      </c>
      <c r="F194" t="s">
        <v>218</v>
      </c>
      <c r="G194">
        <v>0.05</v>
      </c>
      <c r="H194" t="s">
        <v>218</v>
      </c>
      <c r="I194">
        <v>0.05</v>
      </c>
      <c r="J194" t="s">
        <v>218</v>
      </c>
      <c r="K194">
        <v>0.05</v>
      </c>
      <c r="L194" t="s">
        <v>218</v>
      </c>
      <c r="M194">
        <v>0.05</v>
      </c>
      <c r="N194" t="s">
        <v>218</v>
      </c>
      <c r="O194">
        <v>0.05</v>
      </c>
      <c r="P194" t="s">
        <v>218</v>
      </c>
      <c r="Q194" t="s">
        <v>6</v>
      </c>
    </row>
    <row r="195" spans="1:17" hidden="1" x14ac:dyDescent="0.25">
      <c r="A195" t="s">
        <v>107</v>
      </c>
      <c r="B195" t="s">
        <v>67</v>
      </c>
      <c r="E195">
        <v>0.05</v>
      </c>
      <c r="F195" t="s">
        <v>218</v>
      </c>
      <c r="G195">
        <v>0.05</v>
      </c>
      <c r="H195" t="s">
        <v>218</v>
      </c>
      <c r="I195">
        <v>0.05</v>
      </c>
      <c r="J195" t="s">
        <v>218</v>
      </c>
      <c r="K195">
        <v>0.05</v>
      </c>
      <c r="L195" t="s">
        <v>218</v>
      </c>
      <c r="M195">
        <v>0.05</v>
      </c>
      <c r="N195" t="s">
        <v>218</v>
      </c>
      <c r="O195">
        <v>0.05</v>
      </c>
      <c r="P195" t="s">
        <v>218</v>
      </c>
      <c r="Q195" t="s">
        <v>6</v>
      </c>
    </row>
    <row r="196" spans="1:17" hidden="1" x14ac:dyDescent="0.25">
      <c r="A196" t="s">
        <v>163</v>
      </c>
      <c r="B196" t="s">
        <v>67</v>
      </c>
      <c r="E196">
        <v>0.05</v>
      </c>
      <c r="F196" t="s">
        <v>218</v>
      </c>
      <c r="G196">
        <v>0.05</v>
      </c>
      <c r="H196" t="s">
        <v>218</v>
      </c>
      <c r="I196">
        <v>0.05</v>
      </c>
      <c r="J196" t="s">
        <v>218</v>
      </c>
      <c r="K196">
        <v>0.05</v>
      </c>
      <c r="L196" t="s">
        <v>218</v>
      </c>
      <c r="M196">
        <v>0.05</v>
      </c>
      <c r="N196" t="s">
        <v>218</v>
      </c>
      <c r="O196">
        <v>0.05</v>
      </c>
      <c r="P196" t="s">
        <v>218</v>
      </c>
      <c r="Q196" t="s">
        <v>6</v>
      </c>
    </row>
    <row r="197" spans="1:17" hidden="1" x14ac:dyDescent="0.25">
      <c r="A197" t="s">
        <v>168</v>
      </c>
      <c r="B197" t="s">
        <v>67</v>
      </c>
      <c r="E197">
        <v>0.05</v>
      </c>
      <c r="F197" t="s">
        <v>218</v>
      </c>
      <c r="G197">
        <v>0.05</v>
      </c>
      <c r="H197" t="s">
        <v>218</v>
      </c>
      <c r="I197">
        <v>0.05</v>
      </c>
      <c r="J197" t="s">
        <v>218</v>
      </c>
      <c r="K197">
        <v>0.05</v>
      </c>
      <c r="L197" t="s">
        <v>218</v>
      </c>
      <c r="M197">
        <v>0.05</v>
      </c>
      <c r="N197" t="s">
        <v>218</v>
      </c>
      <c r="O197">
        <v>0.05</v>
      </c>
      <c r="P197" t="s">
        <v>218</v>
      </c>
      <c r="Q197" t="s">
        <v>6</v>
      </c>
    </row>
    <row r="198" spans="1:17" hidden="1" x14ac:dyDescent="0.25">
      <c r="A198" t="s">
        <v>178</v>
      </c>
      <c r="B198" t="s">
        <v>67</v>
      </c>
      <c r="E198">
        <v>0.05</v>
      </c>
      <c r="F198" t="s">
        <v>218</v>
      </c>
      <c r="G198">
        <v>0.05</v>
      </c>
      <c r="H198" t="s">
        <v>218</v>
      </c>
      <c r="I198">
        <v>0.05</v>
      </c>
      <c r="J198" t="s">
        <v>218</v>
      </c>
      <c r="K198">
        <v>0.05</v>
      </c>
      <c r="L198" t="s">
        <v>218</v>
      </c>
      <c r="M198">
        <v>0.05</v>
      </c>
      <c r="N198" t="s">
        <v>218</v>
      </c>
      <c r="O198">
        <v>0.05</v>
      </c>
      <c r="P198" t="s">
        <v>218</v>
      </c>
      <c r="Q198" t="s">
        <v>6</v>
      </c>
    </row>
    <row r="199" spans="1:17" hidden="1" x14ac:dyDescent="0.25">
      <c r="A199" t="s">
        <v>170</v>
      </c>
      <c r="B199" t="s">
        <v>67</v>
      </c>
      <c r="E199">
        <v>0.05</v>
      </c>
      <c r="F199" t="s">
        <v>218</v>
      </c>
      <c r="G199">
        <v>0.05</v>
      </c>
      <c r="H199" t="s">
        <v>218</v>
      </c>
      <c r="I199">
        <v>0.05</v>
      </c>
      <c r="J199" t="s">
        <v>218</v>
      </c>
      <c r="K199">
        <v>0.05</v>
      </c>
      <c r="L199" t="s">
        <v>218</v>
      </c>
      <c r="M199">
        <v>0.05</v>
      </c>
      <c r="N199" t="s">
        <v>218</v>
      </c>
      <c r="O199">
        <v>0.05</v>
      </c>
      <c r="P199" t="s">
        <v>218</v>
      </c>
      <c r="Q199" t="s">
        <v>6</v>
      </c>
    </row>
    <row r="200" spans="1:17" hidden="1" x14ac:dyDescent="0.25">
      <c r="A200" t="s">
        <v>174</v>
      </c>
      <c r="B200" t="s">
        <v>67</v>
      </c>
      <c r="E200">
        <v>0.05</v>
      </c>
      <c r="F200" t="s">
        <v>218</v>
      </c>
      <c r="G200">
        <v>0.05</v>
      </c>
      <c r="H200" t="s">
        <v>218</v>
      </c>
      <c r="I200">
        <v>0.05</v>
      </c>
      <c r="J200" t="s">
        <v>218</v>
      </c>
      <c r="K200">
        <v>0.05</v>
      </c>
      <c r="L200" t="s">
        <v>218</v>
      </c>
      <c r="M200">
        <v>0.05</v>
      </c>
      <c r="N200" t="s">
        <v>218</v>
      </c>
      <c r="O200">
        <v>0.05</v>
      </c>
      <c r="P200" t="s">
        <v>218</v>
      </c>
      <c r="Q200" t="s">
        <v>6</v>
      </c>
    </row>
    <row r="201" spans="1:17" hidden="1" x14ac:dyDescent="0.25">
      <c r="A201" t="s">
        <v>176</v>
      </c>
      <c r="B201" t="s">
        <v>67</v>
      </c>
      <c r="E201">
        <v>0.05</v>
      </c>
      <c r="F201" t="s">
        <v>218</v>
      </c>
      <c r="G201">
        <v>0.05</v>
      </c>
      <c r="H201" t="s">
        <v>218</v>
      </c>
      <c r="I201">
        <v>0.05</v>
      </c>
      <c r="J201" t="s">
        <v>218</v>
      </c>
      <c r="K201">
        <v>0.05</v>
      </c>
      <c r="L201" t="s">
        <v>218</v>
      </c>
      <c r="M201">
        <v>0.05</v>
      </c>
      <c r="N201" t="s">
        <v>218</v>
      </c>
      <c r="O201">
        <v>0.05</v>
      </c>
      <c r="P201" t="s">
        <v>218</v>
      </c>
      <c r="Q201" t="s">
        <v>6</v>
      </c>
    </row>
    <row r="202" spans="1:17" hidden="1" x14ac:dyDescent="0.25">
      <c r="A202" t="s">
        <v>172</v>
      </c>
      <c r="B202" t="s">
        <v>67</v>
      </c>
      <c r="E202">
        <v>0.05</v>
      </c>
      <c r="F202" t="s">
        <v>218</v>
      </c>
      <c r="G202">
        <v>0.05</v>
      </c>
      <c r="H202" t="s">
        <v>218</v>
      </c>
      <c r="I202">
        <v>0.05</v>
      </c>
      <c r="J202" t="s">
        <v>218</v>
      </c>
      <c r="K202">
        <v>0.05</v>
      </c>
      <c r="L202" t="s">
        <v>218</v>
      </c>
      <c r="M202">
        <v>0.05</v>
      </c>
      <c r="N202" t="s">
        <v>218</v>
      </c>
      <c r="O202">
        <v>0.05</v>
      </c>
      <c r="P202" t="s">
        <v>218</v>
      </c>
      <c r="Q202" t="s">
        <v>6</v>
      </c>
    </row>
    <row r="203" spans="1:17" hidden="1" x14ac:dyDescent="0.25">
      <c r="A203" t="s">
        <v>180</v>
      </c>
      <c r="B203" t="s">
        <v>67</v>
      </c>
      <c r="E203">
        <v>0.8</v>
      </c>
      <c r="F203" t="s">
        <v>218</v>
      </c>
      <c r="G203">
        <v>0.8</v>
      </c>
      <c r="H203" t="s">
        <v>218</v>
      </c>
      <c r="I203">
        <v>0.8</v>
      </c>
      <c r="J203" t="s">
        <v>218</v>
      </c>
      <c r="K203">
        <v>0.8</v>
      </c>
      <c r="L203" t="s">
        <v>218</v>
      </c>
      <c r="M203">
        <v>0.8</v>
      </c>
      <c r="N203" t="s">
        <v>218</v>
      </c>
      <c r="O203">
        <v>0.8</v>
      </c>
      <c r="P203" t="s">
        <v>218</v>
      </c>
      <c r="Q203" t="s">
        <v>6</v>
      </c>
    </row>
    <row r="204" spans="1:17" hidden="1" x14ac:dyDescent="0.25">
      <c r="A204" t="s">
        <v>189</v>
      </c>
      <c r="B204" t="s">
        <v>67</v>
      </c>
      <c r="E204">
        <v>0.05</v>
      </c>
      <c r="F204" t="s">
        <v>218</v>
      </c>
      <c r="G204">
        <v>0.05</v>
      </c>
      <c r="H204" t="s">
        <v>218</v>
      </c>
      <c r="I204">
        <v>0.05</v>
      </c>
      <c r="J204" t="s">
        <v>218</v>
      </c>
      <c r="K204">
        <v>0.05</v>
      </c>
      <c r="L204" t="s">
        <v>218</v>
      </c>
      <c r="M204">
        <v>0.05</v>
      </c>
      <c r="N204" t="s">
        <v>218</v>
      </c>
      <c r="O204">
        <v>0.05</v>
      </c>
      <c r="P204" t="s">
        <v>218</v>
      </c>
      <c r="Q204" t="s">
        <v>6</v>
      </c>
    </row>
    <row r="205" spans="1:17" hidden="1" x14ac:dyDescent="0.25">
      <c r="A205" t="s">
        <v>191</v>
      </c>
      <c r="B205" t="s">
        <v>67</v>
      </c>
      <c r="E205">
        <v>0.05</v>
      </c>
      <c r="F205" t="s">
        <v>218</v>
      </c>
      <c r="G205">
        <v>0.05</v>
      </c>
      <c r="H205" t="s">
        <v>218</v>
      </c>
      <c r="I205">
        <v>0.05</v>
      </c>
      <c r="J205" t="s">
        <v>218</v>
      </c>
      <c r="K205">
        <v>0.05</v>
      </c>
      <c r="L205" t="s">
        <v>218</v>
      </c>
      <c r="M205">
        <v>0.05</v>
      </c>
      <c r="N205" t="s">
        <v>218</v>
      </c>
      <c r="O205">
        <v>0.05</v>
      </c>
      <c r="P205" t="s">
        <v>218</v>
      </c>
      <c r="Q205" t="s">
        <v>6</v>
      </c>
    </row>
    <row r="206" spans="1:17" hidden="1" x14ac:dyDescent="0.25">
      <c r="A206" t="s">
        <v>103</v>
      </c>
      <c r="B206" t="s">
        <v>67</v>
      </c>
      <c r="E206">
        <v>0.05</v>
      </c>
      <c r="F206" t="s">
        <v>218</v>
      </c>
      <c r="G206">
        <v>0.05</v>
      </c>
      <c r="H206" t="s">
        <v>218</v>
      </c>
      <c r="I206">
        <v>0.05</v>
      </c>
      <c r="J206" t="s">
        <v>218</v>
      </c>
      <c r="K206">
        <v>0.05</v>
      </c>
      <c r="L206" t="s">
        <v>218</v>
      </c>
      <c r="M206">
        <v>0.05</v>
      </c>
      <c r="N206" t="s">
        <v>218</v>
      </c>
      <c r="O206">
        <v>0.05</v>
      </c>
      <c r="P206" t="s">
        <v>218</v>
      </c>
      <c r="Q206" t="s">
        <v>6</v>
      </c>
    </row>
    <row r="207" spans="1:17" hidden="1" x14ac:dyDescent="0.25">
      <c r="A207" t="s">
        <v>216</v>
      </c>
      <c r="B207" t="s">
        <v>67</v>
      </c>
      <c r="E207">
        <v>0.05</v>
      </c>
      <c r="F207" t="s">
        <v>218</v>
      </c>
      <c r="G207">
        <v>0.05</v>
      </c>
      <c r="H207" t="s">
        <v>218</v>
      </c>
      <c r="I207">
        <v>0.05</v>
      </c>
      <c r="J207" t="s">
        <v>218</v>
      </c>
      <c r="K207">
        <v>0.05</v>
      </c>
      <c r="L207" t="s">
        <v>218</v>
      </c>
      <c r="M207">
        <v>0.05</v>
      </c>
      <c r="N207" t="s">
        <v>218</v>
      </c>
      <c r="O207">
        <v>0.05</v>
      </c>
      <c r="P207" t="s">
        <v>218</v>
      </c>
      <c r="Q207" t="s">
        <v>6</v>
      </c>
    </row>
    <row r="208" spans="1:17" hidden="1" x14ac:dyDescent="0.25">
      <c r="A208" t="s">
        <v>193</v>
      </c>
      <c r="B208" t="s">
        <v>67</v>
      </c>
      <c r="E208">
        <v>0.05</v>
      </c>
      <c r="F208" t="s">
        <v>218</v>
      </c>
      <c r="G208">
        <v>0.05</v>
      </c>
      <c r="H208" t="s">
        <v>218</v>
      </c>
      <c r="I208">
        <v>0.05</v>
      </c>
      <c r="J208" t="s">
        <v>218</v>
      </c>
      <c r="K208">
        <v>0.05</v>
      </c>
      <c r="L208" t="s">
        <v>218</v>
      </c>
      <c r="M208">
        <v>0.05</v>
      </c>
      <c r="N208" t="s">
        <v>218</v>
      </c>
      <c r="O208">
        <v>0.05</v>
      </c>
      <c r="P208" t="s">
        <v>218</v>
      </c>
      <c r="Q208" t="s">
        <v>6</v>
      </c>
    </row>
    <row r="209" spans="1:17" hidden="1" x14ac:dyDescent="0.25">
      <c r="A209" t="s">
        <v>229</v>
      </c>
      <c r="B209" t="s">
        <v>67</v>
      </c>
      <c r="E209">
        <v>0.05</v>
      </c>
      <c r="F209" t="s">
        <v>218</v>
      </c>
      <c r="G209">
        <v>0.05</v>
      </c>
      <c r="H209" t="s">
        <v>218</v>
      </c>
      <c r="I209">
        <v>0.05</v>
      </c>
      <c r="J209" t="s">
        <v>218</v>
      </c>
      <c r="K209">
        <v>0.05</v>
      </c>
      <c r="L209" t="s">
        <v>218</v>
      </c>
      <c r="M209">
        <v>0.05</v>
      </c>
      <c r="N209" t="s">
        <v>218</v>
      </c>
      <c r="O209">
        <v>0.05</v>
      </c>
      <c r="P209" t="s">
        <v>218</v>
      </c>
      <c r="Q209" t="s">
        <v>6</v>
      </c>
    </row>
    <row r="210" spans="1:17" hidden="1" x14ac:dyDescent="0.25">
      <c r="A210" t="s">
        <v>196</v>
      </c>
      <c r="B210" t="s">
        <v>67</v>
      </c>
      <c r="E210">
        <v>0.05</v>
      </c>
      <c r="F210" t="s">
        <v>218</v>
      </c>
      <c r="G210">
        <v>0.05</v>
      </c>
      <c r="H210" t="s">
        <v>218</v>
      </c>
      <c r="I210">
        <v>0.05</v>
      </c>
      <c r="J210" t="s">
        <v>218</v>
      </c>
      <c r="K210">
        <v>0.05</v>
      </c>
      <c r="L210" t="s">
        <v>218</v>
      </c>
      <c r="M210">
        <v>0.05</v>
      </c>
      <c r="N210" t="s">
        <v>218</v>
      </c>
      <c r="O210">
        <v>0.05</v>
      </c>
      <c r="P210" t="s">
        <v>218</v>
      </c>
      <c r="Q210" t="s">
        <v>6</v>
      </c>
    </row>
    <row r="211" spans="1:17" hidden="1" x14ac:dyDescent="0.25">
      <c r="A211" t="s">
        <v>144</v>
      </c>
      <c r="B211" t="s">
        <v>67</v>
      </c>
      <c r="E211">
        <v>0.05</v>
      </c>
      <c r="F211" t="s">
        <v>218</v>
      </c>
      <c r="G211">
        <v>0.05</v>
      </c>
      <c r="H211" t="s">
        <v>218</v>
      </c>
      <c r="I211">
        <v>0.05</v>
      </c>
      <c r="J211" t="s">
        <v>218</v>
      </c>
      <c r="K211">
        <v>0.05</v>
      </c>
      <c r="L211" t="s">
        <v>218</v>
      </c>
      <c r="M211">
        <v>0.05</v>
      </c>
      <c r="N211" t="s">
        <v>218</v>
      </c>
      <c r="O211">
        <v>0.05</v>
      </c>
      <c r="P211" t="s">
        <v>218</v>
      </c>
      <c r="Q211" t="s">
        <v>6</v>
      </c>
    </row>
    <row r="212" spans="1:17" hidden="1" x14ac:dyDescent="0.25">
      <c r="A212" t="s">
        <v>151</v>
      </c>
      <c r="B212" t="s">
        <v>67</v>
      </c>
      <c r="E212">
        <v>0.05</v>
      </c>
      <c r="F212" t="s">
        <v>218</v>
      </c>
      <c r="G212">
        <v>0.05</v>
      </c>
      <c r="H212" t="s">
        <v>218</v>
      </c>
      <c r="I212">
        <v>0.05</v>
      </c>
      <c r="J212" t="s">
        <v>218</v>
      </c>
      <c r="K212">
        <v>0.05</v>
      </c>
      <c r="L212" t="s">
        <v>218</v>
      </c>
      <c r="M212">
        <v>0.05</v>
      </c>
      <c r="N212" t="s">
        <v>218</v>
      </c>
      <c r="O212">
        <v>0.05</v>
      </c>
      <c r="P212" t="s">
        <v>218</v>
      </c>
      <c r="Q212" t="s">
        <v>6</v>
      </c>
    </row>
    <row r="213" spans="1:17" hidden="1" x14ac:dyDescent="0.25">
      <c r="A213" t="s">
        <v>161</v>
      </c>
      <c r="B213" t="s">
        <v>67</v>
      </c>
      <c r="E213">
        <v>0.05</v>
      </c>
      <c r="F213" t="s">
        <v>218</v>
      </c>
      <c r="G213">
        <v>0.05</v>
      </c>
      <c r="H213" t="s">
        <v>218</v>
      </c>
      <c r="I213">
        <v>0.05</v>
      </c>
      <c r="J213" t="s">
        <v>218</v>
      </c>
      <c r="K213">
        <v>0.05</v>
      </c>
      <c r="L213" t="s">
        <v>218</v>
      </c>
      <c r="M213">
        <v>0.05</v>
      </c>
      <c r="N213" t="s">
        <v>218</v>
      </c>
      <c r="O213">
        <v>0.05</v>
      </c>
      <c r="P213" t="s">
        <v>218</v>
      </c>
      <c r="Q213" t="s">
        <v>6</v>
      </c>
    </row>
    <row r="214" spans="1:17" hidden="1" x14ac:dyDescent="0.25">
      <c r="A214" t="s">
        <v>157</v>
      </c>
      <c r="B214" t="s">
        <v>67</v>
      </c>
      <c r="E214">
        <v>0.05</v>
      </c>
      <c r="F214" t="s">
        <v>218</v>
      </c>
      <c r="G214">
        <v>0.05</v>
      </c>
      <c r="H214" t="s">
        <v>218</v>
      </c>
      <c r="I214">
        <v>0.05</v>
      </c>
      <c r="J214" t="s">
        <v>218</v>
      </c>
      <c r="K214">
        <v>0.05</v>
      </c>
      <c r="L214" t="s">
        <v>218</v>
      </c>
      <c r="M214">
        <v>0.05</v>
      </c>
      <c r="N214" t="s">
        <v>218</v>
      </c>
      <c r="O214">
        <v>0.05</v>
      </c>
      <c r="P214" t="s">
        <v>218</v>
      </c>
      <c r="Q214" t="s">
        <v>6</v>
      </c>
    </row>
    <row r="215" spans="1:17" hidden="1" x14ac:dyDescent="0.25">
      <c r="A215" t="s">
        <v>159</v>
      </c>
      <c r="B215" t="s">
        <v>67</v>
      </c>
      <c r="E215">
        <v>0.05</v>
      </c>
      <c r="F215" t="s">
        <v>218</v>
      </c>
      <c r="G215">
        <v>0.05</v>
      </c>
      <c r="H215" t="s">
        <v>218</v>
      </c>
      <c r="I215">
        <v>0.05</v>
      </c>
      <c r="J215" t="s">
        <v>218</v>
      </c>
      <c r="K215">
        <v>0.05</v>
      </c>
      <c r="L215" t="s">
        <v>218</v>
      </c>
      <c r="M215">
        <v>0.05</v>
      </c>
      <c r="N215" t="s">
        <v>218</v>
      </c>
      <c r="O215">
        <v>0.05</v>
      </c>
      <c r="P215" t="s">
        <v>218</v>
      </c>
      <c r="Q215" t="s">
        <v>6</v>
      </c>
    </row>
    <row r="216" spans="1:17" hidden="1" x14ac:dyDescent="0.25">
      <c r="A216" t="s">
        <v>155</v>
      </c>
      <c r="B216" t="s">
        <v>67</v>
      </c>
      <c r="E216">
        <v>0.05</v>
      </c>
      <c r="F216" t="s">
        <v>218</v>
      </c>
      <c r="G216">
        <v>0.05</v>
      </c>
      <c r="H216" t="s">
        <v>218</v>
      </c>
      <c r="I216">
        <v>0.05</v>
      </c>
      <c r="J216" t="s">
        <v>218</v>
      </c>
      <c r="K216">
        <v>0.05</v>
      </c>
      <c r="L216" t="s">
        <v>218</v>
      </c>
      <c r="M216">
        <v>0.05</v>
      </c>
      <c r="N216" t="s">
        <v>218</v>
      </c>
      <c r="O216">
        <v>0.05</v>
      </c>
      <c r="P216" t="s">
        <v>218</v>
      </c>
      <c r="Q216" t="s">
        <v>6</v>
      </c>
    </row>
    <row r="217" spans="1:17" hidden="1" x14ac:dyDescent="0.25">
      <c r="A217" t="s">
        <v>198</v>
      </c>
      <c r="B217" t="s">
        <v>67</v>
      </c>
      <c r="E217">
        <v>0.8</v>
      </c>
      <c r="F217" t="s">
        <v>218</v>
      </c>
      <c r="G217">
        <v>0.8</v>
      </c>
      <c r="H217" t="s">
        <v>218</v>
      </c>
      <c r="I217">
        <v>0.8</v>
      </c>
      <c r="J217" t="s">
        <v>218</v>
      </c>
      <c r="K217">
        <v>0.8</v>
      </c>
      <c r="L217" t="s">
        <v>218</v>
      </c>
      <c r="M217">
        <v>0.8</v>
      </c>
      <c r="N217" t="s">
        <v>218</v>
      </c>
      <c r="O217">
        <v>0.8</v>
      </c>
      <c r="P217" t="s">
        <v>218</v>
      </c>
      <c r="Q217" t="s">
        <v>6</v>
      </c>
    </row>
    <row r="218" spans="1:17" hidden="1" x14ac:dyDescent="0.25">
      <c r="A218" t="s">
        <v>60</v>
      </c>
      <c r="B218" t="s">
        <v>61</v>
      </c>
      <c r="E218">
        <v>0.96</v>
      </c>
      <c r="F218" t="s">
        <v>218</v>
      </c>
      <c r="G218">
        <v>0.96</v>
      </c>
      <c r="H218" t="s">
        <v>218</v>
      </c>
      <c r="I218">
        <v>0.96</v>
      </c>
      <c r="J218" t="s">
        <v>218</v>
      </c>
      <c r="K218">
        <v>0.96</v>
      </c>
      <c r="L218" t="s">
        <v>218</v>
      </c>
      <c r="M218">
        <v>0.96</v>
      </c>
      <c r="N218" t="s">
        <v>218</v>
      </c>
      <c r="O218">
        <v>0.96</v>
      </c>
      <c r="P218" t="s">
        <v>218</v>
      </c>
      <c r="Q218" t="s">
        <v>6</v>
      </c>
    </row>
    <row r="219" spans="1:17" hidden="1" x14ac:dyDescent="0.25">
      <c r="A219" t="s">
        <v>99</v>
      </c>
      <c r="B219" t="s">
        <v>61</v>
      </c>
      <c r="E219">
        <v>0.40400000000000003</v>
      </c>
      <c r="F219" t="s">
        <v>218</v>
      </c>
      <c r="G219">
        <v>0.40400000000000003</v>
      </c>
      <c r="H219" t="s">
        <v>218</v>
      </c>
      <c r="I219">
        <v>0.40400000000000003</v>
      </c>
      <c r="J219" t="s">
        <v>218</v>
      </c>
      <c r="K219">
        <v>0.40400000000000003</v>
      </c>
      <c r="L219" t="s">
        <v>218</v>
      </c>
      <c r="M219">
        <v>0.40400000000000003</v>
      </c>
      <c r="N219" t="s">
        <v>218</v>
      </c>
      <c r="O219">
        <v>0.40400000000000003</v>
      </c>
      <c r="P219" t="s">
        <v>218</v>
      </c>
      <c r="Q219" t="s">
        <v>6</v>
      </c>
    </row>
    <row r="220" spans="1:17" hidden="1" x14ac:dyDescent="0.25">
      <c r="A220" t="s">
        <v>214</v>
      </c>
      <c r="B220" t="s">
        <v>61</v>
      </c>
      <c r="E220">
        <v>0.96</v>
      </c>
      <c r="F220" t="s">
        <v>218</v>
      </c>
      <c r="G220">
        <v>0.96</v>
      </c>
      <c r="H220" t="s">
        <v>218</v>
      </c>
      <c r="I220">
        <v>0.96</v>
      </c>
      <c r="J220" t="s">
        <v>218</v>
      </c>
      <c r="K220">
        <v>0.96</v>
      </c>
      <c r="L220" t="s">
        <v>218</v>
      </c>
      <c r="M220">
        <v>0.96</v>
      </c>
      <c r="N220" t="s">
        <v>218</v>
      </c>
      <c r="O220">
        <v>0.96</v>
      </c>
      <c r="P220" t="s">
        <v>218</v>
      </c>
      <c r="Q220" t="s">
        <v>6</v>
      </c>
    </row>
    <row r="221" spans="1:17" hidden="1" x14ac:dyDescent="0.25">
      <c r="A221" t="s">
        <v>101</v>
      </c>
      <c r="B221" t="s">
        <v>61</v>
      </c>
      <c r="E221">
        <v>0.35699999999999998</v>
      </c>
      <c r="F221" t="s">
        <v>218</v>
      </c>
      <c r="G221">
        <v>0.35699999999999998</v>
      </c>
      <c r="H221" t="s">
        <v>218</v>
      </c>
      <c r="I221">
        <v>0.35699999999999998</v>
      </c>
      <c r="J221" t="s">
        <v>218</v>
      </c>
      <c r="K221">
        <v>0.35699999999999998</v>
      </c>
      <c r="L221" t="s">
        <v>218</v>
      </c>
      <c r="M221">
        <v>0.35699999999999998</v>
      </c>
      <c r="N221" t="s">
        <v>218</v>
      </c>
      <c r="O221">
        <v>0.35699999999999998</v>
      </c>
      <c r="P221" t="s">
        <v>218</v>
      </c>
      <c r="Q221" t="s">
        <v>6</v>
      </c>
    </row>
    <row r="222" spans="1:17" hidden="1" x14ac:dyDescent="0.25">
      <c r="A222" t="s">
        <v>234</v>
      </c>
      <c r="B222" t="s">
        <v>61</v>
      </c>
      <c r="E222">
        <v>0.96</v>
      </c>
      <c r="F222" t="s">
        <v>218</v>
      </c>
      <c r="G222">
        <v>0.96</v>
      </c>
      <c r="H222" t="s">
        <v>218</v>
      </c>
      <c r="I222">
        <v>0.96</v>
      </c>
      <c r="J222" t="s">
        <v>218</v>
      </c>
      <c r="K222">
        <v>0.96</v>
      </c>
      <c r="L222" t="s">
        <v>218</v>
      </c>
      <c r="M222">
        <v>0.96</v>
      </c>
      <c r="N222" t="s">
        <v>218</v>
      </c>
      <c r="O222">
        <v>0.96</v>
      </c>
      <c r="P222" t="s">
        <v>218</v>
      </c>
      <c r="Q222" t="s">
        <v>6</v>
      </c>
    </row>
    <row r="223" spans="1:17" hidden="1" x14ac:dyDescent="0.25">
      <c r="A223" t="s">
        <v>105</v>
      </c>
      <c r="B223" t="s">
        <v>61</v>
      </c>
      <c r="E223">
        <v>0.96</v>
      </c>
      <c r="F223" t="s">
        <v>218</v>
      </c>
      <c r="G223">
        <v>0.96</v>
      </c>
      <c r="H223" t="s">
        <v>218</v>
      </c>
      <c r="I223">
        <v>0.96</v>
      </c>
      <c r="J223" t="s">
        <v>218</v>
      </c>
      <c r="K223">
        <v>0.96</v>
      </c>
      <c r="L223" t="s">
        <v>218</v>
      </c>
      <c r="M223">
        <v>0.96</v>
      </c>
      <c r="N223" t="s">
        <v>218</v>
      </c>
      <c r="O223">
        <v>0.96</v>
      </c>
      <c r="P223" t="s">
        <v>218</v>
      </c>
      <c r="Q223" t="s">
        <v>6</v>
      </c>
    </row>
    <row r="224" spans="1:17" hidden="1" x14ac:dyDescent="0.25">
      <c r="A224" t="s">
        <v>107</v>
      </c>
      <c r="B224" t="s">
        <v>61</v>
      </c>
      <c r="E224">
        <v>0.76100000000000001</v>
      </c>
      <c r="F224" t="s">
        <v>218</v>
      </c>
      <c r="G224">
        <v>0.76100000000000001</v>
      </c>
      <c r="H224" t="s">
        <v>218</v>
      </c>
      <c r="I224">
        <v>0.76100000000000001</v>
      </c>
      <c r="J224" t="s">
        <v>218</v>
      </c>
      <c r="K224">
        <v>0.76100000000000001</v>
      </c>
      <c r="L224" t="s">
        <v>218</v>
      </c>
      <c r="M224">
        <v>0.76100000000000001</v>
      </c>
      <c r="N224" t="s">
        <v>218</v>
      </c>
      <c r="O224">
        <v>0.76100000000000001</v>
      </c>
      <c r="P224" t="s">
        <v>218</v>
      </c>
      <c r="Q224" t="s">
        <v>6</v>
      </c>
    </row>
    <row r="225" spans="1:17" hidden="1" x14ac:dyDescent="0.25">
      <c r="A225" t="s">
        <v>163</v>
      </c>
      <c r="B225" t="s">
        <v>61</v>
      </c>
      <c r="E225">
        <v>0.17899999999999999</v>
      </c>
      <c r="F225" t="s">
        <v>218</v>
      </c>
      <c r="G225">
        <v>0.17899999999999999</v>
      </c>
      <c r="H225" t="s">
        <v>218</v>
      </c>
      <c r="I225">
        <v>0.17899999999999999</v>
      </c>
      <c r="J225" t="s">
        <v>218</v>
      </c>
      <c r="K225">
        <v>0.17899999999999999</v>
      </c>
      <c r="L225" t="s">
        <v>218</v>
      </c>
      <c r="M225">
        <v>0.17899999999999999</v>
      </c>
      <c r="N225" t="s">
        <v>218</v>
      </c>
      <c r="O225">
        <v>0.17899999999999999</v>
      </c>
      <c r="P225" t="s">
        <v>218</v>
      </c>
      <c r="Q225" t="s">
        <v>6</v>
      </c>
    </row>
    <row r="226" spans="1:17" hidden="1" x14ac:dyDescent="0.25">
      <c r="A226" t="s">
        <v>180</v>
      </c>
      <c r="B226" t="s">
        <v>61</v>
      </c>
      <c r="E226">
        <v>0.96</v>
      </c>
      <c r="F226" t="s">
        <v>218</v>
      </c>
      <c r="G226">
        <v>0.96</v>
      </c>
      <c r="H226" t="s">
        <v>218</v>
      </c>
      <c r="I226">
        <v>0.96</v>
      </c>
      <c r="J226" t="s">
        <v>218</v>
      </c>
      <c r="K226">
        <v>0.96</v>
      </c>
      <c r="L226" t="s">
        <v>218</v>
      </c>
      <c r="M226">
        <v>0.96</v>
      </c>
      <c r="N226" t="s">
        <v>218</v>
      </c>
      <c r="O226">
        <v>0.96</v>
      </c>
      <c r="P226" t="s">
        <v>218</v>
      </c>
      <c r="Q226" t="s">
        <v>6</v>
      </c>
    </row>
    <row r="227" spans="1:17" hidden="1" x14ac:dyDescent="0.25">
      <c r="A227" t="s">
        <v>189</v>
      </c>
      <c r="B227" t="s">
        <v>61</v>
      </c>
      <c r="E227">
        <v>0.01</v>
      </c>
      <c r="F227" t="s">
        <v>218</v>
      </c>
      <c r="G227">
        <v>0.01</v>
      </c>
      <c r="H227" t="s">
        <v>218</v>
      </c>
      <c r="I227">
        <v>0.01</v>
      </c>
      <c r="J227" t="s">
        <v>218</v>
      </c>
      <c r="K227">
        <v>0.01</v>
      </c>
      <c r="L227" t="s">
        <v>218</v>
      </c>
      <c r="M227">
        <v>0.01</v>
      </c>
      <c r="N227" t="s">
        <v>218</v>
      </c>
      <c r="O227">
        <v>0.01</v>
      </c>
      <c r="P227" t="s">
        <v>218</v>
      </c>
      <c r="Q227" t="s">
        <v>6</v>
      </c>
    </row>
    <row r="228" spans="1:17" hidden="1" x14ac:dyDescent="0.25">
      <c r="A228" t="s">
        <v>191</v>
      </c>
      <c r="B228" t="s">
        <v>61</v>
      </c>
      <c r="E228">
        <v>0.29199999999999998</v>
      </c>
      <c r="F228" t="s">
        <v>218</v>
      </c>
      <c r="G228">
        <v>0.29199999999999998</v>
      </c>
      <c r="H228" t="s">
        <v>218</v>
      </c>
      <c r="I228">
        <v>0.29199999999999998</v>
      </c>
      <c r="J228" t="s">
        <v>218</v>
      </c>
      <c r="K228">
        <v>0.29199999999999998</v>
      </c>
      <c r="L228" t="s">
        <v>218</v>
      </c>
      <c r="M228">
        <v>0.29199999999999998</v>
      </c>
      <c r="N228" t="s">
        <v>218</v>
      </c>
      <c r="O228">
        <v>0.29199999999999998</v>
      </c>
      <c r="P228" t="s">
        <v>218</v>
      </c>
      <c r="Q228" t="s">
        <v>6</v>
      </c>
    </row>
    <row r="229" spans="1:17" hidden="1" x14ac:dyDescent="0.25">
      <c r="A229" t="s">
        <v>103</v>
      </c>
      <c r="B229" t="s">
        <v>61</v>
      </c>
      <c r="E229">
        <v>0.96</v>
      </c>
      <c r="F229" t="s">
        <v>218</v>
      </c>
      <c r="G229">
        <v>0.96</v>
      </c>
      <c r="H229" t="s">
        <v>218</v>
      </c>
      <c r="I229">
        <v>0.96</v>
      </c>
      <c r="J229" t="s">
        <v>218</v>
      </c>
      <c r="K229">
        <v>0.96</v>
      </c>
      <c r="L229" t="s">
        <v>218</v>
      </c>
      <c r="M229">
        <v>0.96</v>
      </c>
      <c r="N229" t="s">
        <v>218</v>
      </c>
      <c r="O229">
        <v>0.96</v>
      </c>
      <c r="P229" t="s">
        <v>218</v>
      </c>
      <c r="Q229" t="s">
        <v>6</v>
      </c>
    </row>
    <row r="230" spans="1:17" hidden="1" x14ac:dyDescent="0.25">
      <c r="A230" t="s">
        <v>216</v>
      </c>
      <c r="B230" t="s">
        <v>61</v>
      </c>
      <c r="E230">
        <v>0.96</v>
      </c>
      <c r="F230" t="s">
        <v>218</v>
      </c>
      <c r="G230">
        <v>0.96</v>
      </c>
      <c r="H230" t="s">
        <v>218</v>
      </c>
      <c r="I230">
        <v>0.96</v>
      </c>
      <c r="J230" t="s">
        <v>218</v>
      </c>
      <c r="K230">
        <v>0.96</v>
      </c>
      <c r="L230" t="s">
        <v>218</v>
      </c>
      <c r="M230">
        <v>0.96</v>
      </c>
      <c r="N230" t="s">
        <v>218</v>
      </c>
      <c r="O230">
        <v>0.96</v>
      </c>
      <c r="P230" t="s">
        <v>218</v>
      </c>
      <c r="Q230" t="s">
        <v>6</v>
      </c>
    </row>
    <row r="231" spans="1:17" hidden="1" x14ac:dyDescent="0.25">
      <c r="A231" t="s">
        <v>193</v>
      </c>
      <c r="B231" t="s">
        <v>61</v>
      </c>
      <c r="E231">
        <v>0.01</v>
      </c>
      <c r="F231" t="s">
        <v>218</v>
      </c>
      <c r="G231">
        <v>0.01</v>
      </c>
      <c r="H231" t="s">
        <v>218</v>
      </c>
      <c r="I231">
        <v>0.01</v>
      </c>
      <c r="J231" t="s">
        <v>218</v>
      </c>
      <c r="K231">
        <v>0.01</v>
      </c>
      <c r="L231" t="s">
        <v>218</v>
      </c>
      <c r="M231">
        <v>0.01</v>
      </c>
      <c r="N231" t="s">
        <v>218</v>
      </c>
      <c r="O231">
        <v>0.01</v>
      </c>
      <c r="P231" t="s">
        <v>218</v>
      </c>
      <c r="Q231" t="s">
        <v>6</v>
      </c>
    </row>
    <row r="232" spans="1:17" hidden="1" x14ac:dyDescent="0.25">
      <c r="A232" t="s">
        <v>229</v>
      </c>
      <c r="B232" t="s">
        <v>61</v>
      </c>
      <c r="E232">
        <v>0.96</v>
      </c>
      <c r="F232" t="s">
        <v>218</v>
      </c>
      <c r="G232">
        <v>0.96</v>
      </c>
      <c r="H232" t="s">
        <v>218</v>
      </c>
      <c r="I232">
        <v>0.96</v>
      </c>
      <c r="J232" t="s">
        <v>218</v>
      </c>
      <c r="K232">
        <v>0.96</v>
      </c>
      <c r="L232" t="s">
        <v>218</v>
      </c>
      <c r="M232">
        <v>0.96</v>
      </c>
      <c r="N232" t="s">
        <v>218</v>
      </c>
      <c r="O232">
        <v>0.96</v>
      </c>
      <c r="P232" t="s">
        <v>218</v>
      </c>
      <c r="Q232" t="s">
        <v>6</v>
      </c>
    </row>
    <row r="233" spans="1:17" hidden="1" x14ac:dyDescent="0.25">
      <c r="A233" t="s">
        <v>196</v>
      </c>
      <c r="B233" t="s">
        <v>61</v>
      </c>
      <c r="E233">
        <v>0.61699999999999999</v>
      </c>
      <c r="F233" t="s">
        <v>218</v>
      </c>
      <c r="G233">
        <v>0.61699999999999999</v>
      </c>
      <c r="H233" t="s">
        <v>218</v>
      </c>
      <c r="I233">
        <v>0.61699999999999999</v>
      </c>
      <c r="J233" t="s">
        <v>218</v>
      </c>
      <c r="K233">
        <v>0.61699999999999999</v>
      </c>
      <c r="L233" t="s">
        <v>218</v>
      </c>
      <c r="M233">
        <v>0.61699999999999999</v>
      </c>
      <c r="N233" t="s">
        <v>218</v>
      </c>
      <c r="O233">
        <v>0.61699999999999999</v>
      </c>
      <c r="P233" t="s">
        <v>218</v>
      </c>
      <c r="Q233" t="s">
        <v>6</v>
      </c>
    </row>
    <row r="234" spans="1:17" hidden="1" x14ac:dyDescent="0.25">
      <c r="A234" t="s">
        <v>144</v>
      </c>
      <c r="B234" t="s">
        <v>61</v>
      </c>
      <c r="E234">
        <v>0.17899999999999999</v>
      </c>
      <c r="F234" t="s">
        <v>218</v>
      </c>
      <c r="G234">
        <v>0.17899999999999999</v>
      </c>
      <c r="H234" t="s">
        <v>218</v>
      </c>
      <c r="I234">
        <v>0.17899999999999999</v>
      </c>
      <c r="J234" t="s">
        <v>218</v>
      </c>
      <c r="K234">
        <v>0.17899999999999999</v>
      </c>
      <c r="L234" t="s">
        <v>218</v>
      </c>
      <c r="M234">
        <v>0.17899999999999999</v>
      </c>
      <c r="N234" t="s">
        <v>218</v>
      </c>
      <c r="O234">
        <v>0.17899999999999999</v>
      </c>
      <c r="P234" t="s">
        <v>218</v>
      </c>
      <c r="Q234" t="s">
        <v>6</v>
      </c>
    </row>
    <row r="235" spans="1:17" hidden="1" x14ac:dyDescent="0.25">
      <c r="A235" t="s">
        <v>198</v>
      </c>
      <c r="B235" t="s">
        <v>61</v>
      </c>
      <c r="E235">
        <v>0.01</v>
      </c>
      <c r="F235" t="s">
        <v>218</v>
      </c>
      <c r="G235">
        <v>0.01</v>
      </c>
      <c r="H235" t="s">
        <v>218</v>
      </c>
      <c r="I235">
        <v>0.01</v>
      </c>
      <c r="J235" t="s">
        <v>218</v>
      </c>
      <c r="K235">
        <v>0.01</v>
      </c>
      <c r="L235" t="s">
        <v>218</v>
      </c>
      <c r="M235">
        <v>0.01</v>
      </c>
      <c r="N235" t="s">
        <v>218</v>
      </c>
      <c r="O235">
        <v>0.01</v>
      </c>
      <c r="P235" t="s">
        <v>218</v>
      </c>
      <c r="Q235" t="s">
        <v>6</v>
      </c>
    </row>
    <row r="236" spans="1:17" hidden="1" x14ac:dyDescent="0.25">
      <c r="A236" t="s">
        <v>4</v>
      </c>
      <c r="B236" t="s">
        <v>19</v>
      </c>
      <c r="E236">
        <v>0.2</v>
      </c>
      <c r="F236" t="s">
        <v>218</v>
      </c>
      <c r="G236">
        <v>0.2</v>
      </c>
      <c r="H236" t="s">
        <v>218</v>
      </c>
      <c r="I236">
        <v>0.2</v>
      </c>
      <c r="J236" t="s">
        <v>218</v>
      </c>
      <c r="K236">
        <v>0.2</v>
      </c>
      <c r="L236" t="s">
        <v>218</v>
      </c>
      <c r="M236">
        <v>0.2</v>
      </c>
      <c r="N236" t="s">
        <v>218</v>
      </c>
      <c r="O236">
        <v>0.2</v>
      </c>
      <c r="P236" t="s">
        <v>218</v>
      </c>
      <c r="Q236" t="s">
        <v>6</v>
      </c>
    </row>
    <row r="237" spans="1:17" hidden="1" x14ac:dyDescent="0.25">
      <c r="A237" t="s">
        <v>60</v>
      </c>
      <c r="B237" t="s">
        <v>76</v>
      </c>
      <c r="E237">
        <v>0.1</v>
      </c>
      <c r="F237" t="s">
        <v>218</v>
      </c>
      <c r="G237">
        <v>0.1</v>
      </c>
      <c r="H237" t="s">
        <v>218</v>
      </c>
      <c r="I237">
        <v>0.1</v>
      </c>
      <c r="J237" t="s">
        <v>218</v>
      </c>
      <c r="K237">
        <v>0.1</v>
      </c>
      <c r="L237" t="s">
        <v>218</v>
      </c>
      <c r="M237">
        <v>0.1</v>
      </c>
      <c r="N237" t="s">
        <v>218</v>
      </c>
      <c r="O237">
        <v>0.1</v>
      </c>
      <c r="P237" t="s">
        <v>218</v>
      </c>
      <c r="Q237" t="s">
        <v>6</v>
      </c>
    </row>
    <row r="238" spans="1:17" hidden="1" x14ac:dyDescent="0.25">
      <c r="A238" t="s">
        <v>99</v>
      </c>
      <c r="B238" t="s">
        <v>76</v>
      </c>
      <c r="E238">
        <v>4.0000000000000001E-3</v>
      </c>
      <c r="F238" t="s">
        <v>218</v>
      </c>
      <c r="G238">
        <v>4.0000000000000001E-3</v>
      </c>
      <c r="H238" t="s">
        <v>218</v>
      </c>
      <c r="I238">
        <v>4.0000000000000001E-3</v>
      </c>
      <c r="J238" t="s">
        <v>218</v>
      </c>
      <c r="K238">
        <v>4.0000000000000001E-3</v>
      </c>
      <c r="L238" t="s">
        <v>218</v>
      </c>
      <c r="M238">
        <v>4.0000000000000001E-3</v>
      </c>
      <c r="N238" t="s">
        <v>218</v>
      </c>
      <c r="O238">
        <v>4.0000000000000001E-3</v>
      </c>
      <c r="P238" t="s">
        <v>218</v>
      </c>
      <c r="Q238" t="s">
        <v>6</v>
      </c>
    </row>
    <row r="239" spans="1:17" hidden="1" x14ac:dyDescent="0.25">
      <c r="A239" t="s">
        <v>214</v>
      </c>
      <c r="B239" t="s">
        <v>76</v>
      </c>
      <c r="E239">
        <v>0.1</v>
      </c>
      <c r="F239" t="s">
        <v>218</v>
      </c>
      <c r="G239">
        <v>0.1</v>
      </c>
      <c r="H239" t="s">
        <v>218</v>
      </c>
      <c r="I239">
        <v>0.1</v>
      </c>
      <c r="J239" t="s">
        <v>218</v>
      </c>
      <c r="K239">
        <v>0.1</v>
      </c>
      <c r="L239" t="s">
        <v>218</v>
      </c>
      <c r="M239">
        <v>0.1</v>
      </c>
      <c r="N239" t="s">
        <v>218</v>
      </c>
      <c r="O239">
        <v>0.1</v>
      </c>
      <c r="P239" t="s">
        <v>218</v>
      </c>
      <c r="Q239" t="s">
        <v>6</v>
      </c>
    </row>
    <row r="240" spans="1:17" hidden="1" x14ac:dyDescent="0.25">
      <c r="A240" t="s">
        <v>101</v>
      </c>
      <c r="B240" t="s">
        <v>76</v>
      </c>
      <c r="E240">
        <v>0.13500000000000001</v>
      </c>
      <c r="F240" t="s">
        <v>218</v>
      </c>
      <c r="G240">
        <v>0.13500000000000001</v>
      </c>
      <c r="H240" t="s">
        <v>218</v>
      </c>
      <c r="I240">
        <v>0.13500000000000001</v>
      </c>
      <c r="J240" t="s">
        <v>218</v>
      </c>
      <c r="K240">
        <v>0.13500000000000001</v>
      </c>
      <c r="L240" t="s">
        <v>218</v>
      </c>
      <c r="M240">
        <v>0.13500000000000001</v>
      </c>
      <c r="N240" t="s">
        <v>218</v>
      </c>
      <c r="O240">
        <v>0.13500000000000001</v>
      </c>
      <c r="P240" t="s">
        <v>218</v>
      </c>
      <c r="Q240" t="s">
        <v>6</v>
      </c>
    </row>
    <row r="241" spans="1:17" hidden="1" x14ac:dyDescent="0.25">
      <c r="A241" t="s">
        <v>234</v>
      </c>
      <c r="B241" t="s">
        <v>76</v>
      </c>
      <c r="E241">
        <v>0.1</v>
      </c>
      <c r="F241" t="s">
        <v>218</v>
      </c>
      <c r="G241">
        <v>0.1</v>
      </c>
      <c r="H241" t="s">
        <v>218</v>
      </c>
      <c r="I241">
        <v>0.1</v>
      </c>
      <c r="J241" t="s">
        <v>218</v>
      </c>
      <c r="K241">
        <v>0.1</v>
      </c>
      <c r="L241" t="s">
        <v>218</v>
      </c>
      <c r="M241">
        <v>0.1</v>
      </c>
      <c r="N241" t="s">
        <v>218</v>
      </c>
      <c r="O241">
        <v>0.1</v>
      </c>
      <c r="P241" t="s">
        <v>218</v>
      </c>
      <c r="Q241" t="s">
        <v>6</v>
      </c>
    </row>
    <row r="242" spans="1:17" hidden="1" x14ac:dyDescent="0.25">
      <c r="A242" t="s">
        <v>105</v>
      </c>
      <c r="B242" t="s">
        <v>76</v>
      </c>
      <c r="E242">
        <v>0.1</v>
      </c>
      <c r="F242" t="s">
        <v>218</v>
      </c>
      <c r="G242">
        <v>0.1</v>
      </c>
      <c r="H242" t="s">
        <v>218</v>
      </c>
      <c r="I242">
        <v>0.1</v>
      </c>
      <c r="J242" t="s">
        <v>218</v>
      </c>
      <c r="K242">
        <v>0.1</v>
      </c>
      <c r="L242" t="s">
        <v>218</v>
      </c>
      <c r="M242">
        <v>0.1</v>
      </c>
      <c r="N242" t="s">
        <v>218</v>
      </c>
      <c r="O242">
        <v>0.1</v>
      </c>
      <c r="P242" t="s">
        <v>218</v>
      </c>
      <c r="Q242" t="s">
        <v>6</v>
      </c>
    </row>
    <row r="243" spans="1:17" hidden="1" x14ac:dyDescent="0.25">
      <c r="A243" t="s">
        <v>107</v>
      </c>
      <c r="B243" t="s">
        <v>76</v>
      </c>
      <c r="E243">
        <v>0.2</v>
      </c>
      <c r="F243" t="s">
        <v>218</v>
      </c>
      <c r="G243">
        <v>0.2</v>
      </c>
      <c r="H243" t="s">
        <v>218</v>
      </c>
      <c r="I243">
        <v>0.2</v>
      </c>
      <c r="J243" t="s">
        <v>218</v>
      </c>
      <c r="K243">
        <v>0.2</v>
      </c>
      <c r="L243" t="s">
        <v>218</v>
      </c>
      <c r="M243">
        <v>0.2</v>
      </c>
      <c r="N243" t="s">
        <v>218</v>
      </c>
      <c r="O243">
        <v>0.2</v>
      </c>
      <c r="P243" t="s">
        <v>218</v>
      </c>
      <c r="Q243" t="s">
        <v>6</v>
      </c>
    </row>
    <row r="244" spans="1:17" hidden="1" x14ac:dyDescent="0.25">
      <c r="A244" t="s">
        <v>163</v>
      </c>
      <c r="B244" t="s">
        <v>76</v>
      </c>
      <c r="E244">
        <v>9.4E-2</v>
      </c>
      <c r="F244" t="s">
        <v>218</v>
      </c>
      <c r="G244">
        <v>9.4E-2</v>
      </c>
      <c r="H244" t="s">
        <v>218</v>
      </c>
      <c r="I244">
        <v>9.4E-2</v>
      </c>
      <c r="J244" t="s">
        <v>218</v>
      </c>
      <c r="K244">
        <v>9.4E-2</v>
      </c>
      <c r="L244" t="s">
        <v>218</v>
      </c>
      <c r="M244">
        <v>9.4E-2</v>
      </c>
      <c r="N244" t="s">
        <v>218</v>
      </c>
      <c r="O244">
        <v>9.4E-2</v>
      </c>
      <c r="P244" t="s">
        <v>218</v>
      </c>
      <c r="Q244" t="s">
        <v>6</v>
      </c>
    </row>
    <row r="245" spans="1:17" hidden="1" x14ac:dyDescent="0.25">
      <c r="A245" t="s">
        <v>168</v>
      </c>
      <c r="B245" t="s">
        <v>76</v>
      </c>
      <c r="E245">
        <v>0.42</v>
      </c>
      <c r="F245" t="s">
        <v>218</v>
      </c>
      <c r="G245">
        <v>0.42</v>
      </c>
      <c r="H245" t="s">
        <v>218</v>
      </c>
      <c r="I245">
        <v>0.42</v>
      </c>
      <c r="J245" t="s">
        <v>218</v>
      </c>
      <c r="K245">
        <v>0.42</v>
      </c>
      <c r="L245" t="s">
        <v>218</v>
      </c>
      <c r="M245">
        <v>0.42</v>
      </c>
      <c r="N245" t="s">
        <v>218</v>
      </c>
      <c r="O245">
        <v>0.42</v>
      </c>
      <c r="P245" t="s">
        <v>218</v>
      </c>
      <c r="Q245" t="s">
        <v>6</v>
      </c>
    </row>
    <row r="246" spans="1:17" hidden="1" x14ac:dyDescent="0.25">
      <c r="A246" t="s">
        <v>178</v>
      </c>
      <c r="B246" t="s">
        <v>76</v>
      </c>
      <c r="E246">
        <v>0.76</v>
      </c>
      <c r="F246" t="s">
        <v>218</v>
      </c>
      <c r="G246">
        <v>0.76</v>
      </c>
      <c r="H246" t="s">
        <v>218</v>
      </c>
      <c r="I246">
        <v>0.76</v>
      </c>
      <c r="J246" t="s">
        <v>218</v>
      </c>
      <c r="K246">
        <v>0.76</v>
      </c>
      <c r="L246" t="s">
        <v>218</v>
      </c>
      <c r="M246">
        <v>0.76</v>
      </c>
      <c r="N246" t="s">
        <v>218</v>
      </c>
      <c r="O246">
        <v>0.76</v>
      </c>
      <c r="P246" t="s">
        <v>218</v>
      </c>
      <c r="Q246" t="s">
        <v>6</v>
      </c>
    </row>
    <row r="247" spans="1:17" hidden="1" x14ac:dyDescent="0.25">
      <c r="A247" t="s">
        <v>170</v>
      </c>
      <c r="B247" t="s">
        <v>76</v>
      </c>
      <c r="E247">
        <v>0.68</v>
      </c>
      <c r="F247" t="s">
        <v>218</v>
      </c>
      <c r="G247">
        <v>0.68</v>
      </c>
      <c r="H247" t="s">
        <v>218</v>
      </c>
      <c r="I247">
        <v>0.68</v>
      </c>
      <c r="J247" t="s">
        <v>218</v>
      </c>
      <c r="K247">
        <v>0.68</v>
      </c>
      <c r="L247" t="s">
        <v>218</v>
      </c>
      <c r="M247">
        <v>0.68</v>
      </c>
      <c r="N247" t="s">
        <v>218</v>
      </c>
      <c r="O247">
        <v>0.68</v>
      </c>
      <c r="P247" t="s">
        <v>218</v>
      </c>
      <c r="Q247" t="s">
        <v>6</v>
      </c>
    </row>
    <row r="248" spans="1:17" hidden="1" x14ac:dyDescent="0.25">
      <c r="A248" t="s">
        <v>174</v>
      </c>
      <c r="B248" t="s">
        <v>76</v>
      </c>
      <c r="E248">
        <v>0.67</v>
      </c>
      <c r="F248" t="s">
        <v>218</v>
      </c>
      <c r="G248">
        <v>0.67</v>
      </c>
      <c r="H248" t="s">
        <v>218</v>
      </c>
      <c r="I248">
        <v>0.67</v>
      </c>
      <c r="J248" t="s">
        <v>218</v>
      </c>
      <c r="K248">
        <v>0.67</v>
      </c>
      <c r="L248" t="s">
        <v>218</v>
      </c>
      <c r="M248">
        <v>0.67</v>
      </c>
      <c r="N248" t="s">
        <v>218</v>
      </c>
      <c r="O248">
        <v>0.67</v>
      </c>
      <c r="P248" t="s">
        <v>218</v>
      </c>
      <c r="Q248" t="s">
        <v>6</v>
      </c>
    </row>
    <row r="249" spans="1:17" hidden="1" x14ac:dyDescent="0.25">
      <c r="A249" t="s">
        <v>176</v>
      </c>
      <c r="B249" t="s">
        <v>76</v>
      </c>
      <c r="E249">
        <v>0.67</v>
      </c>
      <c r="F249" t="s">
        <v>218</v>
      </c>
      <c r="G249">
        <v>0.67</v>
      </c>
      <c r="H249" t="s">
        <v>218</v>
      </c>
      <c r="I249">
        <v>0.67</v>
      </c>
      <c r="J249" t="s">
        <v>218</v>
      </c>
      <c r="K249">
        <v>0.67</v>
      </c>
      <c r="L249" t="s">
        <v>218</v>
      </c>
      <c r="M249">
        <v>0.67</v>
      </c>
      <c r="N249" t="s">
        <v>218</v>
      </c>
      <c r="O249">
        <v>0.67</v>
      </c>
      <c r="P249" t="s">
        <v>218</v>
      </c>
      <c r="Q249" t="s">
        <v>6</v>
      </c>
    </row>
    <row r="250" spans="1:17" hidden="1" x14ac:dyDescent="0.25">
      <c r="A250" t="s">
        <v>172</v>
      </c>
      <c r="B250" t="s">
        <v>76</v>
      </c>
      <c r="E250">
        <v>0.68</v>
      </c>
      <c r="F250" t="s">
        <v>218</v>
      </c>
      <c r="G250">
        <v>0.68</v>
      </c>
      <c r="H250" t="s">
        <v>218</v>
      </c>
      <c r="I250">
        <v>0.68</v>
      </c>
      <c r="J250" t="s">
        <v>218</v>
      </c>
      <c r="K250">
        <v>0.68</v>
      </c>
      <c r="L250" t="s">
        <v>218</v>
      </c>
      <c r="M250">
        <v>0.68</v>
      </c>
      <c r="N250" t="s">
        <v>218</v>
      </c>
      <c r="O250">
        <v>0.68</v>
      </c>
      <c r="P250" t="s">
        <v>218</v>
      </c>
      <c r="Q250" t="s">
        <v>6</v>
      </c>
    </row>
    <row r="251" spans="1:17" hidden="1" x14ac:dyDescent="0.25">
      <c r="A251" t="s">
        <v>180</v>
      </c>
      <c r="B251" t="s">
        <v>76</v>
      </c>
      <c r="E251">
        <v>0.16300000000000001</v>
      </c>
      <c r="F251" t="s">
        <v>218</v>
      </c>
      <c r="G251">
        <v>0.16300000000000001</v>
      </c>
      <c r="H251" t="s">
        <v>218</v>
      </c>
      <c r="I251">
        <v>0.16300000000000001</v>
      </c>
      <c r="J251" t="s">
        <v>218</v>
      </c>
      <c r="K251">
        <v>0.16300000000000001</v>
      </c>
      <c r="L251" t="s">
        <v>218</v>
      </c>
      <c r="M251">
        <v>0.16300000000000001</v>
      </c>
      <c r="N251" t="s">
        <v>218</v>
      </c>
      <c r="O251">
        <v>0.16300000000000001</v>
      </c>
      <c r="P251" t="s">
        <v>218</v>
      </c>
      <c r="Q251" t="s">
        <v>6</v>
      </c>
    </row>
    <row r="252" spans="1:17" hidden="1" x14ac:dyDescent="0.25">
      <c r="A252" t="s">
        <v>189</v>
      </c>
      <c r="B252" t="s">
        <v>76</v>
      </c>
      <c r="E252">
        <v>0.188</v>
      </c>
      <c r="F252" t="s">
        <v>218</v>
      </c>
      <c r="G252">
        <v>0.188</v>
      </c>
      <c r="H252" t="s">
        <v>218</v>
      </c>
      <c r="I252">
        <v>0.188</v>
      </c>
      <c r="J252" t="s">
        <v>218</v>
      </c>
      <c r="K252">
        <v>0.188</v>
      </c>
      <c r="L252" t="s">
        <v>218</v>
      </c>
      <c r="M252">
        <v>0.188</v>
      </c>
      <c r="N252" t="s">
        <v>218</v>
      </c>
      <c r="O252">
        <v>0.188</v>
      </c>
      <c r="P252" t="s">
        <v>218</v>
      </c>
      <c r="Q252" t="s">
        <v>6</v>
      </c>
    </row>
    <row r="253" spans="1:17" hidden="1" x14ac:dyDescent="0.25">
      <c r="A253" t="s">
        <v>191</v>
      </c>
      <c r="B253" t="s">
        <v>76</v>
      </c>
      <c r="E253">
        <v>0.12</v>
      </c>
      <c r="F253" t="s">
        <v>218</v>
      </c>
      <c r="G253">
        <v>0.12</v>
      </c>
      <c r="H253" t="s">
        <v>218</v>
      </c>
      <c r="I253">
        <v>0.12</v>
      </c>
      <c r="J253" t="s">
        <v>218</v>
      </c>
      <c r="K253">
        <v>0.12</v>
      </c>
      <c r="L253" t="s">
        <v>218</v>
      </c>
      <c r="M253">
        <v>0.12</v>
      </c>
      <c r="N253" t="s">
        <v>218</v>
      </c>
      <c r="O253">
        <v>0.12</v>
      </c>
      <c r="P253" t="s">
        <v>218</v>
      </c>
      <c r="Q253" t="s">
        <v>6</v>
      </c>
    </row>
    <row r="254" spans="1:17" hidden="1" x14ac:dyDescent="0.25">
      <c r="A254" t="s">
        <v>103</v>
      </c>
      <c r="B254" t="s">
        <v>76</v>
      </c>
      <c r="E254">
        <v>6.9000000000000006E-2</v>
      </c>
      <c r="F254" t="s">
        <v>218</v>
      </c>
      <c r="G254">
        <v>6.9000000000000006E-2</v>
      </c>
      <c r="H254" t="s">
        <v>218</v>
      </c>
      <c r="I254">
        <v>6.9000000000000006E-2</v>
      </c>
      <c r="J254" t="s">
        <v>218</v>
      </c>
      <c r="K254">
        <v>6.9000000000000006E-2</v>
      </c>
      <c r="L254" t="s">
        <v>218</v>
      </c>
      <c r="M254">
        <v>6.9000000000000006E-2</v>
      </c>
      <c r="N254" t="s">
        <v>218</v>
      </c>
      <c r="O254">
        <v>6.9000000000000006E-2</v>
      </c>
      <c r="P254" t="s">
        <v>218</v>
      </c>
      <c r="Q254" t="s">
        <v>6</v>
      </c>
    </row>
    <row r="255" spans="1:17" hidden="1" x14ac:dyDescent="0.25">
      <c r="A255" t="s">
        <v>216</v>
      </c>
      <c r="B255" t="s">
        <v>76</v>
      </c>
      <c r="E255">
        <v>6.9000000000000006E-2</v>
      </c>
      <c r="F255" t="s">
        <v>218</v>
      </c>
      <c r="G255">
        <v>6.9000000000000006E-2</v>
      </c>
      <c r="H255" t="s">
        <v>218</v>
      </c>
      <c r="I255">
        <v>6.9000000000000006E-2</v>
      </c>
      <c r="J255" t="s">
        <v>218</v>
      </c>
      <c r="K255">
        <v>6.9000000000000006E-2</v>
      </c>
      <c r="L255" t="s">
        <v>218</v>
      </c>
      <c r="M255">
        <v>6.9000000000000006E-2</v>
      </c>
      <c r="N255" t="s">
        <v>218</v>
      </c>
      <c r="O255">
        <v>6.9000000000000006E-2</v>
      </c>
      <c r="P255" t="s">
        <v>218</v>
      </c>
      <c r="Q255" t="s">
        <v>6</v>
      </c>
    </row>
    <row r="256" spans="1:17" hidden="1" x14ac:dyDescent="0.25">
      <c r="A256" t="s">
        <v>193</v>
      </c>
      <c r="B256" t="s">
        <v>76</v>
      </c>
      <c r="E256">
        <v>0.12</v>
      </c>
      <c r="F256" t="s">
        <v>218</v>
      </c>
      <c r="G256">
        <v>0.12</v>
      </c>
      <c r="H256" t="s">
        <v>218</v>
      </c>
      <c r="I256">
        <v>0.12</v>
      </c>
      <c r="J256" t="s">
        <v>218</v>
      </c>
      <c r="K256">
        <v>0.12</v>
      </c>
      <c r="L256" t="s">
        <v>218</v>
      </c>
      <c r="M256">
        <v>0.12</v>
      </c>
      <c r="N256" t="s">
        <v>218</v>
      </c>
      <c r="O256">
        <v>0.12</v>
      </c>
      <c r="P256" t="s">
        <v>218</v>
      </c>
      <c r="Q256" t="s">
        <v>6</v>
      </c>
    </row>
    <row r="257" spans="1:17" hidden="1" x14ac:dyDescent="0.25">
      <c r="A257" t="s">
        <v>229</v>
      </c>
      <c r="B257" t="s">
        <v>76</v>
      </c>
      <c r="E257">
        <v>0.1</v>
      </c>
      <c r="F257" t="s">
        <v>218</v>
      </c>
      <c r="G257">
        <v>0.1</v>
      </c>
      <c r="H257" t="s">
        <v>218</v>
      </c>
      <c r="I257">
        <v>0.1</v>
      </c>
      <c r="J257" t="s">
        <v>218</v>
      </c>
      <c r="K257">
        <v>0.1</v>
      </c>
      <c r="L257" t="s">
        <v>218</v>
      </c>
      <c r="M257">
        <v>0.1</v>
      </c>
      <c r="N257" t="s">
        <v>218</v>
      </c>
      <c r="O257">
        <v>0.1</v>
      </c>
      <c r="P257" t="s">
        <v>218</v>
      </c>
      <c r="Q257" t="s">
        <v>6</v>
      </c>
    </row>
    <row r="258" spans="1:17" hidden="1" x14ac:dyDescent="0.25">
      <c r="A258" t="s">
        <v>196</v>
      </c>
      <c r="B258" t="s">
        <v>76</v>
      </c>
      <c r="E258">
        <v>0.30199999999999999</v>
      </c>
      <c r="F258" t="s">
        <v>218</v>
      </c>
      <c r="G258">
        <v>0.30199999999999999</v>
      </c>
      <c r="H258" t="s">
        <v>218</v>
      </c>
      <c r="I258">
        <v>0.30199999999999999</v>
      </c>
      <c r="J258" t="s">
        <v>218</v>
      </c>
      <c r="K258">
        <v>0.30199999999999999</v>
      </c>
      <c r="L258" t="s">
        <v>218</v>
      </c>
      <c r="M258">
        <v>0.30199999999999999</v>
      </c>
      <c r="N258" t="s">
        <v>218</v>
      </c>
      <c r="O258">
        <v>0.30199999999999999</v>
      </c>
      <c r="P258" t="s">
        <v>218</v>
      </c>
      <c r="Q258" t="s">
        <v>6</v>
      </c>
    </row>
    <row r="259" spans="1:17" hidden="1" x14ac:dyDescent="0.25">
      <c r="A259" t="s">
        <v>144</v>
      </c>
      <c r="B259" t="s">
        <v>76</v>
      </c>
      <c r="E259">
        <v>9.4E-2</v>
      </c>
      <c r="F259" t="s">
        <v>218</v>
      </c>
      <c r="G259">
        <v>9.4E-2</v>
      </c>
      <c r="H259" t="s">
        <v>218</v>
      </c>
      <c r="I259">
        <v>9.4E-2</v>
      </c>
      <c r="J259" t="s">
        <v>218</v>
      </c>
      <c r="K259">
        <v>9.4E-2</v>
      </c>
      <c r="L259" t="s">
        <v>218</v>
      </c>
      <c r="M259">
        <v>9.4E-2</v>
      </c>
      <c r="N259" t="s">
        <v>218</v>
      </c>
      <c r="O259">
        <v>9.4E-2</v>
      </c>
      <c r="P259" t="s">
        <v>218</v>
      </c>
      <c r="Q259" t="s">
        <v>6</v>
      </c>
    </row>
    <row r="260" spans="1:17" hidden="1" x14ac:dyDescent="0.25">
      <c r="A260" t="s">
        <v>151</v>
      </c>
      <c r="B260" t="s">
        <v>76</v>
      </c>
      <c r="E260">
        <v>0.15</v>
      </c>
      <c r="F260" t="s">
        <v>218</v>
      </c>
      <c r="G260">
        <v>0.15</v>
      </c>
      <c r="H260" t="s">
        <v>218</v>
      </c>
      <c r="I260">
        <v>0.15</v>
      </c>
      <c r="J260" t="s">
        <v>218</v>
      </c>
      <c r="K260">
        <v>0.15</v>
      </c>
      <c r="L260" t="s">
        <v>218</v>
      </c>
      <c r="M260">
        <v>0.15</v>
      </c>
      <c r="N260" t="s">
        <v>218</v>
      </c>
      <c r="O260">
        <v>0.15</v>
      </c>
      <c r="P260" t="s">
        <v>218</v>
      </c>
      <c r="Q260" t="s">
        <v>6</v>
      </c>
    </row>
    <row r="261" spans="1:17" hidden="1" x14ac:dyDescent="0.25">
      <c r="A261" t="s">
        <v>161</v>
      </c>
      <c r="B261" t="s">
        <v>76</v>
      </c>
      <c r="E261">
        <v>0.15</v>
      </c>
      <c r="F261" t="s">
        <v>218</v>
      </c>
      <c r="G261">
        <v>0.15</v>
      </c>
      <c r="H261" t="s">
        <v>218</v>
      </c>
      <c r="I261">
        <v>0.15</v>
      </c>
      <c r="J261" t="s">
        <v>218</v>
      </c>
      <c r="K261">
        <v>0.15</v>
      </c>
      <c r="L261" t="s">
        <v>218</v>
      </c>
      <c r="M261">
        <v>0.15</v>
      </c>
      <c r="N261" t="s">
        <v>218</v>
      </c>
      <c r="O261">
        <v>0.15</v>
      </c>
      <c r="P261" t="s">
        <v>218</v>
      </c>
      <c r="Q261" t="s">
        <v>6</v>
      </c>
    </row>
    <row r="262" spans="1:17" hidden="1" x14ac:dyDescent="0.25">
      <c r="A262" t="s">
        <v>157</v>
      </c>
      <c r="B262" t="s">
        <v>76</v>
      </c>
      <c r="E262">
        <v>0.15</v>
      </c>
      <c r="F262" t="s">
        <v>218</v>
      </c>
      <c r="G262">
        <v>0.15</v>
      </c>
      <c r="H262" t="s">
        <v>218</v>
      </c>
      <c r="I262">
        <v>0.15</v>
      </c>
      <c r="J262" t="s">
        <v>218</v>
      </c>
      <c r="K262">
        <v>0.15</v>
      </c>
      <c r="L262" t="s">
        <v>218</v>
      </c>
      <c r="M262">
        <v>0.15</v>
      </c>
      <c r="N262" t="s">
        <v>218</v>
      </c>
      <c r="O262">
        <v>0.15</v>
      </c>
      <c r="P262" t="s">
        <v>218</v>
      </c>
      <c r="Q262" t="s">
        <v>6</v>
      </c>
    </row>
    <row r="263" spans="1:17" hidden="1" x14ac:dyDescent="0.25">
      <c r="A263" t="s">
        <v>159</v>
      </c>
      <c r="B263" t="s">
        <v>76</v>
      </c>
      <c r="E263">
        <v>0.15</v>
      </c>
      <c r="F263" t="s">
        <v>218</v>
      </c>
      <c r="G263">
        <v>0.15</v>
      </c>
      <c r="H263" t="s">
        <v>218</v>
      </c>
      <c r="I263">
        <v>0.15</v>
      </c>
      <c r="J263" t="s">
        <v>218</v>
      </c>
      <c r="K263">
        <v>0.15</v>
      </c>
      <c r="L263" t="s">
        <v>218</v>
      </c>
      <c r="M263">
        <v>0.15</v>
      </c>
      <c r="N263" t="s">
        <v>218</v>
      </c>
      <c r="O263">
        <v>0.15</v>
      </c>
      <c r="P263" t="s">
        <v>218</v>
      </c>
      <c r="Q263" t="s">
        <v>6</v>
      </c>
    </row>
    <row r="264" spans="1:17" hidden="1" x14ac:dyDescent="0.25">
      <c r="A264" t="s">
        <v>155</v>
      </c>
      <c r="B264" t="s">
        <v>76</v>
      </c>
      <c r="E264">
        <v>0.15</v>
      </c>
      <c r="F264" t="s">
        <v>218</v>
      </c>
      <c r="G264">
        <v>0.15</v>
      </c>
      <c r="H264" t="s">
        <v>218</v>
      </c>
      <c r="I264">
        <v>0.15</v>
      </c>
      <c r="J264" t="s">
        <v>218</v>
      </c>
      <c r="K264">
        <v>0.15</v>
      </c>
      <c r="L264" t="s">
        <v>218</v>
      </c>
      <c r="M264">
        <v>0.15</v>
      </c>
      <c r="N264" t="s">
        <v>218</v>
      </c>
      <c r="O264">
        <v>0.15</v>
      </c>
      <c r="P264" t="s">
        <v>218</v>
      </c>
      <c r="Q264" t="s">
        <v>6</v>
      </c>
    </row>
    <row r="265" spans="1:17" hidden="1" x14ac:dyDescent="0.25">
      <c r="A265" t="s">
        <v>198</v>
      </c>
      <c r="B265" t="s">
        <v>76</v>
      </c>
      <c r="E265">
        <v>0.15</v>
      </c>
      <c r="F265" t="s">
        <v>218</v>
      </c>
      <c r="G265">
        <v>0.15</v>
      </c>
      <c r="H265" t="s">
        <v>218</v>
      </c>
      <c r="I265">
        <v>0.15</v>
      </c>
      <c r="J265" t="s">
        <v>218</v>
      </c>
      <c r="K265">
        <v>0.15</v>
      </c>
      <c r="L265" t="s">
        <v>218</v>
      </c>
      <c r="M265">
        <v>0.15</v>
      </c>
      <c r="N265" t="s">
        <v>218</v>
      </c>
      <c r="O265">
        <v>0.15</v>
      </c>
      <c r="P265" t="s">
        <v>218</v>
      </c>
      <c r="Q265" t="s">
        <v>6</v>
      </c>
    </row>
    <row r="266" spans="1:17" x14ac:dyDescent="0.25">
      <c r="A266" t="s">
        <v>168</v>
      </c>
      <c r="B266" t="s">
        <v>152</v>
      </c>
      <c r="D266" t="s">
        <v>312</v>
      </c>
      <c r="E266">
        <v>2.0235284400556698E-2</v>
      </c>
      <c r="F266" t="s">
        <v>313</v>
      </c>
      <c r="G266">
        <v>2.0235284400556698E-2</v>
      </c>
      <c r="H266" t="s">
        <v>237</v>
      </c>
      <c r="I266">
        <v>2.0235284400556698E-2</v>
      </c>
      <c r="J266" t="s">
        <v>236</v>
      </c>
      <c r="K266">
        <v>2.0235284400556698E-2</v>
      </c>
      <c r="L266" t="s">
        <v>236</v>
      </c>
      <c r="M266">
        <v>2.0235284400556698E-2</v>
      </c>
      <c r="N266" t="s">
        <v>236</v>
      </c>
      <c r="O266">
        <v>2.0235284400556698E-2</v>
      </c>
      <c r="P266" t="s">
        <v>236</v>
      </c>
      <c r="Q266" t="s">
        <v>6</v>
      </c>
    </row>
    <row r="267" spans="1:17" x14ac:dyDescent="0.25">
      <c r="A267" t="s">
        <v>178</v>
      </c>
      <c r="B267" t="s">
        <v>152</v>
      </c>
      <c r="D267" t="s">
        <v>312</v>
      </c>
      <c r="E267">
        <v>0.24134729430654223</v>
      </c>
      <c r="F267" t="s">
        <v>313</v>
      </c>
      <c r="G267">
        <v>0.24134729430654223</v>
      </c>
      <c r="H267" t="s">
        <v>237</v>
      </c>
      <c r="I267">
        <v>0.24134729430654223</v>
      </c>
      <c r="J267" t="s">
        <v>236</v>
      </c>
      <c r="K267">
        <v>0.24134729430654223</v>
      </c>
      <c r="L267" t="s">
        <v>236</v>
      </c>
      <c r="M267">
        <v>0.24134729430654223</v>
      </c>
      <c r="N267" t="s">
        <v>236</v>
      </c>
      <c r="O267">
        <v>0.24134729430654223</v>
      </c>
      <c r="P267" t="s">
        <v>236</v>
      </c>
      <c r="Q267" t="s">
        <v>6</v>
      </c>
    </row>
    <row r="268" spans="1:17" x14ac:dyDescent="0.25">
      <c r="A268" t="s">
        <v>170</v>
      </c>
      <c r="B268" t="s">
        <v>152</v>
      </c>
      <c r="D268" t="s">
        <v>312</v>
      </c>
      <c r="E268">
        <v>0.24134729430654223</v>
      </c>
      <c r="F268" t="s">
        <v>313</v>
      </c>
      <c r="G268">
        <v>0.24134729430654223</v>
      </c>
      <c r="H268" t="s">
        <v>237</v>
      </c>
      <c r="I268">
        <v>0.24134729430654223</v>
      </c>
      <c r="J268" t="s">
        <v>236</v>
      </c>
      <c r="K268">
        <v>0.24134729430654223</v>
      </c>
      <c r="L268" t="s">
        <v>236</v>
      </c>
      <c r="M268">
        <v>0.24134729430654223</v>
      </c>
      <c r="N268" t="s">
        <v>236</v>
      </c>
      <c r="O268">
        <v>0.24134729430654223</v>
      </c>
      <c r="P268" t="s">
        <v>236</v>
      </c>
      <c r="Q268" t="s">
        <v>6</v>
      </c>
    </row>
    <row r="269" spans="1:17" x14ac:dyDescent="0.25">
      <c r="A269" t="s">
        <v>174</v>
      </c>
      <c r="B269" t="s">
        <v>152</v>
      </c>
      <c r="D269" t="s">
        <v>312</v>
      </c>
      <c r="E269">
        <v>0.24134729430654223</v>
      </c>
      <c r="F269" t="s">
        <v>313</v>
      </c>
      <c r="G269">
        <v>0.24134729430654223</v>
      </c>
      <c r="H269" t="s">
        <v>237</v>
      </c>
      <c r="I269">
        <v>0.24134729430654223</v>
      </c>
      <c r="J269" t="s">
        <v>236</v>
      </c>
      <c r="K269">
        <v>0.24134729430654223</v>
      </c>
      <c r="L269" t="s">
        <v>236</v>
      </c>
      <c r="M269">
        <v>0.24134729430654223</v>
      </c>
      <c r="N269" t="s">
        <v>236</v>
      </c>
      <c r="O269">
        <v>0.24134729430654223</v>
      </c>
      <c r="P269" t="s">
        <v>236</v>
      </c>
      <c r="Q269" t="s">
        <v>6</v>
      </c>
    </row>
    <row r="270" spans="1:17" x14ac:dyDescent="0.25">
      <c r="A270" t="s">
        <v>176</v>
      </c>
      <c r="B270" t="s">
        <v>152</v>
      </c>
      <c r="D270" t="s">
        <v>312</v>
      </c>
      <c r="E270">
        <v>0.24134729430654223</v>
      </c>
      <c r="F270" t="s">
        <v>313</v>
      </c>
      <c r="G270">
        <v>0.24134729430654223</v>
      </c>
      <c r="H270" t="s">
        <v>237</v>
      </c>
      <c r="I270">
        <v>0.24134729430654223</v>
      </c>
      <c r="J270" t="s">
        <v>236</v>
      </c>
      <c r="K270">
        <v>0.24134729430654223</v>
      </c>
      <c r="L270" t="s">
        <v>236</v>
      </c>
      <c r="M270">
        <v>0.24134729430654223</v>
      </c>
      <c r="N270" t="s">
        <v>236</v>
      </c>
      <c r="O270">
        <v>0.24134729430654223</v>
      </c>
      <c r="P270" t="s">
        <v>236</v>
      </c>
      <c r="Q270" t="s">
        <v>6</v>
      </c>
    </row>
    <row r="271" spans="1:17" x14ac:dyDescent="0.25">
      <c r="A271" t="s">
        <v>172</v>
      </c>
      <c r="B271" t="s">
        <v>152</v>
      </c>
      <c r="D271" t="s">
        <v>312</v>
      </c>
      <c r="E271">
        <v>0.24134729430654223</v>
      </c>
      <c r="F271" t="s">
        <v>313</v>
      </c>
      <c r="G271">
        <v>0.24134729430654223</v>
      </c>
      <c r="H271" t="s">
        <v>237</v>
      </c>
      <c r="I271">
        <v>0.24134729430654223</v>
      </c>
      <c r="J271" t="s">
        <v>236</v>
      </c>
      <c r="K271">
        <v>0.24134729430654223</v>
      </c>
      <c r="L271" t="s">
        <v>236</v>
      </c>
      <c r="M271">
        <v>0.24134729430654223</v>
      </c>
      <c r="N271" t="s">
        <v>236</v>
      </c>
      <c r="O271">
        <v>0.24134729430654223</v>
      </c>
      <c r="P271" t="s">
        <v>236</v>
      </c>
      <c r="Q271" t="s">
        <v>6</v>
      </c>
    </row>
    <row r="272" spans="1:17" x14ac:dyDescent="0.25">
      <c r="A272" t="s">
        <v>151</v>
      </c>
      <c r="B272" t="s">
        <v>152</v>
      </c>
      <c r="D272" t="s">
        <v>312</v>
      </c>
      <c r="E272">
        <v>0.12348968768308949</v>
      </c>
      <c r="F272" t="s">
        <v>313</v>
      </c>
      <c r="G272">
        <v>0.12348968768308949</v>
      </c>
      <c r="H272" t="s">
        <v>237</v>
      </c>
      <c r="I272">
        <v>0.12348968768308949</v>
      </c>
      <c r="J272" t="s">
        <v>236</v>
      </c>
      <c r="K272">
        <v>0.12348968768308949</v>
      </c>
      <c r="L272" t="s">
        <v>236</v>
      </c>
      <c r="M272">
        <v>0.12348968768308949</v>
      </c>
      <c r="N272" t="s">
        <v>236</v>
      </c>
      <c r="O272">
        <v>0.12348968768308949</v>
      </c>
      <c r="P272" t="s">
        <v>236</v>
      </c>
      <c r="Q272" t="s">
        <v>6</v>
      </c>
    </row>
    <row r="273" spans="1:17" x14ac:dyDescent="0.25">
      <c r="A273" t="s">
        <v>161</v>
      </c>
      <c r="B273" t="s">
        <v>152</v>
      </c>
      <c r="D273" t="s">
        <v>312</v>
      </c>
      <c r="E273">
        <v>9.8601833195586491E-2</v>
      </c>
      <c r="F273" t="s">
        <v>313</v>
      </c>
      <c r="G273">
        <v>9.8601833195586491E-2</v>
      </c>
      <c r="H273" t="s">
        <v>237</v>
      </c>
      <c r="I273">
        <v>9.8601833195586491E-2</v>
      </c>
      <c r="J273" t="s">
        <v>236</v>
      </c>
      <c r="K273">
        <v>9.8601833195586491E-2</v>
      </c>
      <c r="L273" t="s">
        <v>236</v>
      </c>
      <c r="M273">
        <v>9.8601833195586491E-2</v>
      </c>
      <c r="N273" t="s">
        <v>236</v>
      </c>
      <c r="O273">
        <v>9.8601833195586491E-2</v>
      </c>
      <c r="P273" t="s">
        <v>236</v>
      </c>
      <c r="Q273" t="s">
        <v>6</v>
      </c>
    </row>
    <row r="274" spans="1:17" x14ac:dyDescent="0.25">
      <c r="A274" t="s">
        <v>157</v>
      </c>
      <c r="B274" t="s">
        <v>152</v>
      </c>
      <c r="D274" t="s">
        <v>312</v>
      </c>
      <c r="E274">
        <v>9.3323881477920145E-2</v>
      </c>
      <c r="F274" t="s">
        <v>313</v>
      </c>
      <c r="G274">
        <v>9.3323881477920145E-2</v>
      </c>
      <c r="H274" t="s">
        <v>237</v>
      </c>
      <c r="I274">
        <v>9.3323881477920145E-2</v>
      </c>
      <c r="J274" t="s">
        <v>236</v>
      </c>
      <c r="K274">
        <v>9.3323881477920145E-2</v>
      </c>
      <c r="L274" t="s">
        <v>236</v>
      </c>
      <c r="M274">
        <v>9.3323881477920145E-2</v>
      </c>
      <c r="N274" t="s">
        <v>236</v>
      </c>
      <c r="O274">
        <v>9.3323881477920145E-2</v>
      </c>
      <c r="P274" t="s">
        <v>236</v>
      </c>
      <c r="Q274" t="s">
        <v>6</v>
      </c>
    </row>
    <row r="275" spans="1:17" x14ac:dyDescent="0.25">
      <c r="A275" t="s">
        <v>159</v>
      </c>
      <c r="B275" t="s">
        <v>152</v>
      </c>
      <c r="D275" t="s">
        <v>312</v>
      </c>
      <c r="E275">
        <v>9.8601833195586491E-2</v>
      </c>
      <c r="F275" t="s">
        <v>313</v>
      </c>
      <c r="G275">
        <v>9.8601833195586491E-2</v>
      </c>
      <c r="H275" t="s">
        <v>237</v>
      </c>
      <c r="I275">
        <v>9.8601833195586491E-2</v>
      </c>
      <c r="J275" t="s">
        <v>236</v>
      </c>
      <c r="K275">
        <v>9.8601833195586491E-2</v>
      </c>
      <c r="L275" t="s">
        <v>236</v>
      </c>
      <c r="M275">
        <v>9.8601833195586491E-2</v>
      </c>
      <c r="N275" t="s">
        <v>236</v>
      </c>
      <c r="O275">
        <v>9.8601833195586491E-2</v>
      </c>
      <c r="P275" t="s">
        <v>236</v>
      </c>
      <c r="Q275" t="s">
        <v>6</v>
      </c>
    </row>
    <row r="276" spans="1:17" x14ac:dyDescent="0.25">
      <c r="A276" t="s">
        <v>155</v>
      </c>
      <c r="B276" t="s">
        <v>152</v>
      </c>
      <c r="D276" t="s">
        <v>312</v>
      </c>
      <c r="E276">
        <v>9.3323881477920145E-2</v>
      </c>
      <c r="F276" t="s">
        <v>313</v>
      </c>
      <c r="G276">
        <v>9.3323881477920145E-2</v>
      </c>
      <c r="H276" t="s">
        <v>237</v>
      </c>
      <c r="I276">
        <v>9.3323881477920145E-2</v>
      </c>
      <c r="J276" t="s">
        <v>236</v>
      </c>
      <c r="K276">
        <v>9.3323881477920145E-2</v>
      </c>
      <c r="L276" t="s">
        <v>236</v>
      </c>
      <c r="M276">
        <v>9.3323881477920145E-2</v>
      </c>
      <c r="N276" t="s">
        <v>236</v>
      </c>
      <c r="O276">
        <v>9.3323881477920145E-2</v>
      </c>
      <c r="P276" t="s">
        <v>236</v>
      </c>
      <c r="Q276" t="s">
        <v>6</v>
      </c>
    </row>
    <row r="277" spans="1:17" hidden="1" x14ac:dyDescent="0.25">
      <c r="A277" t="s">
        <v>60</v>
      </c>
      <c r="B277" t="s">
        <v>66</v>
      </c>
      <c r="E277">
        <v>1</v>
      </c>
      <c r="F277" t="s">
        <v>218</v>
      </c>
      <c r="G277">
        <v>1</v>
      </c>
      <c r="H277" t="s">
        <v>218</v>
      </c>
      <c r="I277">
        <v>1</v>
      </c>
      <c r="J277" t="s">
        <v>218</v>
      </c>
      <c r="K277">
        <v>1</v>
      </c>
      <c r="L277" t="s">
        <v>218</v>
      </c>
      <c r="M277">
        <v>1</v>
      </c>
      <c r="N277" t="s">
        <v>218</v>
      </c>
      <c r="O277">
        <v>1</v>
      </c>
      <c r="P277" t="s">
        <v>218</v>
      </c>
      <c r="Q277" t="s">
        <v>6</v>
      </c>
    </row>
    <row r="278" spans="1:17" hidden="1" x14ac:dyDescent="0.25">
      <c r="A278" t="s">
        <v>99</v>
      </c>
      <c r="B278" t="s">
        <v>66</v>
      </c>
      <c r="E278">
        <v>1</v>
      </c>
      <c r="F278" t="s">
        <v>218</v>
      </c>
      <c r="G278">
        <v>1</v>
      </c>
      <c r="H278" t="s">
        <v>218</v>
      </c>
      <c r="I278">
        <v>1</v>
      </c>
      <c r="J278" t="s">
        <v>218</v>
      </c>
      <c r="K278">
        <v>1</v>
      </c>
      <c r="L278" t="s">
        <v>218</v>
      </c>
      <c r="M278">
        <v>1</v>
      </c>
      <c r="N278" t="s">
        <v>218</v>
      </c>
      <c r="O278">
        <v>1</v>
      </c>
      <c r="P278" t="s">
        <v>218</v>
      </c>
      <c r="Q278" t="s">
        <v>6</v>
      </c>
    </row>
    <row r="279" spans="1:17" hidden="1" x14ac:dyDescent="0.25">
      <c r="A279" t="s">
        <v>214</v>
      </c>
      <c r="B279" t="s">
        <v>66</v>
      </c>
      <c r="E279">
        <v>1</v>
      </c>
      <c r="F279" t="s">
        <v>218</v>
      </c>
      <c r="G279">
        <v>1</v>
      </c>
      <c r="H279" t="s">
        <v>218</v>
      </c>
      <c r="I279">
        <v>1</v>
      </c>
      <c r="J279" t="s">
        <v>218</v>
      </c>
      <c r="K279">
        <v>1</v>
      </c>
      <c r="L279" t="s">
        <v>218</v>
      </c>
      <c r="M279">
        <v>1</v>
      </c>
      <c r="N279" t="s">
        <v>218</v>
      </c>
      <c r="O279">
        <v>1</v>
      </c>
      <c r="P279" t="s">
        <v>218</v>
      </c>
      <c r="Q279" t="s">
        <v>6</v>
      </c>
    </row>
    <row r="280" spans="1:17" hidden="1" x14ac:dyDescent="0.25">
      <c r="A280" t="s">
        <v>101</v>
      </c>
      <c r="B280" t="s">
        <v>66</v>
      </c>
      <c r="E280">
        <v>1</v>
      </c>
      <c r="F280" t="s">
        <v>218</v>
      </c>
      <c r="G280">
        <v>1</v>
      </c>
      <c r="H280" t="s">
        <v>218</v>
      </c>
      <c r="I280">
        <v>1</v>
      </c>
      <c r="J280" t="s">
        <v>218</v>
      </c>
      <c r="K280">
        <v>1</v>
      </c>
      <c r="L280" t="s">
        <v>218</v>
      </c>
      <c r="M280">
        <v>1</v>
      </c>
      <c r="N280" t="s">
        <v>218</v>
      </c>
      <c r="O280">
        <v>1</v>
      </c>
      <c r="P280" t="s">
        <v>218</v>
      </c>
      <c r="Q280" t="s">
        <v>6</v>
      </c>
    </row>
    <row r="281" spans="1:17" hidden="1" x14ac:dyDescent="0.25">
      <c r="A281" t="s">
        <v>234</v>
      </c>
      <c r="B281" t="s">
        <v>66</v>
      </c>
      <c r="E281">
        <v>1</v>
      </c>
      <c r="F281" t="s">
        <v>218</v>
      </c>
      <c r="G281">
        <v>1</v>
      </c>
      <c r="H281" t="s">
        <v>218</v>
      </c>
      <c r="I281">
        <v>1</v>
      </c>
      <c r="J281" t="s">
        <v>218</v>
      </c>
      <c r="K281">
        <v>1</v>
      </c>
      <c r="L281" t="s">
        <v>218</v>
      </c>
      <c r="M281">
        <v>1</v>
      </c>
      <c r="N281" t="s">
        <v>218</v>
      </c>
      <c r="O281">
        <v>1</v>
      </c>
      <c r="P281" t="s">
        <v>218</v>
      </c>
      <c r="Q281" t="s">
        <v>6</v>
      </c>
    </row>
    <row r="282" spans="1:17" hidden="1" x14ac:dyDescent="0.25">
      <c r="A282" t="s">
        <v>105</v>
      </c>
      <c r="B282" t="s">
        <v>66</v>
      </c>
      <c r="E282">
        <v>1</v>
      </c>
      <c r="F282" t="s">
        <v>218</v>
      </c>
      <c r="G282">
        <v>1</v>
      </c>
      <c r="H282" t="s">
        <v>218</v>
      </c>
      <c r="I282">
        <v>1</v>
      </c>
      <c r="J282" t="s">
        <v>218</v>
      </c>
      <c r="K282">
        <v>1</v>
      </c>
      <c r="L282" t="s">
        <v>218</v>
      </c>
      <c r="M282">
        <v>1</v>
      </c>
      <c r="N282" t="s">
        <v>218</v>
      </c>
      <c r="O282">
        <v>1</v>
      </c>
      <c r="P282" t="s">
        <v>218</v>
      </c>
      <c r="Q282" t="s">
        <v>6</v>
      </c>
    </row>
    <row r="283" spans="1:17" hidden="1" x14ac:dyDescent="0.25">
      <c r="A283" t="s">
        <v>107</v>
      </c>
      <c r="B283" t="s">
        <v>66</v>
      </c>
      <c r="E283">
        <v>1</v>
      </c>
      <c r="F283" t="s">
        <v>218</v>
      </c>
      <c r="G283">
        <v>1</v>
      </c>
      <c r="H283" t="s">
        <v>218</v>
      </c>
      <c r="I283">
        <v>1</v>
      </c>
      <c r="J283" t="s">
        <v>218</v>
      </c>
      <c r="K283">
        <v>1</v>
      </c>
      <c r="L283" t="s">
        <v>218</v>
      </c>
      <c r="M283">
        <v>1</v>
      </c>
      <c r="N283" t="s">
        <v>218</v>
      </c>
      <c r="O283">
        <v>1</v>
      </c>
      <c r="P283" t="s">
        <v>218</v>
      </c>
      <c r="Q283" t="s">
        <v>6</v>
      </c>
    </row>
    <row r="284" spans="1:17" hidden="1" x14ac:dyDescent="0.25">
      <c r="A284" t="s">
        <v>163</v>
      </c>
      <c r="B284" t="s">
        <v>66</v>
      </c>
      <c r="E284">
        <v>1</v>
      </c>
      <c r="F284" t="s">
        <v>218</v>
      </c>
      <c r="G284">
        <v>1</v>
      </c>
      <c r="H284" t="s">
        <v>218</v>
      </c>
      <c r="I284">
        <v>1</v>
      </c>
      <c r="J284" t="s">
        <v>218</v>
      </c>
      <c r="K284">
        <v>1</v>
      </c>
      <c r="L284" t="s">
        <v>218</v>
      </c>
      <c r="M284">
        <v>1</v>
      </c>
      <c r="N284" t="s">
        <v>218</v>
      </c>
      <c r="O284">
        <v>1</v>
      </c>
      <c r="P284" t="s">
        <v>218</v>
      </c>
      <c r="Q284" t="s">
        <v>6</v>
      </c>
    </row>
    <row r="285" spans="1:17" hidden="1" x14ac:dyDescent="0.25">
      <c r="A285" t="s">
        <v>168</v>
      </c>
      <c r="B285" t="s">
        <v>66</v>
      </c>
      <c r="E285">
        <v>1</v>
      </c>
      <c r="F285" t="s">
        <v>218</v>
      </c>
      <c r="G285">
        <v>1</v>
      </c>
      <c r="H285" t="s">
        <v>218</v>
      </c>
      <c r="I285">
        <v>1</v>
      </c>
      <c r="J285" t="s">
        <v>218</v>
      </c>
      <c r="K285">
        <v>1</v>
      </c>
      <c r="L285" t="s">
        <v>218</v>
      </c>
      <c r="M285">
        <v>1</v>
      </c>
      <c r="N285" t="s">
        <v>218</v>
      </c>
      <c r="O285">
        <v>1</v>
      </c>
      <c r="P285" t="s">
        <v>218</v>
      </c>
      <c r="Q285" t="s">
        <v>6</v>
      </c>
    </row>
    <row r="286" spans="1:17" hidden="1" x14ac:dyDescent="0.25">
      <c r="A286" t="s">
        <v>178</v>
      </c>
      <c r="B286" t="s">
        <v>66</v>
      </c>
      <c r="E286">
        <v>1</v>
      </c>
      <c r="F286" t="s">
        <v>218</v>
      </c>
      <c r="G286">
        <v>1</v>
      </c>
      <c r="H286" t="s">
        <v>218</v>
      </c>
      <c r="I286">
        <v>1</v>
      </c>
      <c r="J286" t="s">
        <v>218</v>
      </c>
      <c r="K286">
        <v>1</v>
      </c>
      <c r="L286" t="s">
        <v>218</v>
      </c>
      <c r="M286">
        <v>1</v>
      </c>
      <c r="N286" t="s">
        <v>218</v>
      </c>
      <c r="O286">
        <v>1</v>
      </c>
      <c r="P286" t="s">
        <v>218</v>
      </c>
      <c r="Q286" t="s">
        <v>6</v>
      </c>
    </row>
    <row r="287" spans="1:17" hidden="1" x14ac:dyDescent="0.25">
      <c r="A287" t="s">
        <v>170</v>
      </c>
      <c r="B287" t="s">
        <v>66</v>
      </c>
      <c r="E287">
        <v>1</v>
      </c>
      <c r="F287" t="s">
        <v>218</v>
      </c>
      <c r="G287">
        <v>1</v>
      </c>
      <c r="H287" t="s">
        <v>218</v>
      </c>
      <c r="I287">
        <v>1</v>
      </c>
      <c r="J287" t="s">
        <v>218</v>
      </c>
      <c r="K287">
        <v>1</v>
      </c>
      <c r="L287" t="s">
        <v>218</v>
      </c>
      <c r="M287">
        <v>1</v>
      </c>
      <c r="N287" t="s">
        <v>218</v>
      </c>
      <c r="O287">
        <v>1</v>
      </c>
      <c r="P287" t="s">
        <v>218</v>
      </c>
      <c r="Q287" t="s">
        <v>6</v>
      </c>
    </row>
    <row r="288" spans="1:17" hidden="1" x14ac:dyDescent="0.25">
      <c r="A288" t="s">
        <v>174</v>
      </c>
      <c r="B288" t="s">
        <v>66</v>
      </c>
      <c r="E288">
        <v>1</v>
      </c>
      <c r="F288" t="s">
        <v>218</v>
      </c>
      <c r="G288">
        <v>1</v>
      </c>
      <c r="H288" t="s">
        <v>218</v>
      </c>
      <c r="I288">
        <v>1</v>
      </c>
      <c r="J288" t="s">
        <v>218</v>
      </c>
      <c r="K288">
        <v>1</v>
      </c>
      <c r="L288" t="s">
        <v>218</v>
      </c>
      <c r="M288">
        <v>1</v>
      </c>
      <c r="N288" t="s">
        <v>218</v>
      </c>
      <c r="O288">
        <v>1</v>
      </c>
      <c r="P288" t="s">
        <v>218</v>
      </c>
      <c r="Q288" t="s">
        <v>6</v>
      </c>
    </row>
    <row r="289" spans="1:17" hidden="1" x14ac:dyDescent="0.25">
      <c r="A289" t="s">
        <v>176</v>
      </c>
      <c r="B289" t="s">
        <v>66</v>
      </c>
      <c r="E289">
        <v>1</v>
      </c>
      <c r="F289" t="s">
        <v>218</v>
      </c>
      <c r="G289">
        <v>1</v>
      </c>
      <c r="H289" t="s">
        <v>218</v>
      </c>
      <c r="I289">
        <v>1</v>
      </c>
      <c r="J289" t="s">
        <v>218</v>
      </c>
      <c r="K289">
        <v>1</v>
      </c>
      <c r="L289" t="s">
        <v>218</v>
      </c>
      <c r="M289">
        <v>1</v>
      </c>
      <c r="N289" t="s">
        <v>218</v>
      </c>
      <c r="O289">
        <v>1</v>
      </c>
      <c r="P289" t="s">
        <v>218</v>
      </c>
      <c r="Q289" t="s">
        <v>6</v>
      </c>
    </row>
    <row r="290" spans="1:17" hidden="1" x14ac:dyDescent="0.25">
      <c r="A290" t="s">
        <v>172</v>
      </c>
      <c r="B290" t="s">
        <v>66</v>
      </c>
      <c r="E290">
        <v>1</v>
      </c>
      <c r="F290" t="s">
        <v>218</v>
      </c>
      <c r="G290">
        <v>1</v>
      </c>
      <c r="H290" t="s">
        <v>218</v>
      </c>
      <c r="I290">
        <v>1</v>
      </c>
      <c r="J290" t="s">
        <v>218</v>
      </c>
      <c r="K290">
        <v>1</v>
      </c>
      <c r="L290" t="s">
        <v>218</v>
      </c>
      <c r="M290">
        <v>1</v>
      </c>
      <c r="N290" t="s">
        <v>218</v>
      </c>
      <c r="O290">
        <v>1</v>
      </c>
      <c r="P290" t="s">
        <v>218</v>
      </c>
      <c r="Q290" t="s">
        <v>6</v>
      </c>
    </row>
    <row r="291" spans="1:17" hidden="1" x14ac:dyDescent="0.25">
      <c r="A291" t="s">
        <v>180</v>
      </c>
      <c r="B291" t="s">
        <v>66</v>
      </c>
      <c r="E291">
        <v>1</v>
      </c>
      <c r="F291" t="s">
        <v>218</v>
      </c>
      <c r="G291">
        <v>1</v>
      </c>
      <c r="H291" t="s">
        <v>218</v>
      </c>
      <c r="I291">
        <v>1</v>
      </c>
      <c r="J291" t="s">
        <v>218</v>
      </c>
      <c r="K291">
        <v>1</v>
      </c>
      <c r="L291" t="s">
        <v>218</v>
      </c>
      <c r="M291">
        <v>1</v>
      </c>
      <c r="N291" t="s">
        <v>218</v>
      </c>
      <c r="O291">
        <v>1</v>
      </c>
      <c r="P291" t="s">
        <v>218</v>
      </c>
      <c r="Q291" t="s">
        <v>6</v>
      </c>
    </row>
    <row r="292" spans="1:17" hidden="1" x14ac:dyDescent="0.25">
      <c r="A292" t="s">
        <v>189</v>
      </c>
      <c r="B292" t="s">
        <v>66</v>
      </c>
      <c r="E292">
        <v>1</v>
      </c>
      <c r="F292" t="s">
        <v>218</v>
      </c>
      <c r="G292">
        <v>1</v>
      </c>
      <c r="H292" t="s">
        <v>218</v>
      </c>
      <c r="I292">
        <v>1</v>
      </c>
      <c r="J292" t="s">
        <v>218</v>
      </c>
      <c r="K292">
        <v>1</v>
      </c>
      <c r="L292" t="s">
        <v>218</v>
      </c>
      <c r="M292">
        <v>1</v>
      </c>
      <c r="N292" t="s">
        <v>218</v>
      </c>
      <c r="O292">
        <v>1</v>
      </c>
      <c r="P292" t="s">
        <v>218</v>
      </c>
      <c r="Q292" t="s">
        <v>6</v>
      </c>
    </row>
    <row r="293" spans="1:17" hidden="1" x14ac:dyDescent="0.25">
      <c r="A293" t="s">
        <v>191</v>
      </c>
      <c r="B293" t="s">
        <v>66</v>
      </c>
      <c r="E293">
        <v>1</v>
      </c>
      <c r="F293" t="s">
        <v>218</v>
      </c>
      <c r="G293">
        <v>1</v>
      </c>
      <c r="H293" t="s">
        <v>218</v>
      </c>
      <c r="I293">
        <v>1</v>
      </c>
      <c r="J293" t="s">
        <v>218</v>
      </c>
      <c r="K293">
        <v>1</v>
      </c>
      <c r="L293" t="s">
        <v>218</v>
      </c>
      <c r="M293">
        <v>1</v>
      </c>
      <c r="N293" t="s">
        <v>218</v>
      </c>
      <c r="O293">
        <v>1</v>
      </c>
      <c r="P293" t="s">
        <v>218</v>
      </c>
      <c r="Q293" t="s">
        <v>6</v>
      </c>
    </row>
    <row r="294" spans="1:17" hidden="1" x14ac:dyDescent="0.25">
      <c r="A294" t="s">
        <v>103</v>
      </c>
      <c r="B294" t="s">
        <v>66</v>
      </c>
      <c r="E294">
        <v>1</v>
      </c>
      <c r="F294" t="s">
        <v>218</v>
      </c>
      <c r="G294">
        <v>1</v>
      </c>
      <c r="H294" t="s">
        <v>218</v>
      </c>
      <c r="I294">
        <v>1</v>
      </c>
      <c r="J294" t="s">
        <v>218</v>
      </c>
      <c r="K294">
        <v>1</v>
      </c>
      <c r="L294" t="s">
        <v>218</v>
      </c>
      <c r="M294">
        <v>1</v>
      </c>
      <c r="N294" t="s">
        <v>218</v>
      </c>
      <c r="O294">
        <v>1</v>
      </c>
      <c r="P294" t="s">
        <v>218</v>
      </c>
      <c r="Q294" t="s">
        <v>6</v>
      </c>
    </row>
    <row r="295" spans="1:17" hidden="1" x14ac:dyDescent="0.25">
      <c r="A295" t="s">
        <v>216</v>
      </c>
      <c r="B295" t="s">
        <v>66</v>
      </c>
      <c r="E295">
        <v>1</v>
      </c>
      <c r="F295" t="s">
        <v>218</v>
      </c>
      <c r="G295">
        <v>1</v>
      </c>
      <c r="H295" t="s">
        <v>218</v>
      </c>
      <c r="I295">
        <v>1</v>
      </c>
      <c r="J295" t="s">
        <v>218</v>
      </c>
      <c r="K295">
        <v>1</v>
      </c>
      <c r="L295" t="s">
        <v>218</v>
      </c>
      <c r="M295">
        <v>1</v>
      </c>
      <c r="N295" t="s">
        <v>218</v>
      </c>
      <c r="O295">
        <v>1</v>
      </c>
      <c r="P295" t="s">
        <v>218</v>
      </c>
      <c r="Q295" t="s">
        <v>6</v>
      </c>
    </row>
    <row r="296" spans="1:17" hidden="1" x14ac:dyDescent="0.25">
      <c r="A296" t="s">
        <v>193</v>
      </c>
      <c r="B296" t="s">
        <v>66</v>
      </c>
      <c r="E296">
        <v>1</v>
      </c>
      <c r="F296" t="s">
        <v>218</v>
      </c>
      <c r="G296">
        <v>1</v>
      </c>
      <c r="H296" t="s">
        <v>218</v>
      </c>
      <c r="I296">
        <v>1</v>
      </c>
      <c r="J296" t="s">
        <v>218</v>
      </c>
      <c r="K296">
        <v>1</v>
      </c>
      <c r="L296" t="s">
        <v>218</v>
      </c>
      <c r="M296">
        <v>1</v>
      </c>
      <c r="N296" t="s">
        <v>218</v>
      </c>
      <c r="O296">
        <v>1</v>
      </c>
      <c r="P296" t="s">
        <v>218</v>
      </c>
      <c r="Q296" t="s">
        <v>6</v>
      </c>
    </row>
    <row r="297" spans="1:17" hidden="1" x14ac:dyDescent="0.25">
      <c r="A297" t="s">
        <v>229</v>
      </c>
      <c r="B297" t="s">
        <v>66</v>
      </c>
      <c r="E297">
        <v>1</v>
      </c>
      <c r="F297" t="s">
        <v>218</v>
      </c>
      <c r="G297">
        <v>1</v>
      </c>
      <c r="H297" t="s">
        <v>218</v>
      </c>
      <c r="I297">
        <v>1</v>
      </c>
      <c r="J297" t="s">
        <v>218</v>
      </c>
      <c r="K297">
        <v>1</v>
      </c>
      <c r="L297" t="s">
        <v>218</v>
      </c>
      <c r="M297">
        <v>1</v>
      </c>
      <c r="N297" t="s">
        <v>218</v>
      </c>
      <c r="O297">
        <v>1</v>
      </c>
      <c r="P297" t="s">
        <v>218</v>
      </c>
      <c r="Q297" t="s">
        <v>6</v>
      </c>
    </row>
    <row r="298" spans="1:17" hidden="1" x14ac:dyDescent="0.25">
      <c r="A298" t="s">
        <v>196</v>
      </c>
      <c r="B298" t="s">
        <v>66</v>
      </c>
      <c r="E298">
        <v>1</v>
      </c>
      <c r="F298" t="s">
        <v>218</v>
      </c>
      <c r="G298">
        <v>1</v>
      </c>
      <c r="H298" t="s">
        <v>218</v>
      </c>
      <c r="I298">
        <v>1</v>
      </c>
      <c r="J298" t="s">
        <v>218</v>
      </c>
      <c r="K298">
        <v>1</v>
      </c>
      <c r="L298" t="s">
        <v>218</v>
      </c>
      <c r="M298">
        <v>1</v>
      </c>
      <c r="N298" t="s">
        <v>218</v>
      </c>
      <c r="O298">
        <v>1</v>
      </c>
      <c r="P298" t="s">
        <v>218</v>
      </c>
      <c r="Q298" t="s">
        <v>6</v>
      </c>
    </row>
    <row r="299" spans="1:17" hidden="1" x14ac:dyDescent="0.25">
      <c r="A299" t="s">
        <v>144</v>
      </c>
      <c r="B299" t="s">
        <v>66</v>
      </c>
      <c r="E299">
        <v>1</v>
      </c>
      <c r="F299" t="s">
        <v>218</v>
      </c>
      <c r="G299">
        <v>1</v>
      </c>
      <c r="H299" t="s">
        <v>218</v>
      </c>
      <c r="I299">
        <v>1</v>
      </c>
      <c r="J299" t="s">
        <v>218</v>
      </c>
      <c r="K299">
        <v>1</v>
      </c>
      <c r="L299" t="s">
        <v>218</v>
      </c>
      <c r="M299">
        <v>1</v>
      </c>
      <c r="N299" t="s">
        <v>218</v>
      </c>
      <c r="O299">
        <v>1</v>
      </c>
      <c r="P299" t="s">
        <v>218</v>
      </c>
      <c r="Q299" t="s">
        <v>6</v>
      </c>
    </row>
    <row r="300" spans="1:17" hidden="1" x14ac:dyDescent="0.25">
      <c r="A300" t="s">
        <v>151</v>
      </c>
      <c r="B300" t="s">
        <v>66</v>
      </c>
      <c r="E300">
        <v>1</v>
      </c>
      <c r="F300" t="s">
        <v>218</v>
      </c>
      <c r="G300">
        <v>1</v>
      </c>
      <c r="H300" t="s">
        <v>218</v>
      </c>
      <c r="I300">
        <v>1</v>
      </c>
      <c r="J300" t="s">
        <v>218</v>
      </c>
      <c r="K300">
        <v>1</v>
      </c>
      <c r="L300" t="s">
        <v>218</v>
      </c>
      <c r="M300">
        <v>1</v>
      </c>
      <c r="N300" t="s">
        <v>218</v>
      </c>
      <c r="O300">
        <v>1</v>
      </c>
      <c r="P300" t="s">
        <v>218</v>
      </c>
      <c r="Q300" t="s">
        <v>6</v>
      </c>
    </row>
    <row r="301" spans="1:17" hidden="1" x14ac:dyDescent="0.25">
      <c r="A301" t="s">
        <v>161</v>
      </c>
      <c r="B301" t="s">
        <v>66</v>
      </c>
      <c r="E301">
        <v>1</v>
      </c>
      <c r="F301" t="s">
        <v>218</v>
      </c>
      <c r="G301">
        <v>1</v>
      </c>
      <c r="H301" t="s">
        <v>218</v>
      </c>
      <c r="I301">
        <v>1</v>
      </c>
      <c r="J301" t="s">
        <v>218</v>
      </c>
      <c r="K301">
        <v>1</v>
      </c>
      <c r="L301" t="s">
        <v>218</v>
      </c>
      <c r="M301">
        <v>1</v>
      </c>
      <c r="N301" t="s">
        <v>218</v>
      </c>
      <c r="O301">
        <v>1</v>
      </c>
      <c r="P301" t="s">
        <v>218</v>
      </c>
      <c r="Q301" t="s">
        <v>6</v>
      </c>
    </row>
    <row r="302" spans="1:17" hidden="1" x14ac:dyDescent="0.25">
      <c r="A302" t="s">
        <v>157</v>
      </c>
      <c r="B302" t="s">
        <v>66</v>
      </c>
      <c r="E302">
        <v>1</v>
      </c>
      <c r="F302" t="s">
        <v>218</v>
      </c>
      <c r="G302">
        <v>1</v>
      </c>
      <c r="H302" t="s">
        <v>218</v>
      </c>
      <c r="I302">
        <v>1</v>
      </c>
      <c r="J302" t="s">
        <v>218</v>
      </c>
      <c r="K302">
        <v>1</v>
      </c>
      <c r="L302" t="s">
        <v>218</v>
      </c>
      <c r="M302">
        <v>1</v>
      </c>
      <c r="N302" t="s">
        <v>218</v>
      </c>
      <c r="O302">
        <v>1</v>
      </c>
      <c r="P302" t="s">
        <v>218</v>
      </c>
      <c r="Q302" t="s">
        <v>6</v>
      </c>
    </row>
    <row r="303" spans="1:17" hidden="1" x14ac:dyDescent="0.25">
      <c r="A303" t="s">
        <v>159</v>
      </c>
      <c r="B303" t="s">
        <v>66</v>
      </c>
      <c r="E303">
        <v>1</v>
      </c>
      <c r="F303" t="s">
        <v>218</v>
      </c>
      <c r="G303">
        <v>1</v>
      </c>
      <c r="H303" t="s">
        <v>218</v>
      </c>
      <c r="I303">
        <v>1</v>
      </c>
      <c r="J303" t="s">
        <v>218</v>
      </c>
      <c r="K303">
        <v>1</v>
      </c>
      <c r="L303" t="s">
        <v>218</v>
      </c>
      <c r="M303">
        <v>1</v>
      </c>
      <c r="N303" t="s">
        <v>218</v>
      </c>
      <c r="O303">
        <v>1</v>
      </c>
      <c r="P303" t="s">
        <v>218</v>
      </c>
      <c r="Q303" t="s">
        <v>6</v>
      </c>
    </row>
    <row r="304" spans="1:17" hidden="1" x14ac:dyDescent="0.25">
      <c r="A304" t="s">
        <v>155</v>
      </c>
      <c r="B304" t="s">
        <v>66</v>
      </c>
      <c r="E304">
        <v>1</v>
      </c>
      <c r="F304" t="s">
        <v>218</v>
      </c>
      <c r="G304">
        <v>1</v>
      </c>
      <c r="H304" t="s">
        <v>218</v>
      </c>
      <c r="I304">
        <v>1</v>
      </c>
      <c r="J304" t="s">
        <v>218</v>
      </c>
      <c r="K304">
        <v>1</v>
      </c>
      <c r="L304" t="s">
        <v>218</v>
      </c>
      <c r="M304">
        <v>1</v>
      </c>
      <c r="N304" t="s">
        <v>218</v>
      </c>
      <c r="O304">
        <v>1</v>
      </c>
      <c r="P304" t="s">
        <v>218</v>
      </c>
      <c r="Q304" t="s">
        <v>6</v>
      </c>
    </row>
    <row r="305" spans="1:17" hidden="1" x14ac:dyDescent="0.25">
      <c r="A305" t="s">
        <v>198</v>
      </c>
      <c r="B305" t="s">
        <v>66</v>
      </c>
      <c r="E305">
        <v>1</v>
      </c>
      <c r="F305" t="s">
        <v>218</v>
      </c>
      <c r="G305">
        <v>1</v>
      </c>
      <c r="H305" t="s">
        <v>218</v>
      </c>
      <c r="I305">
        <v>1</v>
      </c>
      <c r="J305" t="s">
        <v>218</v>
      </c>
      <c r="K305">
        <v>1</v>
      </c>
      <c r="L305" t="s">
        <v>218</v>
      </c>
      <c r="M305">
        <v>1</v>
      </c>
      <c r="N305" t="s">
        <v>218</v>
      </c>
      <c r="O305">
        <v>1</v>
      </c>
      <c r="P305" t="s">
        <v>218</v>
      </c>
      <c r="Q305" t="s">
        <v>6</v>
      </c>
    </row>
    <row r="306" spans="1:17" hidden="1" x14ac:dyDescent="0.25">
      <c r="A306" t="s">
        <v>4</v>
      </c>
      <c r="B306" t="s">
        <v>36</v>
      </c>
      <c r="E306">
        <v>1</v>
      </c>
      <c r="F306" t="s">
        <v>218</v>
      </c>
      <c r="G306">
        <v>1</v>
      </c>
      <c r="H306" t="s">
        <v>218</v>
      </c>
      <c r="I306">
        <v>1</v>
      </c>
      <c r="J306" t="s">
        <v>218</v>
      </c>
      <c r="K306">
        <v>1</v>
      </c>
      <c r="L306" t="s">
        <v>218</v>
      </c>
      <c r="M306">
        <v>1</v>
      </c>
      <c r="N306" t="s">
        <v>218</v>
      </c>
      <c r="O306">
        <v>1</v>
      </c>
      <c r="P306" t="s">
        <v>218</v>
      </c>
    </row>
    <row r="307" spans="1:17" hidden="1" x14ac:dyDescent="0.25">
      <c r="A307" t="s">
        <v>180</v>
      </c>
      <c r="B307" t="s">
        <v>182</v>
      </c>
      <c r="E307">
        <v>0.5</v>
      </c>
      <c r="F307" t="s">
        <v>218</v>
      </c>
      <c r="G307">
        <v>0.5</v>
      </c>
      <c r="H307" t="s">
        <v>218</v>
      </c>
      <c r="I307">
        <v>0.5</v>
      </c>
      <c r="J307" t="s">
        <v>218</v>
      </c>
      <c r="K307">
        <v>0.5</v>
      </c>
      <c r="L307" t="s">
        <v>218</v>
      </c>
      <c r="M307">
        <v>0.5</v>
      </c>
      <c r="N307" t="s">
        <v>218</v>
      </c>
      <c r="O307">
        <v>0.5</v>
      </c>
      <c r="P307" t="s">
        <v>218</v>
      </c>
      <c r="Q307" t="s">
        <v>6</v>
      </c>
    </row>
    <row r="308" spans="1:17" x14ac:dyDescent="0.25">
      <c r="A308" t="s">
        <v>168</v>
      </c>
      <c r="B308" t="s">
        <v>153</v>
      </c>
      <c r="C308" t="s">
        <v>370</v>
      </c>
      <c r="D308" t="s">
        <v>314</v>
      </c>
      <c r="E308">
        <v>0.40151196976060477</v>
      </c>
      <c r="F308" t="s">
        <v>300</v>
      </c>
      <c r="G308">
        <v>0.40151196976060477</v>
      </c>
      <c r="H308" t="s">
        <v>237</v>
      </c>
      <c r="I308">
        <v>0.40151196976060477</v>
      </c>
      <c r="J308" t="s">
        <v>237</v>
      </c>
      <c r="K308">
        <v>0.40151196976060477</v>
      </c>
      <c r="L308" t="s">
        <v>237</v>
      </c>
      <c r="M308">
        <v>0.40151196976060477</v>
      </c>
      <c r="N308" t="s">
        <v>237</v>
      </c>
      <c r="O308">
        <v>0.40151196976060477</v>
      </c>
      <c r="P308" t="s">
        <v>237</v>
      </c>
      <c r="Q308" t="s">
        <v>6</v>
      </c>
    </row>
    <row r="309" spans="1:17" x14ac:dyDescent="0.25">
      <c r="A309" t="s">
        <v>178</v>
      </c>
      <c r="B309" t="s">
        <v>153</v>
      </c>
      <c r="C309" t="s">
        <v>370</v>
      </c>
      <c r="D309" t="s">
        <v>314</v>
      </c>
      <c r="E309">
        <v>0.11969760604787902</v>
      </c>
      <c r="F309" t="s">
        <v>300</v>
      </c>
      <c r="G309">
        <v>0.11969760604787902</v>
      </c>
      <c r="H309" t="s">
        <v>237</v>
      </c>
      <c r="I309">
        <v>0.11969760604787902</v>
      </c>
      <c r="J309" t="s">
        <v>237</v>
      </c>
      <c r="K309">
        <v>0.11969760604787902</v>
      </c>
      <c r="L309" t="s">
        <v>237</v>
      </c>
      <c r="M309">
        <v>0.11969760604787902</v>
      </c>
      <c r="N309" t="s">
        <v>237</v>
      </c>
      <c r="O309">
        <v>0.11969760604787902</v>
      </c>
      <c r="P309" t="s">
        <v>237</v>
      </c>
      <c r="Q309" t="s">
        <v>6</v>
      </c>
    </row>
    <row r="310" spans="1:17" x14ac:dyDescent="0.25">
      <c r="A310" t="s">
        <v>170</v>
      </c>
      <c r="B310" t="s">
        <v>153</v>
      </c>
      <c r="C310" t="s">
        <v>370</v>
      </c>
      <c r="D310" t="s">
        <v>314</v>
      </c>
      <c r="E310">
        <v>0.11969760604787902</v>
      </c>
      <c r="F310" t="s">
        <v>300</v>
      </c>
      <c r="G310">
        <v>0.11969760604787902</v>
      </c>
      <c r="H310" t="s">
        <v>237</v>
      </c>
      <c r="I310">
        <v>0.11969760604787902</v>
      </c>
      <c r="J310" t="s">
        <v>237</v>
      </c>
      <c r="K310">
        <v>0.11969760604787902</v>
      </c>
      <c r="L310" t="s">
        <v>237</v>
      </c>
      <c r="M310">
        <v>0.11969760604787902</v>
      </c>
      <c r="N310" t="s">
        <v>237</v>
      </c>
      <c r="O310">
        <v>0.11969760604787902</v>
      </c>
      <c r="P310" t="s">
        <v>237</v>
      </c>
      <c r="Q310" t="s">
        <v>6</v>
      </c>
    </row>
    <row r="311" spans="1:17" x14ac:dyDescent="0.25">
      <c r="A311" t="s">
        <v>174</v>
      </c>
      <c r="B311" t="s">
        <v>153</v>
      </c>
      <c r="C311" t="s">
        <v>370</v>
      </c>
      <c r="D311" t="s">
        <v>314</v>
      </c>
      <c r="E311">
        <v>0.11969760604787902</v>
      </c>
      <c r="F311" t="s">
        <v>300</v>
      </c>
      <c r="G311">
        <v>0.11969760604787902</v>
      </c>
      <c r="H311" t="s">
        <v>237</v>
      </c>
      <c r="I311">
        <v>0.11969760604787902</v>
      </c>
      <c r="J311" t="s">
        <v>237</v>
      </c>
      <c r="K311">
        <v>0.11969760604787902</v>
      </c>
      <c r="L311" t="s">
        <v>237</v>
      </c>
      <c r="M311">
        <v>0.11969760604787902</v>
      </c>
      <c r="N311" t="s">
        <v>237</v>
      </c>
      <c r="O311">
        <v>0.11969760604787902</v>
      </c>
      <c r="P311" t="s">
        <v>237</v>
      </c>
      <c r="Q311" t="s">
        <v>6</v>
      </c>
    </row>
    <row r="312" spans="1:17" x14ac:dyDescent="0.25">
      <c r="A312" t="s">
        <v>176</v>
      </c>
      <c r="B312" t="s">
        <v>153</v>
      </c>
      <c r="C312" t="s">
        <v>370</v>
      </c>
      <c r="D312" t="s">
        <v>314</v>
      </c>
      <c r="E312">
        <v>0.11969760604787902</v>
      </c>
      <c r="F312" t="s">
        <v>300</v>
      </c>
      <c r="G312">
        <v>0.11969760604787902</v>
      </c>
      <c r="H312" t="s">
        <v>237</v>
      </c>
      <c r="I312">
        <v>0.11969760604787902</v>
      </c>
      <c r="J312" t="s">
        <v>237</v>
      </c>
      <c r="K312">
        <v>0.11969760604787902</v>
      </c>
      <c r="L312" t="s">
        <v>237</v>
      </c>
      <c r="M312">
        <v>0.11969760604787902</v>
      </c>
      <c r="N312" t="s">
        <v>237</v>
      </c>
      <c r="O312">
        <v>0.11969760604787902</v>
      </c>
      <c r="P312" t="s">
        <v>237</v>
      </c>
      <c r="Q312" t="s">
        <v>6</v>
      </c>
    </row>
    <row r="313" spans="1:17" x14ac:dyDescent="0.25">
      <c r="A313" t="s">
        <v>172</v>
      </c>
      <c r="B313" t="s">
        <v>153</v>
      </c>
      <c r="C313" t="s">
        <v>370</v>
      </c>
      <c r="D313" t="s">
        <v>314</v>
      </c>
      <c r="E313">
        <v>0.11969760604787902</v>
      </c>
      <c r="F313" t="s">
        <v>300</v>
      </c>
      <c r="G313">
        <v>0.11969760604787902</v>
      </c>
      <c r="H313" t="s">
        <v>237</v>
      </c>
      <c r="I313">
        <v>0.11969760604787902</v>
      </c>
      <c r="J313" t="s">
        <v>237</v>
      </c>
      <c r="K313">
        <v>0.11969760604787902</v>
      </c>
      <c r="L313" t="s">
        <v>237</v>
      </c>
      <c r="M313">
        <v>0.11969760604787902</v>
      </c>
      <c r="N313" t="s">
        <v>237</v>
      </c>
      <c r="O313">
        <v>0.11969760604787902</v>
      </c>
      <c r="P313" t="s">
        <v>237</v>
      </c>
      <c r="Q313" t="s">
        <v>6</v>
      </c>
    </row>
    <row r="314" spans="1:17" x14ac:dyDescent="0.25">
      <c r="A314" t="s">
        <v>151</v>
      </c>
      <c r="B314" t="s">
        <v>153</v>
      </c>
      <c r="C314" t="s">
        <v>370</v>
      </c>
      <c r="D314" t="s">
        <v>407</v>
      </c>
      <c r="E314">
        <v>0.21359414046495806</v>
      </c>
      <c r="F314" t="s">
        <v>300</v>
      </c>
      <c r="G314">
        <v>0.21359414046495806</v>
      </c>
      <c r="H314" t="s">
        <v>237</v>
      </c>
      <c r="I314">
        <v>0.21359414046495806</v>
      </c>
      <c r="J314" t="s">
        <v>237</v>
      </c>
      <c r="K314">
        <v>0.21359414046495806</v>
      </c>
      <c r="L314" t="s">
        <v>237</v>
      </c>
      <c r="M314">
        <v>0.21359414046495806</v>
      </c>
      <c r="N314" t="s">
        <v>237</v>
      </c>
      <c r="O314">
        <v>0.21359414046495806</v>
      </c>
      <c r="P314" t="s">
        <v>237</v>
      </c>
      <c r="Q314" t="s">
        <v>6</v>
      </c>
    </row>
    <row r="315" spans="1:17" x14ac:dyDescent="0.25">
      <c r="A315" t="s">
        <v>161</v>
      </c>
      <c r="B315" t="s">
        <v>153</v>
      </c>
      <c r="C315" t="s">
        <v>370</v>
      </c>
      <c r="D315" t="s">
        <v>407</v>
      </c>
      <c r="E315">
        <v>0.18282056012516443</v>
      </c>
      <c r="F315" t="s">
        <v>300</v>
      </c>
      <c r="G315">
        <v>0.18282056012516443</v>
      </c>
      <c r="H315" t="s">
        <v>237</v>
      </c>
      <c r="I315">
        <v>0.18282056012516443</v>
      </c>
      <c r="J315" t="s">
        <v>237</v>
      </c>
      <c r="K315">
        <v>0.18282056012516443</v>
      </c>
      <c r="L315" t="s">
        <v>237</v>
      </c>
      <c r="M315">
        <v>0.18282056012516443</v>
      </c>
      <c r="N315" t="s">
        <v>237</v>
      </c>
      <c r="O315">
        <v>0.18282056012516443</v>
      </c>
      <c r="P315" t="s">
        <v>237</v>
      </c>
      <c r="Q315" t="s">
        <v>6</v>
      </c>
    </row>
    <row r="316" spans="1:17" x14ac:dyDescent="0.25">
      <c r="A316" t="s">
        <v>157</v>
      </c>
      <c r="B316" t="s">
        <v>153</v>
      </c>
      <c r="C316" t="s">
        <v>370</v>
      </c>
      <c r="D316" t="s">
        <v>407</v>
      </c>
      <c r="E316">
        <v>0.21038236964235657</v>
      </c>
      <c r="F316" t="s">
        <v>300</v>
      </c>
      <c r="G316">
        <v>0.21038236964235657</v>
      </c>
      <c r="H316" t="s">
        <v>237</v>
      </c>
      <c r="I316">
        <v>0.21038236964235657</v>
      </c>
      <c r="J316" t="s">
        <v>237</v>
      </c>
      <c r="K316">
        <v>0.21038236964235657</v>
      </c>
      <c r="L316" t="s">
        <v>237</v>
      </c>
      <c r="M316">
        <v>0.21038236964235657</v>
      </c>
      <c r="N316" t="s">
        <v>237</v>
      </c>
      <c r="O316">
        <v>0.21038236964235657</v>
      </c>
      <c r="P316" t="s">
        <v>237</v>
      </c>
      <c r="Q316" t="s">
        <v>6</v>
      </c>
    </row>
    <row r="317" spans="1:17" x14ac:dyDescent="0.25">
      <c r="A317" t="s">
        <v>159</v>
      </c>
      <c r="B317" t="s">
        <v>153</v>
      </c>
      <c r="C317" t="s">
        <v>370</v>
      </c>
      <c r="D317" t="s">
        <v>407</v>
      </c>
      <c r="E317">
        <v>0.18282056012516443</v>
      </c>
      <c r="F317" t="s">
        <v>300</v>
      </c>
      <c r="G317">
        <v>0.18282056012516443</v>
      </c>
      <c r="H317" t="s">
        <v>237</v>
      </c>
      <c r="I317">
        <v>0.18282056012516443</v>
      </c>
      <c r="J317" t="s">
        <v>237</v>
      </c>
      <c r="K317">
        <v>0.18282056012516443</v>
      </c>
      <c r="L317" t="s">
        <v>237</v>
      </c>
      <c r="M317">
        <v>0.18282056012516443</v>
      </c>
      <c r="N317" t="s">
        <v>237</v>
      </c>
      <c r="O317">
        <v>0.18282056012516443</v>
      </c>
      <c r="P317" t="s">
        <v>237</v>
      </c>
      <c r="Q317" t="s">
        <v>6</v>
      </c>
    </row>
    <row r="318" spans="1:17" x14ac:dyDescent="0.25">
      <c r="A318" t="s">
        <v>155</v>
      </c>
      <c r="B318" t="s">
        <v>153</v>
      </c>
      <c r="C318" t="s">
        <v>370</v>
      </c>
      <c r="D318" t="s">
        <v>407</v>
      </c>
      <c r="E318">
        <v>0.21038236964235657</v>
      </c>
      <c r="F318" t="s">
        <v>300</v>
      </c>
      <c r="G318">
        <v>0.21038236964235657</v>
      </c>
      <c r="H318" t="s">
        <v>237</v>
      </c>
      <c r="I318">
        <v>0.21038236964235657</v>
      </c>
      <c r="J318" t="s">
        <v>237</v>
      </c>
      <c r="K318">
        <v>0.21038236964235657</v>
      </c>
      <c r="L318" t="s">
        <v>237</v>
      </c>
      <c r="M318">
        <v>0.21038236964235657</v>
      </c>
      <c r="N318" t="s">
        <v>237</v>
      </c>
      <c r="O318">
        <v>0.21038236964235657</v>
      </c>
      <c r="P318" t="s">
        <v>237</v>
      </c>
      <c r="Q318" t="s">
        <v>6</v>
      </c>
    </row>
    <row r="319" spans="1:17" hidden="1" x14ac:dyDescent="0.25">
      <c r="A319" t="s">
        <v>4</v>
      </c>
      <c r="B319" t="s">
        <v>45</v>
      </c>
      <c r="E319">
        <v>1</v>
      </c>
      <c r="F319" t="s">
        <v>218</v>
      </c>
      <c r="G319">
        <v>1</v>
      </c>
      <c r="H319" t="s">
        <v>218</v>
      </c>
      <c r="I319">
        <v>1</v>
      </c>
      <c r="J319" t="s">
        <v>218</v>
      </c>
      <c r="K319">
        <v>1</v>
      </c>
      <c r="L319" t="s">
        <v>218</v>
      </c>
      <c r="M319">
        <v>1</v>
      </c>
      <c r="N319" t="s">
        <v>218</v>
      </c>
      <c r="O319">
        <v>1</v>
      </c>
      <c r="P319" t="s">
        <v>218</v>
      </c>
    </row>
    <row r="320" spans="1:17" hidden="1" x14ac:dyDescent="0.25">
      <c r="A320" t="s">
        <v>58</v>
      </c>
      <c r="B320" t="s">
        <v>57</v>
      </c>
      <c r="E320">
        <v>1</v>
      </c>
      <c r="F320" t="s">
        <v>218</v>
      </c>
      <c r="G320">
        <v>1</v>
      </c>
      <c r="H320" t="s">
        <v>218</v>
      </c>
      <c r="I320">
        <v>1</v>
      </c>
      <c r="J320" t="s">
        <v>218</v>
      </c>
      <c r="K320">
        <v>1</v>
      </c>
      <c r="L320" t="s">
        <v>218</v>
      </c>
      <c r="M320">
        <v>1</v>
      </c>
      <c r="N320" t="s">
        <v>218</v>
      </c>
      <c r="O320">
        <v>1</v>
      </c>
      <c r="P320" t="s">
        <v>218</v>
      </c>
      <c r="Q320" t="s">
        <v>6</v>
      </c>
    </row>
    <row r="321" spans="1:17" hidden="1" x14ac:dyDescent="0.25">
      <c r="A321" t="s">
        <v>60</v>
      </c>
      <c r="B321" t="s">
        <v>57</v>
      </c>
      <c r="E321">
        <v>4.1000000000000002E-2</v>
      </c>
      <c r="F321" t="s">
        <v>218</v>
      </c>
      <c r="G321">
        <v>4.1000000000000002E-2</v>
      </c>
      <c r="H321" t="s">
        <v>218</v>
      </c>
      <c r="I321">
        <v>4.1000000000000002E-2</v>
      </c>
      <c r="J321" t="s">
        <v>218</v>
      </c>
      <c r="K321">
        <v>4.1000000000000002E-2</v>
      </c>
      <c r="L321" t="s">
        <v>218</v>
      </c>
      <c r="M321">
        <v>4.1000000000000002E-2</v>
      </c>
      <c r="N321" t="s">
        <v>218</v>
      </c>
      <c r="O321">
        <v>4.1000000000000002E-2</v>
      </c>
      <c r="P321" t="s">
        <v>218</v>
      </c>
      <c r="Q321" t="s">
        <v>6</v>
      </c>
    </row>
    <row r="322" spans="1:17" hidden="1" x14ac:dyDescent="0.25">
      <c r="A322" t="s">
        <v>99</v>
      </c>
      <c r="B322" t="s">
        <v>57</v>
      </c>
      <c r="E322">
        <v>3.6999999999999998E-2</v>
      </c>
      <c r="F322" t="s">
        <v>218</v>
      </c>
      <c r="G322">
        <v>3.6999999999999998E-2</v>
      </c>
      <c r="H322" t="s">
        <v>218</v>
      </c>
      <c r="I322">
        <v>3.6999999999999998E-2</v>
      </c>
      <c r="J322" t="s">
        <v>218</v>
      </c>
      <c r="K322">
        <v>3.6999999999999998E-2</v>
      </c>
      <c r="L322" t="s">
        <v>218</v>
      </c>
      <c r="M322">
        <v>3.6999999999999998E-2</v>
      </c>
      <c r="N322" t="s">
        <v>218</v>
      </c>
      <c r="O322">
        <v>3.6999999999999998E-2</v>
      </c>
      <c r="P322" t="s">
        <v>218</v>
      </c>
      <c r="Q322" t="s">
        <v>6</v>
      </c>
    </row>
    <row r="323" spans="1:17" hidden="1" x14ac:dyDescent="0.25">
      <c r="A323" t="s">
        <v>214</v>
      </c>
      <c r="B323" t="s">
        <v>57</v>
      </c>
      <c r="E323">
        <v>3.2000000000000001E-2</v>
      </c>
      <c r="F323" t="s">
        <v>218</v>
      </c>
      <c r="G323">
        <v>3.2000000000000001E-2</v>
      </c>
      <c r="H323" t="s">
        <v>218</v>
      </c>
      <c r="I323">
        <v>3.2000000000000001E-2</v>
      </c>
      <c r="J323" t="s">
        <v>218</v>
      </c>
      <c r="K323">
        <v>3.2000000000000001E-2</v>
      </c>
      <c r="L323" t="s">
        <v>218</v>
      </c>
      <c r="M323">
        <v>3.2000000000000001E-2</v>
      </c>
      <c r="N323" t="s">
        <v>218</v>
      </c>
      <c r="O323">
        <v>3.2000000000000001E-2</v>
      </c>
      <c r="P323" t="s">
        <v>218</v>
      </c>
      <c r="Q323" t="s">
        <v>6</v>
      </c>
    </row>
    <row r="324" spans="1:17" hidden="1" x14ac:dyDescent="0.25">
      <c r="A324" t="s">
        <v>101</v>
      </c>
      <c r="B324" t="s">
        <v>57</v>
      </c>
      <c r="E324">
        <v>0.01</v>
      </c>
      <c r="F324" t="s">
        <v>218</v>
      </c>
      <c r="G324">
        <v>0.01</v>
      </c>
      <c r="H324" t="s">
        <v>218</v>
      </c>
      <c r="I324">
        <v>0.01</v>
      </c>
      <c r="J324" t="s">
        <v>218</v>
      </c>
      <c r="K324">
        <v>0.01</v>
      </c>
      <c r="L324" t="s">
        <v>218</v>
      </c>
      <c r="M324">
        <v>0.01</v>
      </c>
      <c r="N324" t="s">
        <v>218</v>
      </c>
      <c r="O324">
        <v>0.01</v>
      </c>
      <c r="P324" t="s">
        <v>218</v>
      </c>
      <c r="Q324" t="s">
        <v>6</v>
      </c>
    </row>
    <row r="325" spans="1:17" hidden="1" x14ac:dyDescent="0.25">
      <c r="A325" t="s">
        <v>234</v>
      </c>
      <c r="B325" t="s">
        <v>57</v>
      </c>
      <c r="E325">
        <v>3.2000000000000001E-2</v>
      </c>
      <c r="F325" t="s">
        <v>218</v>
      </c>
      <c r="G325">
        <v>3.2000000000000001E-2</v>
      </c>
      <c r="H325" t="s">
        <v>218</v>
      </c>
      <c r="I325">
        <v>3.2000000000000001E-2</v>
      </c>
      <c r="J325" t="s">
        <v>218</v>
      </c>
      <c r="K325">
        <v>3.2000000000000001E-2</v>
      </c>
      <c r="L325" t="s">
        <v>218</v>
      </c>
      <c r="M325">
        <v>3.2000000000000001E-2</v>
      </c>
      <c r="N325" t="s">
        <v>218</v>
      </c>
      <c r="O325">
        <v>3.2000000000000001E-2</v>
      </c>
      <c r="P325" t="s">
        <v>218</v>
      </c>
      <c r="Q325" t="s">
        <v>6</v>
      </c>
    </row>
    <row r="326" spans="1:17" hidden="1" x14ac:dyDescent="0.25">
      <c r="A326" t="s">
        <v>105</v>
      </c>
      <c r="B326" t="s">
        <v>57</v>
      </c>
      <c r="E326">
        <v>0.26200000000000001</v>
      </c>
      <c r="F326" t="s">
        <v>218</v>
      </c>
      <c r="G326">
        <v>0.26200000000000001</v>
      </c>
      <c r="H326" t="s">
        <v>218</v>
      </c>
      <c r="I326">
        <v>0.26200000000000001</v>
      </c>
      <c r="J326" t="s">
        <v>218</v>
      </c>
      <c r="K326">
        <v>0.26200000000000001</v>
      </c>
      <c r="L326" t="s">
        <v>218</v>
      </c>
      <c r="M326">
        <v>0.26200000000000001</v>
      </c>
      <c r="N326" t="s">
        <v>218</v>
      </c>
      <c r="O326">
        <v>0.26200000000000001</v>
      </c>
      <c r="P326" t="s">
        <v>218</v>
      </c>
      <c r="Q326" t="s">
        <v>6</v>
      </c>
    </row>
    <row r="327" spans="1:17" hidden="1" x14ac:dyDescent="0.25">
      <c r="A327" t="s">
        <v>107</v>
      </c>
      <c r="B327" t="s">
        <v>57</v>
      </c>
      <c r="E327">
        <v>0.105</v>
      </c>
      <c r="F327" t="s">
        <v>218</v>
      </c>
      <c r="G327">
        <v>0.105</v>
      </c>
      <c r="H327" t="s">
        <v>218</v>
      </c>
      <c r="I327">
        <v>0.105</v>
      </c>
      <c r="J327" t="s">
        <v>218</v>
      </c>
      <c r="K327">
        <v>0.105</v>
      </c>
      <c r="L327" t="s">
        <v>218</v>
      </c>
      <c r="M327">
        <v>0.105</v>
      </c>
      <c r="N327" t="s">
        <v>218</v>
      </c>
      <c r="O327">
        <v>0.105</v>
      </c>
      <c r="P327" t="s">
        <v>218</v>
      </c>
      <c r="Q327" t="s">
        <v>6</v>
      </c>
    </row>
    <row r="328" spans="1:17" hidden="1" x14ac:dyDescent="0.25">
      <c r="A328" t="s">
        <v>163</v>
      </c>
      <c r="B328" t="s">
        <v>57</v>
      </c>
      <c r="E328">
        <v>2.4E-2</v>
      </c>
      <c r="F328" t="s">
        <v>218</v>
      </c>
      <c r="G328">
        <v>2.4E-2</v>
      </c>
      <c r="H328" t="s">
        <v>218</v>
      </c>
      <c r="I328">
        <v>2.4E-2</v>
      </c>
      <c r="J328" t="s">
        <v>218</v>
      </c>
      <c r="K328">
        <v>2.4E-2</v>
      </c>
      <c r="L328" t="s">
        <v>218</v>
      </c>
      <c r="M328">
        <v>2.4E-2</v>
      </c>
      <c r="N328" t="s">
        <v>218</v>
      </c>
      <c r="O328">
        <v>2.4E-2</v>
      </c>
      <c r="P328" t="s">
        <v>218</v>
      </c>
      <c r="Q328" t="s">
        <v>6</v>
      </c>
    </row>
    <row r="329" spans="1:17" hidden="1" x14ac:dyDescent="0.25">
      <c r="A329" t="s">
        <v>168</v>
      </c>
      <c r="B329" t="s">
        <v>57</v>
      </c>
      <c r="E329">
        <v>0.09</v>
      </c>
      <c r="F329" t="s">
        <v>218</v>
      </c>
      <c r="G329">
        <v>0.09</v>
      </c>
      <c r="H329" t="s">
        <v>218</v>
      </c>
      <c r="I329">
        <v>0.09</v>
      </c>
      <c r="J329" t="s">
        <v>218</v>
      </c>
      <c r="K329">
        <v>0.09</v>
      </c>
      <c r="L329" t="s">
        <v>218</v>
      </c>
      <c r="M329">
        <v>0.09</v>
      </c>
      <c r="N329" t="s">
        <v>218</v>
      </c>
      <c r="O329">
        <v>0.09</v>
      </c>
      <c r="P329" t="s">
        <v>218</v>
      </c>
      <c r="Q329" t="s">
        <v>6</v>
      </c>
    </row>
    <row r="330" spans="1:17" hidden="1" x14ac:dyDescent="0.25">
      <c r="A330" t="s">
        <v>178</v>
      </c>
      <c r="B330" t="s">
        <v>57</v>
      </c>
      <c r="E330">
        <v>0.09</v>
      </c>
      <c r="F330" t="s">
        <v>218</v>
      </c>
      <c r="G330">
        <v>0.09</v>
      </c>
      <c r="H330" t="s">
        <v>218</v>
      </c>
      <c r="I330">
        <v>0.09</v>
      </c>
      <c r="J330" t="s">
        <v>218</v>
      </c>
      <c r="K330">
        <v>0.09</v>
      </c>
      <c r="L330" t="s">
        <v>218</v>
      </c>
      <c r="M330">
        <v>0.09</v>
      </c>
      <c r="N330" t="s">
        <v>218</v>
      </c>
      <c r="O330">
        <v>0.09</v>
      </c>
      <c r="P330" t="s">
        <v>218</v>
      </c>
      <c r="Q330" t="s">
        <v>6</v>
      </c>
    </row>
    <row r="331" spans="1:17" hidden="1" x14ac:dyDescent="0.25">
      <c r="A331" t="s">
        <v>170</v>
      </c>
      <c r="B331" t="s">
        <v>57</v>
      </c>
      <c r="E331">
        <v>0.08</v>
      </c>
      <c r="F331" t="s">
        <v>218</v>
      </c>
      <c r="G331">
        <v>0.08</v>
      </c>
      <c r="H331" t="s">
        <v>218</v>
      </c>
      <c r="I331">
        <v>0.08</v>
      </c>
      <c r="J331" t="s">
        <v>218</v>
      </c>
      <c r="K331">
        <v>0.08</v>
      </c>
      <c r="L331" t="s">
        <v>218</v>
      </c>
      <c r="M331">
        <v>0.08</v>
      </c>
      <c r="N331" t="s">
        <v>218</v>
      </c>
      <c r="O331">
        <v>0.08</v>
      </c>
      <c r="P331" t="s">
        <v>218</v>
      </c>
      <c r="Q331" t="s">
        <v>6</v>
      </c>
    </row>
    <row r="332" spans="1:17" hidden="1" x14ac:dyDescent="0.25">
      <c r="A332" t="s">
        <v>174</v>
      </c>
      <c r="B332" t="s">
        <v>57</v>
      </c>
      <c r="E332">
        <v>0.09</v>
      </c>
      <c r="F332" t="s">
        <v>218</v>
      </c>
      <c r="G332">
        <v>0.09</v>
      </c>
      <c r="H332" t="s">
        <v>218</v>
      </c>
      <c r="I332">
        <v>0.09</v>
      </c>
      <c r="J332" t="s">
        <v>218</v>
      </c>
      <c r="K332">
        <v>0.09</v>
      </c>
      <c r="L332" t="s">
        <v>218</v>
      </c>
      <c r="M332">
        <v>0.09</v>
      </c>
      <c r="N332" t="s">
        <v>218</v>
      </c>
      <c r="O332">
        <v>0.09</v>
      </c>
      <c r="P332" t="s">
        <v>218</v>
      </c>
      <c r="Q332" t="s">
        <v>6</v>
      </c>
    </row>
    <row r="333" spans="1:17" hidden="1" x14ac:dyDescent="0.25">
      <c r="A333" t="s">
        <v>176</v>
      </c>
      <c r="B333" t="s">
        <v>57</v>
      </c>
      <c r="E333">
        <v>0.09</v>
      </c>
      <c r="F333" t="s">
        <v>218</v>
      </c>
      <c r="G333">
        <v>0.09</v>
      </c>
      <c r="H333" t="s">
        <v>218</v>
      </c>
      <c r="I333">
        <v>0.09</v>
      </c>
      <c r="J333" t="s">
        <v>218</v>
      </c>
      <c r="K333">
        <v>0.09</v>
      </c>
      <c r="L333" t="s">
        <v>218</v>
      </c>
      <c r="M333">
        <v>0.09</v>
      </c>
      <c r="N333" t="s">
        <v>218</v>
      </c>
      <c r="O333">
        <v>0.09</v>
      </c>
      <c r="P333" t="s">
        <v>218</v>
      </c>
      <c r="Q333" t="s">
        <v>6</v>
      </c>
    </row>
    <row r="334" spans="1:17" hidden="1" x14ac:dyDescent="0.25">
      <c r="A334" t="s">
        <v>172</v>
      </c>
      <c r="B334" t="s">
        <v>57</v>
      </c>
      <c r="E334">
        <v>0.08</v>
      </c>
      <c r="F334" t="s">
        <v>218</v>
      </c>
      <c r="G334">
        <v>0.08</v>
      </c>
      <c r="H334" t="s">
        <v>218</v>
      </c>
      <c r="I334">
        <v>0.08</v>
      </c>
      <c r="J334" t="s">
        <v>218</v>
      </c>
      <c r="K334">
        <v>0.08</v>
      </c>
      <c r="L334" t="s">
        <v>218</v>
      </c>
      <c r="M334">
        <v>0.08</v>
      </c>
      <c r="N334" t="s">
        <v>218</v>
      </c>
      <c r="O334">
        <v>0.08</v>
      </c>
      <c r="P334" t="s">
        <v>218</v>
      </c>
      <c r="Q334" t="s">
        <v>6</v>
      </c>
    </row>
    <row r="335" spans="1:17" hidden="1" x14ac:dyDescent="0.25">
      <c r="A335" t="s">
        <v>180</v>
      </c>
      <c r="B335" t="s">
        <v>57</v>
      </c>
      <c r="E335">
        <v>0.115</v>
      </c>
      <c r="F335" t="s">
        <v>218</v>
      </c>
      <c r="G335">
        <v>0.115</v>
      </c>
      <c r="H335" t="s">
        <v>218</v>
      </c>
      <c r="I335">
        <v>0.115</v>
      </c>
      <c r="J335" t="s">
        <v>218</v>
      </c>
      <c r="K335">
        <v>0.115</v>
      </c>
      <c r="L335" t="s">
        <v>218</v>
      </c>
      <c r="M335">
        <v>0.115</v>
      </c>
      <c r="N335" t="s">
        <v>218</v>
      </c>
      <c r="O335">
        <v>0.115</v>
      </c>
      <c r="P335" t="s">
        <v>218</v>
      </c>
      <c r="Q335" t="s">
        <v>6</v>
      </c>
    </row>
    <row r="336" spans="1:17" hidden="1" x14ac:dyDescent="0.25">
      <c r="A336" t="s">
        <v>189</v>
      </c>
      <c r="B336" t="s">
        <v>57</v>
      </c>
      <c r="E336">
        <v>0.626</v>
      </c>
      <c r="F336" t="s">
        <v>218</v>
      </c>
      <c r="G336">
        <v>0.626</v>
      </c>
      <c r="H336" t="s">
        <v>218</v>
      </c>
      <c r="I336">
        <v>0.626</v>
      </c>
      <c r="J336" t="s">
        <v>218</v>
      </c>
      <c r="K336">
        <v>0.626</v>
      </c>
      <c r="L336" t="s">
        <v>218</v>
      </c>
      <c r="M336">
        <v>0.626</v>
      </c>
      <c r="N336" t="s">
        <v>218</v>
      </c>
      <c r="O336">
        <v>0.626</v>
      </c>
      <c r="P336" t="s">
        <v>218</v>
      </c>
      <c r="Q336" t="s">
        <v>6</v>
      </c>
    </row>
    <row r="337" spans="1:17" hidden="1" x14ac:dyDescent="0.25">
      <c r="A337" t="s">
        <v>191</v>
      </c>
      <c r="B337" t="s">
        <v>57</v>
      </c>
      <c r="E337">
        <v>2.5999999999999999E-2</v>
      </c>
      <c r="F337" t="s">
        <v>218</v>
      </c>
      <c r="G337">
        <v>2.5999999999999999E-2</v>
      </c>
      <c r="H337" t="s">
        <v>218</v>
      </c>
      <c r="I337">
        <v>2.5999999999999999E-2</v>
      </c>
      <c r="J337" t="s">
        <v>218</v>
      </c>
      <c r="K337">
        <v>2.5999999999999999E-2</v>
      </c>
      <c r="L337" t="s">
        <v>218</v>
      </c>
      <c r="M337">
        <v>2.5999999999999999E-2</v>
      </c>
      <c r="N337" t="s">
        <v>218</v>
      </c>
      <c r="O337">
        <v>2.5999999999999999E-2</v>
      </c>
      <c r="P337" t="s">
        <v>218</v>
      </c>
      <c r="Q337" t="s">
        <v>6</v>
      </c>
    </row>
    <row r="338" spans="1:17" hidden="1" x14ac:dyDescent="0.25">
      <c r="A338" t="s">
        <v>103</v>
      </c>
      <c r="B338" t="s">
        <v>57</v>
      </c>
      <c r="E338">
        <v>0.14000000000000001</v>
      </c>
      <c r="F338" t="s">
        <v>218</v>
      </c>
      <c r="G338">
        <v>0.14000000000000001</v>
      </c>
      <c r="H338" t="s">
        <v>218</v>
      </c>
      <c r="I338">
        <v>0.14000000000000001</v>
      </c>
      <c r="J338" t="s">
        <v>218</v>
      </c>
      <c r="K338">
        <v>0.14000000000000001</v>
      </c>
      <c r="L338" t="s">
        <v>218</v>
      </c>
      <c r="M338">
        <v>0.14000000000000001</v>
      </c>
      <c r="N338" t="s">
        <v>218</v>
      </c>
      <c r="O338">
        <v>0.14000000000000001</v>
      </c>
      <c r="P338" t="s">
        <v>218</v>
      </c>
      <c r="Q338" t="s">
        <v>6</v>
      </c>
    </row>
    <row r="339" spans="1:17" hidden="1" x14ac:dyDescent="0.25">
      <c r="A339" t="s">
        <v>216</v>
      </c>
      <c r="B339" t="s">
        <v>57</v>
      </c>
      <c r="E339">
        <v>0.14000000000000001</v>
      </c>
      <c r="F339" t="s">
        <v>218</v>
      </c>
      <c r="G339">
        <v>0.14000000000000001</v>
      </c>
      <c r="H339" t="s">
        <v>218</v>
      </c>
      <c r="I339">
        <v>0.14000000000000001</v>
      </c>
      <c r="J339" t="s">
        <v>218</v>
      </c>
      <c r="K339">
        <v>0.14000000000000001</v>
      </c>
      <c r="L339" t="s">
        <v>218</v>
      </c>
      <c r="M339">
        <v>0.14000000000000001</v>
      </c>
      <c r="N339" t="s">
        <v>218</v>
      </c>
      <c r="O339">
        <v>0.14000000000000001</v>
      </c>
      <c r="P339" t="s">
        <v>218</v>
      </c>
      <c r="Q339" t="s">
        <v>6</v>
      </c>
    </row>
    <row r="340" spans="1:17" hidden="1" x14ac:dyDescent="0.25">
      <c r="A340" t="s">
        <v>193</v>
      </c>
      <c r="B340" t="s">
        <v>57</v>
      </c>
      <c r="E340">
        <v>0.18</v>
      </c>
      <c r="F340" t="s">
        <v>218</v>
      </c>
      <c r="G340">
        <v>0.18</v>
      </c>
      <c r="H340" t="s">
        <v>218</v>
      </c>
      <c r="I340">
        <v>0.18</v>
      </c>
      <c r="J340" t="s">
        <v>218</v>
      </c>
      <c r="K340">
        <v>0.18</v>
      </c>
      <c r="L340" t="s">
        <v>218</v>
      </c>
      <c r="M340">
        <v>0.18</v>
      </c>
      <c r="N340" t="s">
        <v>218</v>
      </c>
      <c r="O340">
        <v>0.18</v>
      </c>
      <c r="P340" t="s">
        <v>218</v>
      </c>
      <c r="Q340" t="s">
        <v>6</v>
      </c>
    </row>
    <row r="341" spans="1:17" hidden="1" x14ac:dyDescent="0.25">
      <c r="A341" t="s">
        <v>195</v>
      </c>
      <c r="B341" t="s">
        <v>57</v>
      </c>
      <c r="E341">
        <v>1</v>
      </c>
      <c r="F341" t="s">
        <v>218</v>
      </c>
      <c r="G341">
        <v>1</v>
      </c>
      <c r="H341" t="s">
        <v>218</v>
      </c>
      <c r="I341">
        <v>1</v>
      </c>
      <c r="J341" t="s">
        <v>218</v>
      </c>
      <c r="K341">
        <v>1</v>
      </c>
      <c r="L341" t="s">
        <v>218</v>
      </c>
      <c r="M341">
        <v>1</v>
      </c>
      <c r="N341" t="s">
        <v>218</v>
      </c>
      <c r="O341">
        <v>1</v>
      </c>
      <c r="P341" t="s">
        <v>218</v>
      </c>
      <c r="Q341" t="s">
        <v>6</v>
      </c>
    </row>
    <row r="342" spans="1:17" hidden="1" x14ac:dyDescent="0.25">
      <c r="A342" t="s">
        <v>229</v>
      </c>
      <c r="B342" t="s">
        <v>57</v>
      </c>
      <c r="E342">
        <v>3.2000000000000001E-2</v>
      </c>
      <c r="F342" t="s">
        <v>218</v>
      </c>
      <c r="G342">
        <v>3.2000000000000001E-2</v>
      </c>
      <c r="H342" t="s">
        <v>218</v>
      </c>
      <c r="I342">
        <v>3.2000000000000001E-2</v>
      </c>
      <c r="J342" t="s">
        <v>218</v>
      </c>
      <c r="K342">
        <v>3.2000000000000001E-2</v>
      </c>
      <c r="L342" t="s">
        <v>218</v>
      </c>
      <c r="M342">
        <v>3.2000000000000001E-2</v>
      </c>
      <c r="N342" t="s">
        <v>218</v>
      </c>
      <c r="O342">
        <v>3.2000000000000001E-2</v>
      </c>
      <c r="P342" t="s">
        <v>218</v>
      </c>
      <c r="Q342" t="s">
        <v>6</v>
      </c>
    </row>
    <row r="343" spans="1:17" hidden="1" x14ac:dyDescent="0.25">
      <c r="A343" t="s">
        <v>196</v>
      </c>
      <c r="B343" t="s">
        <v>57</v>
      </c>
      <c r="E343">
        <v>1.9E-2</v>
      </c>
      <c r="F343" t="s">
        <v>218</v>
      </c>
      <c r="G343">
        <v>1.9E-2</v>
      </c>
      <c r="H343" t="s">
        <v>218</v>
      </c>
      <c r="I343">
        <v>1.9E-2</v>
      </c>
      <c r="J343" t="s">
        <v>218</v>
      </c>
      <c r="K343">
        <v>1.9E-2</v>
      </c>
      <c r="L343" t="s">
        <v>218</v>
      </c>
      <c r="M343">
        <v>1.9E-2</v>
      </c>
      <c r="N343" t="s">
        <v>218</v>
      </c>
      <c r="O343">
        <v>1.9E-2</v>
      </c>
      <c r="P343" t="s">
        <v>218</v>
      </c>
      <c r="Q343" t="s">
        <v>6</v>
      </c>
    </row>
    <row r="344" spans="1:17" hidden="1" x14ac:dyDescent="0.25">
      <c r="A344" t="s">
        <v>144</v>
      </c>
      <c r="B344" t="s">
        <v>57</v>
      </c>
      <c r="E344">
        <v>2.4E-2</v>
      </c>
      <c r="F344" t="s">
        <v>218</v>
      </c>
      <c r="G344">
        <v>2.4E-2</v>
      </c>
      <c r="H344" t="s">
        <v>218</v>
      </c>
      <c r="I344">
        <v>2.4E-2</v>
      </c>
      <c r="J344" t="s">
        <v>218</v>
      </c>
      <c r="K344">
        <v>2.4E-2</v>
      </c>
      <c r="L344" t="s">
        <v>218</v>
      </c>
      <c r="M344">
        <v>2.4E-2</v>
      </c>
      <c r="N344" t="s">
        <v>218</v>
      </c>
      <c r="O344">
        <v>2.4E-2</v>
      </c>
      <c r="P344" t="s">
        <v>218</v>
      </c>
      <c r="Q344" t="s">
        <v>6</v>
      </c>
    </row>
    <row r="345" spans="1:17" hidden="1" x14ac:dyDescent="0.25">
      <c r="A345" t="s">
        <v>151</v>
      </c>
      <c r="B345" t="s">
        <v>57</v>
      </c>
      <c r="E345">
        <v>0.09</v>
      </c>
      <c r="F345" t="s">
        <v>218</v>
      </c>
      <c r="G345">
        <v>0.09</v>
      </c>
      <c r="H345" t="s">
        <v>218</v>
      </c>
      <c r="I345">
        <v>0.09</v>
      </c>
      <c r="J345" t="s">
        <v>218</v>
      </c>
      <c r="K345">
        <v>0.09</v>
      </c>
      <c r="L345" t="s">
        <v>218</v>
      </c>
      <c r="M345">
        <v>0.09</v>
      </c>
      <c r="N345" t="s">
        <v>218</v>
      </c>
      <c r="O345">
        <v>0.09</v>
      </c>
      <c r="P345" t="s">
        <v>218</v>
      </c>
      <c r="Q345" t="s">
        <v>6</v>
      </c>
    </row>
    <row r="346" spans="1:17" hidden="1" x14ac:dyDescent="0.25">
      <c r="A346" t="s">
        <v>161</v>
      </c>
      <c r="B346" t="s">
        <v>57</v>
      </c>
      <c r="E346">
        <v>0.09</v>
      </c>
      <c r="F346" t="s">
        <v>218</v>
      </c>
      <c r="G346">
        <v>0.09</v>
      </c>
      <c r="H346" t="s">
        <v>218</v>
      </c>
      <c r="I346">
        <v>0.09</v>
      </c>
      <c r="J346" t="s">
        <v>218</v>
      </c>
      <c r="K346">
        <v>0.09</v>
      </c>
      <c r="L346" t="s">
        <v>218</v>
      </c>
      <c r="M346">
        <v>0.09</v>
      </c>
      <c r="N346" t="s">
        <v>218</v>
      </c>
      <c r="O346">
        <v>0.09</v>
      </c>
      <c r="P346" t="s">
        <v>218</v>
      </c>
      <c r="Q346" t="s">
        <v>6</v>
      </c>
    </row>
    <row r="347" spans="1:17" hidden="1" x14ac:dyDescent="0.25">
      <c r="A347" t="s">
        <v>157</v>
      </c>
      <c r="B347" t="s">
        <v>57</v>
      </c>
      <c r="E347">
        <v>0.09</v>
      </c>
      <c r="F347" t="s">
        <v>218</v>
      </c>
      <c r="G347">
        <v>0.09</v>
      </c>
      <c r="H347" t="s">
        <v>218</v>
      </c>
      <c r="I347">
        <v>0.09</v>
      </c>
      <c r="J347" t="s">
        <v>218</v>
      </c>
      <c r="K347">
        <v>0.09</v>
      </c>
      <c r="L347" t="s">
        <v>218</v>
      </c>
      <c r="M347">
        <v>0.09</v>
      </c>
      <c r="N347" t="s">
        <v>218</v>
      </c>
      <c r="O347">
        <v>0.09</v>
      </c>
      <c r="P347" t="s">
        <v>218</v>
      </c>
      <c r="Q347" t="s">
        <v>6</v>
      </c>
    </row>
    <row r="348" spans="1:17" hidden="1" x14ac:dyDescent="0.25">
      <c r="A348" t="s">
        <v>159</v>
      </c>
      <c r="B348" t="s">
        <v>57</v>
      </c>
      <c r="E348">
        <v>0.09</v>
      </c>
      <c r="F348" t="s">
        <v>218</v>
      </c>
      <c r="G348">
        <v>0.09</v>
      </c>
      <c r="H348" t="s">
        <v>218</v>
      </c>
      <c r="I348">
        <v>0.09</v>
      </c>
      <c r="J348" t="s">
        <v>218</v>
      </c>
      <c r="K348">
        <v>0.09</v>
      </c>
      <c r="L348" t="s">
        <v>218</v>
      </c>
      <c r="M348">
        <v>0.09</v>
      </c>
      <c r="N348" t="s">
        <v>218</v>
      </c>
      <c r="O348">
        <v>0.09</v>
      </c>
      <c r="P348" t="s">
        <v>218</v>
      </c>
      <c r="Q348" t="s">
        <v>6</v>
      </c>
    </row>
    <row r="349" spans="1:17" hidden="1" x14ac:dyDescent="0.25">
      <c r="A349" t="s">
        <v>155</v>
      </c>
      <c r="B349" t="s">
        <v>57</v>
      </c>
      <c r="E349">
        <v>0.09</v>
      </c>
      <c r="F349" t="s">
        <v>218</v>
      </c>
      <c r="G349">
        <v>0.09</v>
      </c>
      <c r="H349" t="s">
        <v>218</v>
      </c>
      <c r="I349">
        <v>0.09</v>
      </c>
      <c r="J349" t="s">
        <v>218</v>
      </c>
      <c r="K349">
        <v>0.09</v>
      </c>
      <c r="L349" t="s">
        <v>218</v>
      </c>
      <c r="M349">
        <v>0.09</v>
      </c>
      <c r="N349" t="s">
        <v>218</v>
      </c>
      <c r="O349">
        <v>0.09</v>
      </c>
      <c r="P349" t="s">
        <v>218</v>
      </c>
      <c r="Q349" t="s">
        <v>6</v>
      </c>
    </row>
    <row r="350" spans="1:17" hidden="1" x14ac:dyDescent="0.25">
      <c r="A350" t="s">
        <v>198</v>
      </c>
      <c r="B350" t="s">
        <v>57</v>
      </c>
      <c r="E350">
        <v>0.28199999999999997</v>
      </c>
      <c r="F350" t="s">
        <v>218</v>
      </c>
      <c r="G350">
        <v>0.28199999999999997</v>
      </c>
      <c r="H350" t="s">
        <v>218</v>
      </c>
      <c r="I350">
        <v>0.28199999999999997</v>
      </c>
      <c r="J350" t="s">
        <v>218</v>
      </c>
      <c r="K350">
        <v>0.28199999999999997</v>
      </c>
      <c r="L350" t="s">
        <v>218</v>
      </c>
      <c r="M350">
        <v>0.28199999999999997</v>
      </c>
      <c r="N350" t="s">
        <v>218</v>
      </c>
      <c r="O350">
        <v>0.28199999999999997</v>
      </c>
      <c r="P350" t="s">
        <v>218</v>
      </c>
      <c r="Q350" t="s">
        <v>6</v>
      </c>
    </row>
    <row r="351" spans="1:17" hidden="1" x14ac:dyDescent="0.25">
      <c r="A351" t="s">
        <v>51</v>
      </c>
      <c r="B351" t="s">
        <v>57</v>
      </c>
      <c r="E351">
        <v>1</v>
      </c>
      <c r="F351" t="s">
        <v>218</v>
      </c>
      <c r="G351">
        <v>1</v>
      </c>
      <c r="H351" t="s">
        <v>218</v>
      </c>
      <c r="I351">
        <v>1</v>
      </c>
      <c r="J351" t="s">
        <v>218</v>
      </c>
      <c r="K351">
        <v>1</v>
      </c>
      <c r="L351" t="s">
        <v>218</v>
      </c>
      <c r="M351">
        <v>1</v>
      </c>
      <c r="N351" t="s">
        <v>218</v>
      </c>
      <c r="O351">
        <v>1</v>
      </c>
      <c r="P351" t="s">
        <v>218</v>
      </c>
      <c r="Q351" t="s">
        <v>6</v>
      </c>
    </row>
    <row r="352" spans="1:17" hidden="1" x14ac:dyDescent="0.25">
      <c r="A352" t="s">
        <v>135</v>
      </c>
      <c r="B352" t="s">
        <v>119</v>
      </c>
      <c r="E352">
        <v>0.14571999999999999</v>
      </c>
      <c r="F352" t="s">
        <v>218</v>
      </c>
      <c r="G352">
        <v>0.14571999999999999</v>
      </c>
      <c r="H352" t="s">
        <v>218</v>
      </c>
      <c r="I352">
        <v>0.14571999999999999</v>
      </c>
      <c r="J352" t="s">
        <v>218</v>
      </c>
      <c r="K352">
        <v>0.14571999999999999</v>
      </c>
      <c r="L352" t="s">
        <v>218</v>
      </c>
      <c r="M352">
        <v>0.14571999999999999</v>
      </c>
      <c r="N352" t="s">
        <v>218</v>
      </c>
      <c r="O352">
        <v>0.14571999999999999</v>
      </c>
      <c r="P352" t="s">
        <v>218</v>
      </c>
      <c r="Q352" t="s">
        <v>6</v>
      </c>
    </row>
    <row r="353" spans="1:17" hidden="1" x14ac:dyDescent="0.25">
      <c r="A353" t="s">
        <v>140</v>
      </c>
      <c r="B353" t="s">
        <v>119</v>
      </c>
      <c r="E353">
        <v>0.14571999999999999</v>
      </c>
      <c r="F353" t="s">
        <v>218</v>
      </c>
      <c r="G353">
        <v>0.14571999999999999</v>
      </c>
      <c r="H353" t="s">
        <v>218</v>
      </c>
      <c r="I353">
        <v>0.14571999999999999</v>
      </c>
      <c r="J353" t="s">
        <v>218</v>
      </c>
      <c r="K353">
        <v>0.14571999999999999</v>
      </c>
      <c r="L353" t="s">
        <v>218</v>
      </c>
      <c r="M353">
        <v>0.14571999999999999</v>
      </c>
      <c r="N353" t="s">
        <v>218</v>
      </c>
      <c r="O353">
        <v>0.14571999999999999</v>
      </c>
      <c r="P353" t="s">
        <v>218</v>
      </c>
      <c r="Q353" t="s">
        <v>6</v>
      </c>
    </row>
    <row r="354" spans="1:17" hidden="1" x14ac:dyDescent="0.25">
      <c r="A354" t="s">
        <v>136</v>
      </c>
      <c r="B354" t="s">
        <v>119</v>
      </c>
      <c r="E354">
        <v>0.14571999999999999</v>
      </c>
      <c r="F354" t="s">
        <v>218</v>
      </c>
      <c r="G354">
        <v>0.14571999999999999</v>
      </c>
      <c r="H354" t="s">
        <v>218</v>
      </c>
      <c r="I354">
        <v>0.14571999999999999</v>
      </c>
      <c r="J354" t="s">
        <v>218</v>
      </c>
      <c r="K354">
        <v>0.14571999999999999</v>
      </c>
      <c r="L354" t="s">
        <v>218</v>
      </c>
      <c r="M354">
        <v>0.14571999999999999</v>
      </c>
      <c r="N354" t="s">
        <v>218</v>
      </c>
      <c r="O354">
        <v>0.14571999999999999</v>
      </c>
      <c r="P354" t="s">
        <v>218</v>
      </c>
      <c r="Q354" t="s">
        <v>6</v>
      </c>
    </row>
    <row r="355" spans="1:17" hidden="1" x14ac:dyDescent="0.25">
      <c r="A355" t="s">
        <v>138</v>
      </c>
      <c r="B355" t="s">
        <v>119</v>
      </c>
      <c r="E355">
        <v>0.14571999999999999</v>
      </c>
      <c r="F355" t="s">
        <v>218</v>
      </c>
      <c r="G355">
        <v>0.14571999999999999</v>
      </c>
      <c r="H355" t="s">
        <v>218</v>
      </c>
      <c r="I355">
        <v>0.14571999999999999</v>
      </c>
      <c r="J355" t="s">
        <v>218</v>
      </c>
      <c r="K355">
        <v>0.14571999999999999</v>
      </c>
      <c r="L355" t="s">
        <v>218</v>
      </c>
      <c r="M355">
        <v>0.14571999999999999</v>
      </c>
      <c r="N355" t="s">
        <v>218</v>
      </c>
      <c r="O355">
        <v>0.14571999999999999</v>
      </c>
      <c r="P355" t="s">
        <v>218</v>
      </c>
      <c r="Q355" t="s">
        <v>6</v>
      </c>
    </row>
    <row r="356" spans="1:17" hidden="1" x14ac:dyDescent="0.25">
      <c r="A356" t="s">
        <v>139</v>
      </c>
      <c r="B356" t="s">
        <v>119</v>
      </c>
      <c r="E356">
        <v>0.14571999999999999</v>
      </c>
      <c r="F356" t="s">
        <v>218</v>
      </c>
      <c r="G356">
        <v>0.14571999999999999</v>
      </c>
      <c r="H356" t="s">
        <v>218</v>
      </c>
      <c r="I356">
        <v>0.14571999999999999</v>
      </c>
      <c r="J356" t="s">
        <v>218</v>
      </c>
      <c r="K356">
        <v>0.14571999999999999</v>
      </c>
      <c r="L356" t="s">
        <v>218</v>
      </c>
      <c r="M356">
        <v>0.14571999999999999</v>
      </c>
      <c r="N356" t="s">
        <v>218</v>
      </c>
      <c r="O356">
        <v>0.14571999999999999</v>
      </c>
      <c r="P356" t="s">
        <v>218</v>
      </c>
      <c r="Q356" t="s">
        <v>6</v>
      </c>
    </row>
    <row r="357" spans="1:17" hidden="1" x14ac:dyDescent="0.25">
      <c r="A357" t="s">
        <v>137</v>
      </c>
      <c r="B357" t="s">
        <v>119</v>
      </c>
      <c r="E357">
        <v>0.14571999999999999</v>
      </c>
      <c r="F357" t="s">
        <v>218</v>
      </c>
      <c r="G357">
        <v>0.14571999999999999</v>
      </c>
      <c r="H357" t="s">
        <v>218</v>
      </c>
      <c r="I357">
        <v>0.14571999999999999</v>
      </c>
      <c r="J357" t="s">
        <v>218</v>
      </c>
      <c r="K357">
        <v>0.14571999999999999</v>
      </c>
      <c r="L357" t="s">
        <v>218</v>
      </c>
      <c r="M357">
        <v>0.14571999999999999</v>
      </c>
      <c r="N357" t="s">
        <v>218</v>
      </c>
      <c r="O357">
        <v>0.14571999999999999</v>
      </c>
      <c r="P357" t="s">
        <v>218</v>
      </c>
      <c r="Q357" t="s">
        <v>6</v>
      </c>
    </row>
    <row r="358" spans="1:17" hidden="1" x14ac:dyDescent="0.25">
      <c r="A358" t="s">
        <v>143</v>
      </c>
      <c r="B358" t="s">
        <v>119</v>
      </c>
      <c r="E358">
        <v>0.66313999999999995</v>
      </c>
      <c r="F358" t="s">
        <v>218</v>
      </c>
      <c r="G358">
        <v>0.66313999999999995</v>
      </c>
      <c r="H358" t="s">
        <v>218</v>
      </c>
      <c r="I358">
        <v>0.66313999999999995</v>
      </c>
      <c r="J358" t="s">
        <v>218</v>
      </c>
      <c r="K358">
        <v>0.66313999999999995</v>
      </c>
      <c r="L358" t="s">
        <v>218</v>
      </c>
      <c r="M358">
        <v>0.66313999999999995</v>
      </c>
      <c r="N358" t="s">
        <v>218</v>
      </c>
      <c r="O358">
        <v>0.66313999999999995</v>
      </c>
      <c r="P358" t="s">
        <v>218</v>
      </c>
      <c r="Q358" t="s">
        <v>6</v>
      </c>
    </row>
    <row r="359" spans="1:17" hidden="1" x14ac:dyDescent="0.25">
      <c r="A359" t="s">
        <v>127</v>
      </c>
      <c r="B359" t="s">
        <v>119</v>
      </c>
      <c r="E359">
        <v>0.06</v>
      </c>
      <c r="F359" t="s">
        <v>218</v>
      </c>
      <c r="G359">
        <v>0.06</v>
      </c>
      <c r="H359" t="s">
        <v>218</v>
      </c>
      <c r="I359">
        <v>0.06</v>
      </c>
      <c r="J359" t="s">
        <v>218</v>
      </c>
      <c r="K359">
        <v>0.06</v>
      </c>
      <c r="L359" t="s">
        <v>218</v>
      </c>
      <c r="M359">
        <v>0.06</v>
      </c>
      <c r="N359" t="s">
        <v>218</v>
      </c>
      <c r="O359">
        <v>0.06</v>
      </c>
      <c r="P359" t="s">
        <v>218</v>
      </c>
      <c r="Q359" t="s">
        <v>6</v>
      </c>
    </row>
    <row r="360" spans="1:17" hidden="1" x14ac:dyDescent="0.25">
      <c r="A360" t="s">
        <v>233</v>
      </c>
      <c r="B360" t="s">
        <v>119</v>
      </c>
      <c r="E360">
        <v>0.66313999999999995</v>
      </c>
      <c r="F360" t="s">
        <v>218</v>
      </c>
      <c r="G360">
        <v>0.66313999999999995</v>
      </c>
      <c r="H360" t="s">
        <v>218</v>
      </c>
      <c r="I360">
        <v>0.66313999999999995</v>
      </c>
      <c r="J360" t="s">
        <v>218</v>
      </c>
      <c r="K360">
        <v>0.66313999999999995</v>
      </c>
      <c r="L360" t="s">
        <v>218</v>
      </c>
      <c r="M360">
        <v>0.66313999999999995</v>
      </c>
      <c r="N360" t="s">
        <v>218</v>
      </c>
      <c r="O360">
        <v>0.66313999999999995</v>
      </c>
      <c r="P360" t="s">
        <v>218</v>
      </c>
      <c r="Q360" t="s">
        <v>6</v>
      </c>
    </row>
    <row r="361" spans="1:17" hidden="1" x14ac:dyDescent="0.25">
      <c r="A361" t="s">
        <v>134</v>
      </c>
      <c r="B361" t="s">
        <v>119</v>
      </c>
      <c r="E361">
        <v>0.12371</v>
      </c>
      <c r="F361" t="s">
        <v>218</v>
      </c>
      <c r="G361">
        <v>0.12371</v>
      </c>
      <c r="H361" t="s">
        <v>218</v>
      </c>
      <c r="I361">
        <v>0.12371</v>
      </c>
      <c r="J361" t="s">
        <v>218</v>
      </c>
      <c r="K361">
        <v>0.12371</v>
      </c>
      <c r="L361" t="s">
        <v>218</v>
      </c>
      <c r="M361">
        <v>0.12371</v>
      </c>
      <c r="N361" t="s">
        <v>218</v>
      </c>
      <c r="O361">
        <v>0.12371</v>
      </c>
      <c r="P361" t="s">
        <v>218</v>
      </c>
      <c r="Q361" t="s">
        <v>6</v>
      </c>
    </row>
    <row r="362" spans="1:17" hidden="1" x14ac:dyDescent="0.25">
      <c r="A362" t="s">
        <v>132</v>
      </c>
      <c r="B362" t="s">
        <v>119</v>
      </c>
      <c r="E362">
        <v>0.12371</v>
      </c>
      <c r="F362" t="s">
        <v>218</v>
      </c>
      <c r="G362">
        <v>0.12371</v>
      </c>
      <c r="H362" t="s">
        <v>218</v>
      </c>
      <c r="I362">
        <v>0.12371</v>
      </c>
      <c r="J362" t="s">
        <v>218</v>
      </c>
      <c r="K362">
        <v>0.12371</v>
      </c>
      <c r="L362" t="s">
        <v>218</v>
      </c>
      <c r="M362">
        <v>0.12371</v>
      </c>
      <c r="N362" t="s">
        <v>218</v>
      </c>
      <c r="O362">
        <v>0.12371</v>
      </c>
      <c r="P362" t="s">
        <v>218</v>
      </c>
      <c r="Q362" t="s">
        <v>6</v>
      </c>
    </row>
    <row r="363" spans="1:17" hidden="1" x14ac:dyDescent="0.25">
      <c r="A363" t="s">
        <v>231</v>
      </c>
      <c r="B363" t="s">
        <v>119</v>
      </c>
      <c r="E363">
        <v>0.66313999999999995</v>
      </c>
      <c r="F363" t="s">
        <v>218</v>
      </c>
      <c r="G363">
        <v>0.66313999999999995</v>
      </c>
      <c r="H363" t="s">
        <v>218</v>
      </c>
      <c r="I363">
        <v>0.66313999999999995</v>
      </c>
      <c r="J363" t="s">
        <v>218</v>
      </c>
      <c r="K363">
        <v>0.66313999999999995</v>
      </c>
      <c r="L363" t="s">
        <v>218</v>
      </c>
      <c r="M363">
        <v>0.66313999999999995</v>
      </c>
      <c r="N363" t="s">
        <v>218</v>
      </c>
      <c r="O363">
        <v>0.66313999999999995</v>
      </c>
      <c r="P363" t="s">
        <v>218</v>
      </c>
      <c r="Q363" t="s">
        <v>6</v>
      </c>
    </row>
    <row r="364" spans="1:17" hidden="1" x14ac:dyDescent="0.25">
      <c r="A364" t="s">
        <v>133</v>
      </c>
      <c r="B364" t="s">
        <v>119</v>
      </c>
      <c r="E364">
        <v>0.12371</v>
      </c>
      <c r="F364" t="s">
        <v>218</v>
      </c>
      <c r="G364">
        <v>0.12371</v>
      </c>
      <c r="H364" t="s">
        <v>218</v>
      </c>
      <c r="I364">
        <v>0.12371</v>
      </c>
      <c r="J364" t="s">
        <v>218</v>
      </c>
      <c r="K364">
        <v>0.12371</v>
      </c>
      <c r="L364" t="s">
        <v>218</v>
      </c>
      <c r="M364">
        <v>0.12371</v>
      </c>
      <c r="N364" t="s">
        <v>218</v>
      </c>
      <c r="O364">
        <v>0.12371</v>
      </c>
      <c r="P364" t="s">
        <v>218</v>
      </c>
      <c r="Q364" t="s">
        <v>6</v>
      </c>
    </row>
    <row r="365" spans="1:17" hidden="1" x14ac:dyDescent="0.25">
      <c r="A365" t="s">
        <v>131</v>
      </c>
      <c r="B365" t="s">
        <v>119</v>
      </c>
      <c r="E365">
        <v>0.12371</v>
      </c>
      <c r="F365" t="s">
        <v>218</v>
      </c>
      <c r="G365">
        <v>0.12371</v>
      </c>
      <c r="H365" t="s">
        <v>218</v>
      </c>
      <c r="I365">
        <v>0.12371</v>
      </c>
      <c r="J365" t="s">
        <v>218</v>
      </c>
      <c r="K365">
        <v>0.12371</v>
      </c>
      <c r="L365" t="s">
        <v>218</v>
      </c>
      <c r="M365">
        <v>0.12371</v>
      </c>
      <c r="N365" t="s">
        <v>218</v>
      </c>
      <c r="O365">
        <v>0.12371</v>
      </c>
      <c r="P365" t="s">
        <v>218</v>
      </c>
      <c r="Q365" t="s">
        <v>6</v>
      </c>
    </row>
    <row r="366" spans="1:17" hidden="1" x14ac:dyDescent="0.25">
      <c r="A366" t="s">
        <v>94</v>
      </c>
      <c r="B366" t="s">
        <v>98</v>
      </c>
      <c r="E366">
        <v>0.65</v>
      </c>
      <c r="F366" t="s">
        <v>218</v>
      </c>
      <c r="G366">
        <v>0.65</v>
      </c>
      <c r="H366" t="s">
        <v>218</v>
      </c>
      <c r="I366">
        <v>0.65</v>
      </c>
      <c r="J366" t="s">
        <v>218</v>
      </c>
      <c r="K366">
        <v>0.65</v>
      </c>
      <c r="L366" t="s">
        <v>218</v>
      </c>
      <c r="M366">
        <v>0.65</v>
      </c>
      <c r="N366" t="s">
        <v>218</v>
      </c>
      <c r="O366">
        <v>0.65</v>
      </c>
      <c r="P366" t="s">
        <v>218</v>
      </c>
      <c r="Q366" t="s">
        <v>6</v>
      </c>
    </row>
    <row r="367" spans="1:17" hidden="1" x14ac:dyDescent="0.25">
      <c r="A367" t="s">
        <v>94</v>
      </c>
      <c r="B367" t="s">
        <v>96</v>
      </c>
      <c r="E367">
        <v>19.7</v>
      </c>
      <c r="F367" t="s">
        <v>218</v>
      </c>
      <c r="G367">
        <v>19.7</v>
      </c>
      <c r="H367" t="s">
        <v>218</v>
      </c>
      <c r="I367">
        <v>19.7</v>
      </c>
      <c r="J367" t="s">
        <v>218</v>
      </c>
      <c r="K367">
        <v>19.7</v>
      </c>
      <c r="L367" t="s">
        <v>218</v>
      </c>
      <c r="M367">
        <v>19.7</v>
      </c>
      <c r="N367" t="s">
        <v>218</v>
      </c>
      <c r="O367">
        <v>19.7</v>
      </c>
      <c r="P367" t="s">
        <v>218</v>
      </c>
      <c r="Q367" t="s">
        <v>97</v>
      </c>
    </row>
    <row r="368" spans="1:17" x14ac:dyDescent="0.25">
      <c r="A368" t="s">
        <v>94</v>
      </c>
      <c r="B368" t="s">
        <v>95</v>
      </c>
      <c r="E368">
        <v>0</v>
      </c>
      <c r="F368" t="s">
        <v>315</v>
      </c>
      <c r="G368">
        <v>0</v>
      </c>
      <c r="H368" t="s">
        <v>315</v>
      </c>
      <c r="I368">
        <v>0</v>
      </c>
      <c r="J368" t="s">
        <v>315</v>
      </c>
      <c r="K368">
        <v>0</v>
      </c>
      <c r="L368" t="s">
        <v>315</v>
      </c>
      <c r="M368">
        <v>0</v>
      </c>
      <c r="N368" t="s">
        <v>315</v>
      </c>
      <c r="O368">
        <v>0</v>
      </c>
      <c r="P368" t="s">
        <v>315</v>
      </c>
      <c r="Q368" t="s">
        <v>6</v>
      </c>
    </row>
    <row r="369" spans="1:17" x14ac:dyDescent="0.25">
      <c r="A369" t="s">
        <v>143</v>
      </c>
      <c r="B369" t="s">
        <v>125</v>
      </c>
      <c r="E369">
        <v>20.2</v>
      </c>
      <c r="F369" t="s">
        <v>332</v>
      </c>
      <c r="G369">
        <v>20.2</v>
      </c>
      <c r="H369" t="s">
        <v>241</v>
      </c>
      <c r="I369">
        <v>20.2</v>
      </c>
      <c r="J369" t="s">
        <v>241</v>
      </c>
      <c r="K369">
        <v>20.2</v>
      </c>
      <c r="L369" t="s">
        <v>241</v>
      </c>
      <c r="M369">
        <v>20.2</v>
      </c>
      <c r="N369" t="s">
        <v>241</v>
      </c>
      <c r="O369">
        <v>20.2</v>
      </c>
      <c r="P369" t="s">
        <v>241</v>
      </c>
      <c r="Q369" t="s">
        <v>97</v>
      </c>
    </row>
    <row r="370" spans="1:17" x14ac:dyDescent="0.25">
      <c r="A370" t="s">
        <v>233</v>
      </c>
      <c r="B370" t="s">
        <v>125</v>
      </c>
      <c r="E370">
        <v>17.600000000000001</v>
      </c>
      <c r="F370" t="s">
        <v>332</v>
      </c>
      <c r="G370">
        <v>17.600000000000001</v>
      </c>
      <c r="H370" t="s">
        <v>241</v>
      </c>
      <c r="I370">
        <v>17.600000000000001</v>
      </c>
      <c r="J370" t="s">
        <v>241</v>
      </c>
      <c r="K370">
        <v>17.600000000000001</v>
      </c>
      <c r="L370" t="s">
        <v>241</v>
      </c>
      <c r="M370">
        <v>17.600000000000001</v>
      </c>
      <c r="N370" t="s">
        <v>241</v>
      </c>
      <c r="O370">
        <v>17.600000000000001</v>
      </c>
      <c r="P370" t="s">
        <v>241</v>
      </c>
      <c r="Q370" t="s">
        <v>97</v>
      </c>
    </row>
    <row r="371" spans="1:17" x14ac:dyDescent="0.25">
      <c r="A371" t="s">
        <v>231</v>
      </c>
      <c r="B371" t="s">
        <v>125</v>
      </c>
      <c r="E371">
        <v>17.600000000000001</v>
      </c>
      <c r="F371" t="s">
        <v>332</v>
      </c>
      <c r="G371">
        <v>17.600000000000001</v>
      </c>
      <c r="H371" t="s">
        <v>241</v>
      </c>
      <c r="I371">
        <v>17.600000000000001</v>
      </c>
      <c r="J371" t="s">
        <v>241</v>
      </c>
      <c r="K371">
        <v>17.600000000000001</v>
      </c>
      <c r="L371" t="s">
        <v>241</v>
      </c>
      <c r="M371">
        <v>17.600000000000001</v>
      </c>
      <c r="N371" t="s">
        <v>241</v>
      </c>
      <c r="O371">
        <v>17.600000000000001</v>
      </c>
      <c r="P371" t="s">
        <v>241</v>
      </c>
      <c r="Q371" t="s">
        <v>97</v>
      </c>
    </row>
    <row r="372" spans="1:17" hidden="1" x14ac:dyDescent="0.25">
      <c r="A372" t="s">
        <v>143</v>
      </c>
      <c r="B372" t="s">
        <v>116</v>
      </c>
      <c r="E372">
        <v>60</v>
      </c>
      <c r="F372" t="s">
        <v>218</v>
      </c>
      <c r="G372">
        <v>60</v>
      </c>
      <c r="H372" t="s">
        <v>226</v>
      </c>
      <c r="I372">
        <v>60</v>
      </c>
      <c r="J372" t="s">
        <v>226</v>
      </c>
      <c r="K372">
        <v>60</v>
      </c>
      <c r="L372" t="s">
        <v>226</v>
      </c>
      <c r="M372">
        <v>60</v>
      </c>
      <c r="N372" t="s">
        <v>226</v>
      </c>
      <c r="O372">
        <v>60</v>
      </c>
      <c r="P372" t="s">
        <v>226</v>
      </c>
      <c r="Q372" t="s">
        <v>97</v>
      </c>
    </row>
    <row r="373" spans="1:17" hidden="1" x14ac:dyDescent="0.25">
      <c r="A373" t="s">
        <v>233</v>
      </c>
      <c r="B373" t="s">
        <v>116</v>
      </c>
      <c r="E373">
        <v>60</v>
      </c>
      <c r="F373" t="s">
        <v>218</v>
      </c>
      <c r="G373">
        <v>60</v>
      </c>
      <c r="H373" t="s">
        <v>226</v>
      </c>
      <c r="I373">
        <v>60</v>
      </c>
      <c r="J373" t="s">
        <v>226</v>
      </c>
      <c r="K373">
        <v>60</v>
      </c>
      <c r="L373" t="s">
        <v>226</v>
      </c>
      <c r="M373">
        <v>60</v>
      </c>
      <c r="N373" t="s">
        <v>226</v>
      </c>
      <c r="O373">
        <v>60</v>
      </c>
      <c r="P373" t="s">
        <v>226</v>
      </c>
      <c r="Q373" t="s">
        <v>97</v>
      </c>
    </row>
    <row r="374" spans="1:17" hidden="1" x14ac:dyDescent="0.25">
      <c r="A374" t="s">
        <v>231</v>
      </c>
      <c r="B374" t="s">
        <v>116</v>
      </c>
      <c r="E374">
        <v>60</v>
      </c>
      <c r="F374" t="s">
        <v>218</v>
      </c>
      <c r="G374">
        <v>60</v>
      </c>
      <c r="H374" t="s">
        <v>226</v>
      </c>
      <c r="I374">
        <v>60</v>
      </c>
      <c r="J374" t="s">
        <v>226</v>
      </c>
      <c r="K374">
        <v>60</v>
      </c>
      <c r="L374" t="s">
        <v>226</v>
      </c>
      <c r="M374">
        <v>60</v>
      </c>
      <c r="N374" t="s">
        <v>226</v>
      </c>
      <c r="O374">
        <v>60</v>
      </c>
      <c r="P374" t="s">
        <v>226</v>
      </c>
      <c r="Q374" t="s">
        <v>97</v>
      </c>
    </row>
    <row r="375" spans="1:17" hidden="1" x14ac:dyDescent="0.25">
      <c r="A375" t="s">
        <v>143</v>
      </c>
      <c r="B375" t="s">
        <v>120</v>
      </c>
      <c r="E375">
        <v>1</v>
      </c>
      <c r="F375" t="s">
        <v>218</v>
      </c>
      <c r="G375">
        <v>1</v>
      </c>
      <c r="H375" t="s">
        <v>226</v>
      </c>
      <c r="I375">
        <v>1</v>
      </c>
      <c r="J375" t="s">
        <v>226</v>
      </c>
      <c r="K375">
        <v>1</v>
      </c>
      <c r="L375" t="s">
        <v>226</v>
      </c>
      <c r="M375">
        <v>1</v>
      </c>
      <c r="N375" t="s">
        <v>226</v>
      </c>
      <c r="O375">
        <v>1</v>
      </c>
      <c r="P375" t="s">
        <v>226</v>
      </c>
      <c r="Q375" t="s">
        <v>6</v>
      </c>
    </row>
    <row r="376" spans="1:17" hidden="1" x14ac:dyDescent="0.25">
      <c r="A376" t="s">
        <v>233</v>
      </c>
      <c r="B376" t="s">
        <v>120</v>
      </c>
      <c r="E376">
        <v>1</v>
      </c>
      <c r="F376" t="s">
        <v>218</v>
      </c>
      <c r="G376">
        <v>1</v>
      </c>
      <c r="H376" t="s">
        <v>226</v>
      </c>
      <c r="I376">
        <v>1</v>
      </c>
      <c r="J376" t="s">
        <v>226</v>
      </c>
      <c r="K376">
        <v>1</v>
      </c>
      <c r="L376" t="s">
        <v>226</v>
      </c>
      <c r="M376">
        <v>1</v>
      </c>
      <c r="N376" t="s">
        <v>226</v>
      </c>
      <c r="O376">
        <v>1</v>
      </c>
      <c r="P376" t="s">
        <v>226</v>
      </c>
      <c r="Q376" t="s">
        <v>6</v>
      </c>
    </row>
    <row r="377" spans="1:17" hidden="1" x14ac:dyDescent="0.25">
      <c r="A377" t="s">
        <v>231</v>
      </c>
      <c r="B377" t="s">
        <v>120</v>
      </c>
      <c r="E377">
        <v>1</v>
      </c>
      <c r="F377" t="s">
        <v>218</v>
      </c>
      <c r="G377">
        <v>1</v>
      </c>
      <c r="H377" t="s">
        <v>226</v>
      </c>
      <c r="I377">
        <v>1</v>
      </c>
      <c r="J377" t="s">
        <v>226</v>
      </c>
      <c r="K377">
        <v>1</v>
      </c>
      <c r="L377" t="s">
        <v>226</v>
      </c>
      <c r="M377">
        <v>1</v>
      </c>
      <c r="N377" t="s">
        <v>226</v>
      </c>
      <c r="O377">
        <v>1</v>
      </c>
      <c r="P377" t="s">
        <v>226</v>
      </c>
      <c r="Q377" t="s">
        <v>6</v>
      </c>
    </row>
    <row r="378" spans="1:17" hidden="1" x14ac:dyDescent="0.25">
      <c r="A378" t="s">
        <v>143</v>
      </c>
      <c r="B378" t="s">
        <v>121</v>
      </c>
      <c r="E378">
        <v>1</v>
      </c>
      <c r="F378" t="s">
        <v>218</v>
      </c>
      <c r="G378">
        <v>1</v>
      </c>
      <c r="H378" t="s">
        <v>226</v>
      </c>
      <c r="I378">
        <v>1</v>
      </c>
      <c r="J378" t="s">
        <v>226</v>
      </c>
      <c r="K378">
        <v>1</v>
      </c>
      <c r="L378" t="s">
        <v>226</v>
      </c>
      <c r="M378">
        <v>1</v>
      </c>
      <c r="N378" t="s">
        <v>226</v>
      </c>
      <c r="O378">
        <v>1</v>
      </c>
      <c r="P378" t="s">
        <v>226</v>
      </c>
      <c r="Q378" t="s">
        <v>6</v>
      </c>
    </row>
    <row r="379" spans="1:17" hidden="1" x14ac:dyDescent="0.25">
      <c r="A379" t="s">
        <v>233</v>
      </c>
      <c r="B379" t="s">
        <v>121</v>
      </c>
      <c r="E379">
        <v>1</v>
      </c>
      <c r="F379" t="s">
        <v>218</v>
      </c>
      <c r="G379">
        <v>1</v>
      </c>
      <c r="H379" t="s">
        <v>226</v>
      </c>
      <c r="I379">
        <v>1</v>
      </c>
      <c r="J379" t="s">
        <v>226</v>
      </c>
      <c r="K379">
        <v>1</v>
      </c>
      <c r="L379" t="s">
        <v>226</v>
      </c>
      <c r="M379">
        <v>1</v>
      </c>
      <c r="N379" t="s">
        <v>226</v>
      </c>
      <c r="O379">
        <v>1</v>
      </c>
      <c r="P379" t="s">
        <v>226</v>
      </c>
      <c r="Q379" t="s">
        <v>6</v>
      </c>
    </row>
    <row r="380" spans="1:17" hidden="1" x14ac:dyDescent="0.25">
      <c r="A380" t="s">
        <v>231</v>
      </c>
      <c r="B380" t="s">
        <v>121</v>
      </c>
      <c r="E380">
        <v>1</v>
      </c>
      <c r="F380" t="s">
        <v>218</v>
      </c>
      <c r="G380">
        <v>1</v>
      </c>
      <c r="H380" t="s">
        <v>226</v>
      </c>
      <c r="I380">
        <v>1</v>
      </c>
      <c r="J380" t="s">
        <v>226</v>
      </c>
      <c r="K380">
        <v>1</v>
      </c>
      <c r="L380" t="s">
        <v>226</v>
      </c>
      <c r="M380">
        <v>1</v>
      </c>
      <c r="N380" t="s">
        <v>226</v>
      </c>
      <c r="O380">
        <v>1</v>
      </c>
      <c r="P380" t="s">
        <v>226</v>
      </c>
      <c r="Q380" t="s">
        <v>6</v>
      </c>
    </row>
    <row r="381" spans="1:17" x14ac:dyDescent="0.25">
      <c r="A381" t="s">
        <v>107</v>
      </c>
      <c r="B381" t="s">
        <v>110</v>
      </c>
      <c r="E381">
        <v>0.18875278396436523</v>
      </c>
      <c r="F381" t="s">
        <v>316</v>
      </c>
      <c r="G381">
        <v>0.23655913978494622</v>
      </c>
      <c r="H381" t="s">
        <v>316</v>
      </c>
      <c r="I381">
        <v>0.33974358974358976</v>
      </c>
      <c r="J381" t="s">
        <v>316</v>
      </c>
      <c r="K381">
        <v>0.53361344537815125</v>
      </c>
      <c r="L381" t="s">
        <v>316</v>
      </c>
      <c r="M381">
        <v>0.22700729927007299</v>
      </c>
      <c r="N381" t="s">
        <v>316</v>
      </c>
      <c r="O381">
        <v>0.2576470588235294</v>
      </c>
      <c r="P381" t="s">
        <v>316</v>
      </c>
      <c r="Q381" t="s">
        <v>65</v>
      </c>
    </row>
    <row r="382" spans="1:17" x14ac:dyDescent="0.25">
      <c r="A382" t="s">
        <v>4</v>
      </c>
      <c r="B382" t="s">
        <v>7</v>
      </c>
      <c r="E382">
        <v>0.3</v>
      </c>
      <c r="F382" t="s">
        <v>316</v>
      </c>
      <c r="G382">
        <v>0.45</v>
      </c>
      <c r="H382" t="s">
        <v>316</v>
      </c>
      <c r="I382">
        <v>0.432</v>
      </c>
      <c r="J382" t="s">
        <v>316</v>
      </c>
      <c r="K382">
        <v>0.41399999999999998</v>
      </c>
      <c r="L382" t="s">
        <v>316</v>
      </c>
      <c r="M382">
        <v>0.34799999999999998</v>
      </c>
      <c r="N382" t="s">
        <v>316</v>
      </c>
      <c r="O382">
        <v>0.4</v>
      </c>
      <c r="P382" t="s">
        <v>316</v>
      </c>
      <c r="Q382" t="s">
        <v>6</v>
      </c>
    </row>
    <row r="383" spans="1:17" hidden="1" x14ac:dyDescent="0.25">
      <c r="A383" t="s">
        <v>60</v>
      </c>
      <c r="B383" t="s">
        <v>68</v>
      </c>
      <c r="E383">
        <v>8.9999999999999996E-12</v>
      </c>
      <c r="F383" t="s">
        <v>218</v>
      </c>
      <c r="G383">
        <v>8.9999999999999996E-12</v>
      </c>
      <c r="H383" t="s">
        <v>218</v>
      </c>
      <c r="I383">
        <v>8.9999999999999996E-12</v>
      </c>
      <c r="J383" t="s">
        <v>218</v>
      </c>
      <c r="K383">
        <v>8.9999999999999996E-12</v>
      </c>
      <c r="L383" t="s">
        <v>218</v>
      </c>
      <c r="M383">
        <v>8.9999999999999996E-12</v>
      </c>
      <c r="N383" t="s">
        <v>218</v>
      </c>
      <c r="O383">
        <v>8.9999999999999996E-12</v>
      </c>
      <c r="P383" t="s">
        <v>218</v>
      </c>
      <c r="Q383" t="s">
        <v>69</v>
      </c>
    </row>
    <row r="384" spans="1:17" hidden="1" x14ac:dyDescent="0.25">
      <c r="A384" t="s">
        <v>99</v>
      </c>
      <c r="B384" t="s">
        <v>68</v>
      </c>
      <c r="E384">
        <v>5.0000000000000002E-14</v>
      </c>
      <c r="F384" t="s">
        <v>218</v>
      </c>
      <c r="G384">
        <v>5.0000000000000002E-14</v>
      </c>
      <c r="H384" t="s">
        <v>218</v>
      </c>
      <c r="I384">
        <v>5.0000000000000002E-14</v>
      </c>
      <c r="J384" t="s">
        <v>218</v>
      </c>
      <c r="K384">
        <v>5.0000000000000002E-14</v>
      </c>
      <c r="L384" t="s">
        <v>218</v>
      </c>
      <c r="M384">
        <v>5.0000000000000002E-14</v>
      </c>
      <c r="N384" t="s">
        <v>218</v>
      </c>
      <c r="O384">
        <v>5.0000000000000002E-14</v>
      </c>
      <c r="P384" t="s">
        <v>218</v>
      </c>
      <c r="Q384" t="s">
        <v>69</v>
      </c>
    </row>
    <row r="385" spans="1:17" hidden="1" x14ac:dyDescent="0.25">
      <c r="A385" t="s">
        <v>214</v>
      </c>
      <c r="B385" t="s">
        <v>68</v>
      </c>
      <c r="E385">
        <v>3.9722222222222197E-11</v>
      </c>
      <c r="F385" t="s">
        <v>218</v>
      </c>
      <c r="G385">
        <v>3.9722222222222197E-11</v>
      </c>
      <c r="H385" t="s">
        <v>218</v>
      </c>
      <c r="I385">
        <v>3.9722222222222197E-11</v>
      </c>
      <c r="J385" t="s">
        <v>218</v>
      </c>
      <c r="K385">
        <v>3.9722222222222197E-11</v>
      </c>
      <c r="L385" t="s">
        <v>218</v>
      </c>
      <c r="M385">
        <v>3.9722222222222197E-11</v>
      </c>
      <c r="N385" t="s">
        <v>218</v>
      </c>
      <c r="O385">
        <v>3.9722222222222197E-11</v>
      </c>
      <c r="P385" t="s">
        <v>218</v>
      </c>
      <c r="Q385" t="s">
        <v>69</v>
      </c>
    </row>
    <row r="386" spans="1:17" hidden="1" x14ac:dyDescent="0.25">
      <c r="A386" t="s">
        <v>200</v>
      </c>
      <c r="B386" t="s">
        <v>68</v>
      </c>
      <c r="E386">
        <v>1.8472199999999999E-11</v>
      </c>
      <c r="F386" t="s">
        <v>218</v>
      </c>
      <c r="G386">
        <v>1.8472199999999999E-11</v>
      </c>
      <c r="H386" t="s">
        <v>218</v>
      </c>
      <c r="I386">
        <v>1.8472199999999999E-11</v>
      </c>
      <c r="J386" t="s">
        <v>218</v>
      </c>
      <c r="K386">
        <v>1.8472199999999999E-11</v>
      </c>
      <c r="L386" t="s">
        <v>218</v>
      </c>
      <c r="M386">
        <v>1.8472199999999999E-11</v>
      </c>
      <c r="N386" t="s">
        <v>218</v>
      </c>
      <c r="O386">
        <v>1.8472199999999999E-11</v>
      </c>
      <c r="P386" t="s">
        <v>218</v>
      </c>
      <c r="Q386" t="s">
        <v>69</v>
      </c>
    </row>
    <row r="387" spans="1:17" hidden="1" x14ac:dyDescent="0.25">
      <c r="A387" t="s">
        <v>101</v>
      </c>
      <c r="B387" t="s">
        <v>68</v>
      </c>
      <c r="E387">
        <v>8.9999999999999996E-12</v>
      </c>
      <c r="F387" t="s">
        <v>218</v>
      </c>
      <c r="G387">
        <v>8.9999999999999996E-12</v>
      </c>
      <c r="H387" t="s">
        <v>218</v>
      </c>
      <c r="I387">
        <v>8.9999999999999996E-12</v>
      </c>
      <c r="J387" t="s">
        <v>218</v>
      </c>
      <c r="K387">
        <v>8.9999999999999996E-12</v>
      </c>
      <c r="L387" t="s">
        <v>218</v>
      </c>
      <c r="M387">
        <v>8.9999999999999996E-12</v>
      </c>
      <c r="N387" t="s">
        <v>218</v>
      </c>
      <c r="O387">
        <v>8.9999999999999996E-12</v>
      </c>
      <c r="P387" t="s">
        <v>218</v>
      </c>
      <c r="Q387" t="s">
        <v>69</v>
      </c>
    </row>
    <row r="388" spans="1:17" hidden="1" x14ac:dyDescent="0.25">
      <c r="A388" t="s">
        <v>234</v>
      </c>
      <c r="B388" t="s">
        <v>68</v>
      </c>
      <c r="E388">
        <v>3.9722222222222197E-11</v>
      </c>
      <c r="F388" t="s">
        <v>218</v>
      </c>
      <c r="G388">
        <v>3.9722222222222197E-11</v>
      </c>
      <c r="H388" t="s">
        <v>218</v>
      </c>
      <c r="I388">
        <v>3.9722222222222197E-11</v>
      </c>
      <c r="J388" t="s">
        <v>218</v>
      </c>
      <c r="K388">
        <v>3.9722222222222197E-11</v>
      </c>
      <c r="L388" t="s">
        <v>218</v>
      </c>
      <c r="M388">
        <v>3.9722222222222197E-11</v>
      </c>
      <c r="N388" t="s">
        <v>218</v>
      </c>
      <c r="O388">
        <v>3.9722222222222197E-11</v>
      </c>
      <c r="P388" t="s">
        <v>218</v>
      </c>
      <c r="Q388" t="s">
        <v>69</v>
      </c>
    </row>
    <row r="389" spans="1:17" hidden="1" x14ac:dyDescent="0.25">
      <c r="A389" t="s">
        <v>105</v>
      </c>
      <c r="B389" t="s">
        <v>68</v>
      </c>
      <c r="E389">
        <v>1.43333333333333E-11</v>
      </c>
      <c r="F389" t="s">
        <v>218</v>
      </c>
      <c r="G389">
        <v>1.43333333333333E-11</v>
      </c>
      <c r="H389" t="s">
        <v>218</v>
      </c>
      <c r="I389">
        <v>1.43333333333333E-11</v>
      </c>
      <c r="J389" t="s">
        <v>218</v>
      </c>
      <c r="K389">
        <v>1.43333333333333E-11</v>
      </c>
      <c r="L389" t="s">
        <v>218</v>
      </c>
      <c r="M389">
        <v>1.43333333333333E-11</v>
      </c>
      <c r="N389" t="s">
        <v>218</v>
      </c>
      <c r="O389">
        <v>1.43333333333333E-11</v>
      </c>
      <c r="P389" t="s">
        <v>218</v>
      </c>
      <c r="Q389" t="s">
        <v>69</v>
      </c>
    </row>
    <row r="390" spans="1:17" hidden="1" x14ac:dyDescent="0.25">
      <c r="A390" t="s">
        <v>107</v>
      </c>
      <c r="B390" t="s">
        <v>68</v>
      </c>
      <c r="E390">
        <v>1.2500000000000001E-10</v>
      </c>
      <c r="F390" t="s">
        <v>218</v>
      </c>
      <c r="G390">
        <v>1.2500000000000001E-10</v>
      </c>
      <c r="H390" t="s">
        <v>218</v>
      </c>
      <c r="I390">
        <v>1.2500000000000001E-10</v>
      </c>
      <c r="J390" t="s">
        <v>218</v>
      </c>
      <c r="K390">
        <v>1.2500000000000001E-10</v>
      </c>
      <c r="L390" t="s">
        <v>218</v>
      </c>
      <c r="M390">
        <v>1.2500000000000001E-10</v>
      </c>
      <c r="N390" t="s">
        <v>218</v>
      </c>
      <c r="O390">
        <v>1.2500000000000001E-10</v>
      </c>
      <c r="P390" t="s">
        <v>218</v>
      </c>
      <c r="Q390" t="s">
        <v>69</v>
      </c>
    </row>
    <row r="391" spans="1:17" hidden="1" x14ac:dyDescent="0.25">
      <c r="A391" t="s">
        <v>163</v>
      </c>
      <c r="B391" t="s">
        <v>68</v>
      </c>
      <c r="E391">
        <v>1.86944444444444E-10</v>
      </c>
      <c r="F391" t="s">
        <v>218</v>
      </c>
      <c r="G391">
        <v>1.86944444444444E-10</v>
      </c>
      <c r="H391" t="s">
        <v>218</v>
      </c>
      <c r="I391">
        <v>1.86944444444444E-10</v>
      </c>
      <c r="J391" t="s">
        <v>218</v>
      </c>
      <c r="K391">
        <v>1.86944444444444E-10</v>
      </c>
      <c r="L391" t="s">
        <v>218</v>
      </c>
      <c r="M391">
        <v>1.86944444444444E-10</v>
      </c>
      <c r="N391" t="s">
        <v>218</v>
      </c>
      <c r="O391">
        <v>1.86944444444444E-10</v>
      </c>
      <c r="P391" t="s">
        <v>218</v>
      </c>
      <c r="Q391" t="s">
        <v>69</v>
      </c>
    </row>
    <row r="392" spans="1:17" hidden="1" x14ac:dyDescent="0.25">
      <c r="A392" t="s">
        <v>168</v>
      </c>
      <c r="B392" t="s">
        <v>68</v>
      </c>
      <c r="E392">
        <v>1.86944444444444E-10</v>
      </c>
      <c r="F392" t="s">
        <v>218</v>
      </c>
      <c r="G392">
        <v>1.86944444444444E-10</v>
      </c>
      <c r="H392" t="s">
        <v>218</v>
      </c>
      <c r="I392">
        <v>1.86944444444444E-10</v>
      </c>
      <c r="J392" t="s">
        <v>218</v>
      </c>
      <c r="K392">
        <v>1.86944444444444E-10</v>
      </c>
      <c r="L392" t="s">
        <v>218</v>
      </c>
      <c r="M392">
        <v>1.86944444444444E-10</v>
      </c>
      <c r="N392" t="s">
        <v>218</v>
      </c>
      <c r="O392">
        <v>1.86944444444444E-10</v>
      </c>
      <c r="P392" t="s">
        <v>218</v>
      </c>
      <c r="Q392" t="s">
        <v>69</v>
      </c>
    </row>
    <row r="393" spans="1:17" hidden="1" x14ac:dyDescent="0.25">
      <c r="A393" t="s">
        <v>178</v>
      </c>
      <c r="B393" t="s">
        <v>68</v>
      </c>
      <c r="E393">
        <v>1.86944444444444E-10</v>
      </c>
      <c r="F393" t="s">
        <v>218</v>
      </c>
      <c r="G393">
        <v>1.86944444444444E-10</v>
      </c>
      <c r="H393" t="s">
        <v>218</v>
      </c>
      <c r="I393">
        <v>1.86944444444444E-10</v>
      </c>
      <c r="J393" t="s">
        <v>218</v>
      </c>
      <c r="K393">
        <v>1.86944444444444E-10</v>
      </c>
      <c r="L393" t="s">
        <v>218</v>
      </c>
      <c r="M393">
        <v>1.86944444444444E-10</v>
      </c>
      <c r="N393" t="s">
        <v>218</v>
      </c>
      <c r="O393">
        <v>1.86944444444444E-10</v>
      </c>
      <c r="P393" t="s">
        <v>218</v>
      </c>
      <c r="Q393" t="s">
        <v>69</v>
      </c>
    </row>
    <row r="394" spans="1:17" hidden="1" x14ac:dyDescent="0.25">
      <c r="A394" t="s">
        <v>170</v>
      </c>
      <c r="B394" t="s">
        <v>68</v>
      </c>
      <c r="E394">
        <v>1.86944444444444E-10</v>
      </c>
      <c r="F394" t="s">
        <v>218</v>
      </c>
      <c r="G394">
        <v>1.86944444444444E-10</v>
      </c>
      <c r="H394" t="s">
        <v>218</v>
      </c>
      <c r="I394">
        <v>1.86944444444444E-10</v>
      </c>
      <c r="J394" t="s">
        <v>218</v>
      </c>
      <c r="K394">
        <v>1.86944444444444E-10</v>
      </c>
      <c r="L394" t="s">
        <v>218</v>
      </c>
      <c r="M394">
        <v>1.86944444444444E-10</v>
      </c>
      <c r="N394" t="s">
        <v>218</v>
      </c>
      <c r="O394">
        <v>1.86944444444444E-10</v>
      </c>
      <c r="P394" t="s">
        <v>218</v>
      </c>
      <c r="Q394" t="s">
        <v>69</v>
      </c>
    </row>
    <row r="395" spans="1:17" hidden="1" x14ac:dyDescent="0.25">
      <c r="A395" t="s">
        <v>174</v>
      </c>
      <c r="B395" t="s">
        <v>68</v>
      </c>
      <c r="E395">
        <v>1.86944444444444E-10</v>
      </c>
      <c r="F395" t="s">
        <v>218</v>
      </c>
      <c r="G395">
        <v>1.86944444444444E-10</v>
      </c>
      <c r="H395" t="s">
        <v>218</v>
      </c>
      <c r="I395">
        <v>1.86944444444444E-10</v>
      </c>
      <c r="J395" t="s">
        <v>218</v>
      </c>
      <c r="K395">
        <v>1.86944444444444E-10</v>
      </c>
      <c r="L395" t="s">
        <v>218</v>
      </c>
      <c r="M395">
        <v>1.86944444444444E-10</v>
      </c>
      <c r="N395" t="s">
        <v>218</v>
      </c>
      <c r="O395">
        <v>1.86944444444444E-10</v>
      </c>
      <c r="P395" t="s">
        <v>218</v>
      </c>
      <c r="Q395" t="s">
        <v>69</v>
      </c>
    </row>
    <row r="396" spans="1:17" hidden="1" x14ac:dyDescent="0.25">
      <c r="A396" t="s">
        <v>176</v>
      </c>
      <c r="B396" t="s">
        <v>68</v>
      </c>
      <c r="E396">
        <v>1.86944444444444E-10</v>
      </c>
      <c r="F396" t="s">
        <v>218</v>
      </c>
      <c r="G396">
        <v>1.86944444444444E-10</v>
      </c>
      <c r="H396" t="s">
        <v>218</v>
      </c>
      <c r="I396">
        <v>1.86944444444444E-10</v>
      </c>
      <c r="J396" t="s">
        <v>218</v>
      </c>
      <c r="K396">
        <v>1.86944444444444E-10</v>
      </c>
      <c r="L396" t="s">
        <v>218</v>
      </c>
      <c r="M396">
        <v>1.86944444444444E-10</v>
      </c>
      <c r="N396" t="s">
        <v>218</v>
      </c>
      <c r="O396">
        <v>1.86944444444444E-10</v>
      </c>
      <c r="P396" t="s">
        <v>218</v>
      </c>
      <c r="Q396" t="s">
        <v>69</v>
      </c>
    </row>
    <row r="397" spans="1:17" hidden="1" x14ac:dyDescent="0.25">
      <c r="A397" t="s">
        <v>172</v>
      </c>
      <c r="B397" t="s">
        <v>68</v>
      </c>
      <c r="E397">
        <v>1.86944444444444E-10</v>
      </c>
      <c r="F397" t="s">
        <v>218</v>
      </c>
      <c r="G397">
        <v>1.86944444444444E-10</v>
      </c>
      <c r="H397" t="s">
        <v>218</v>
      </c>
      <c r="I397">
        <v>1.86944444444444E-10</v>
      </c>
      <c r="J397" t="s">
        <v>218</v>
      </c>
      <c r="K397">
        <v>1.86944444444444E-10</v>
      </c>
      <c r="L397" t="s">
        <v>218</v>
      </c>
      <c r="M397">
        <v>1.86944444444444E-10</v>
      </c>
      <c r="N397" t="s">
        <v>218</v>
      </c>
      <c r="O397">
        <v>1.86944444444444E-10</v>
      </c>
      <c r="P397" t="s">
        <v>218</v>
      </c>
      <c r="Q397" t="s">
        <v>69</v>
      </c>
    </row>
    <row r="398" spans="1:17" hidden="1" x14ac:dyDescent="0.25">
      <c r="A398" t="s">
        <v>180</v>
      </c>
      <c r="B398" t="s">
        <v>68</v>
      </c>
      <c r="E398">
        <v>3.8888888888888899E-11</v>
      </c>
      <c r="F398" t="s">
        <v>218</v>
      </c>
      <c r="G398">
        <v>3.8888888888888899E-11</v>
      </c>
      <c r="H398" t="s">
        <v>218</v>
      </c>
      <c r="I398">
        <v>3.8888888888888899E-11</v>
      </c>
      <c r="J398" t="s">
        <v>218</v>
      </c>
      <c r="K398">
        <v>3.8888888888888899E-11</v>
      </c>
      <c r="L398" t="s">
        <v>218</v>
      </c>
      <c r="M398">
        <v>3.8888888888888899E-11</v>
      </c>
      <c r="N398" t="s">
        <v>218</v>
      </c>
      <c r="O398">
        <v>3.8888888888888899E-11</v>
      </c>
      <c r="P398" t="s">
        <v>218</v>
      </c>
      <c r="Q398" t="s">
        <v>69</v>
      </c>
    </row>
    <row r="399" spans="1:17" hidden="1" x14ac:dyDescent="0.25">
      <c r="A399" t="s">
        <v>189</v>
      </c>
      <c r="B399" t="s">
        <v>68</v>
      </c>
      <c r="E399">
        <v>5.6666666666666697E-12</v>
      </c>
      <c r="F399" t="s">
        <v>218</v>
      </c>
      <c r="G399">
        <v>5.6666666666666697E-12</v>
      </c>
      <c r="H399" t="s">
        <v>218</v>
      </c>
      <c r="I399">
        <v>5.6666666666666697E-12</v>
      </c>
      <c r="J399" t="s">
        <v>218</v>
      </c>
      <c r="K399">
        <v>5.6666666666666697E-12</v>
      </c>
      <c r="L399" t="s">
        <v>218</v>
      </c>
      <c r="M399">
        <v>5.6666666666666697E-12</v>
      </c>
      <c r="N399" t="s">
        <v>218</v>
      </c>
      <c r="O399">
        <v>5.6666666666666697E-12</v>
      </c>
      <c r="P399" t="s">
        <v>218</v>
      </c>
      <c r="Q399" t="s">
        <v>69</v>
      </c>
    </row>
    <row r="400" spans="1:17" hidden="1" x14ac:dyDescent="0.25">
      <c r="A400" t="s">
        <v>191</v>
      </c>
      <c r="B400" t="s">
        <v>68</v>
      </c>
      <c r="E400">
        <v>8.9999999999999996E-12</v>
      </c>
      <c r="F400" t="s">
        <v>218</v>
      </c>
      <c r="G400">
        <v>8.9999999999999996E-12</v>
      </c>
      <c r="H400" t="s">
        <v>218</v>
      </c>
      <c r="I400">
        <v>8.9999999999999996E-12</v>
      </c>
      <c r="J400" t="s">
        <v>218</v>
      </c>
      <c r="K400">
        <v>8.9999999999999996E-12</v>
      </c>
      <c r="L400" t="s">
        <v>218</v>
      </c>
      <c r="M400">
        <v>8.9999999999999996E-12</v>
      </c>
      <c r="N400" t="s">
        <v>218</v>
      </c>
      <c r="O400">
        <v>8.9999999999999996E-12</v>
      </c>
      <c r="P400" t="s">
        <v>218</v>
      </c>
      <c r="Q400" t="s">
        <v>69</v>
      </c>
    </row>
    <row r="401" spans="1:17" hidden="1" x14ac:dyDescent="0.25">
      <c r="A401" t="s">
        <v>103</v>
      </c>
      <c r="B401" t="s">
        <v>68</v>
      </c>
      <c r="E401">
        <v>8.9999999999999996E-12</v>
      </c>
      <c r="F401" t="s">
        <v>218</v>
      </c>
      <c r="G401">
        <v>8.9999999999999996E-12</v>
      </c>
      <c r="H401" t="s">
        <v>218</v>
      </c>
      <c r="I401">
        <v>8.9999999999999996E-12</v>
      </c>
      <c r="J401" t="s">
        <v>218</v>
      </c>
      <c r="K401">
        <v>8.9999999999999996E-12</v>
      </c>
      <c r="L401" t="s">
        <v>218</v>
      </c>
      <c r="M401">
        <v>8.9999999999999996E-12</v>
      </c>
      <c r="N401" t="s">
        <v>218</v>
      </c>
      <c r="O401">
        <v>8.9999999999999996E-12</v>
      </c>
      <c r="P401" t="s">
        <v>218</v>
      </c>
      <c r="Q401" t="s">
        <v>69</v>
      </c>
    </row>
    <row r="402" spans="1:17" hidden="1" x14ac:dyDescent="0.25">
      <c r="A402" t="s">
        <v>216</v>
      </c>
      <c r="B402" t="s">
        <v>68</v>
      </c>
      <c r="E402">
        <v>8.9999999999999996E-12</v>
      </c>
      <c r="F402" t="s">
        <v>218</v>
      </c>
      <c r="G402">
        <v>8.9999999999999996E-12</v>
      </c>
      <c r="H402" t="s">
        <v>218</v>
      </c>
      <c r="I402">
        <v>8.9999999999999996E-12</v>
      </c>
      <c r="J402" t="s">
        <v>218</v>
      </c>
      <c r="K402">
        <v>8.9999999999999996E-12</v>
      </c>
      <c r="L402" t="s">
        <v>218</v>
      </c>
      <c r="M402">
        <v>8.9999999999999996E-12</v>
      </c>
      <c r="N402" t="s">
        <v>218</v>
      </c>
      <c r="O402">
        <v>8.9999999999999996E-12</v>
      </c>
      <c r="P402" t="s">
        <v>218</v>
      </c>
      <c r="Q402" t="s">
        <v>69</v>
      </c>
    </row>
    <row r="403" spans="1:17" hidden="1" x14ac:dyDescent="0.25">
      <c r="A403" t="s">
        <v>193</v>
      </c>
      <c r="B403" t="s">
        <v>68</v>
      </c>
      <c r="E403">
        <v>3.2222222222222197E-11</v>
      </c>
      <c r="F403" t="s">
        <v>218</v>
      </c>
      <c r="G403">
        <v>3.2222222222222197E-11</v>
      </c>
      <c r="H403" t="s">
        <v>218</v>
      </c>
      <c r="I403">
        <v>3.2222222222222197E-11</v>
      </c>
      <c r="J403" t="s">
        <v>218</v>
      </c>
      <c r="K403">
        <v>3.2222222222222197E-11</v>
      </c>
      <c r="L403" t="s">
        <v>218</v>
      </c>
      <c r="M403">
        <v>3.2222222222222197E-11</v>
      </c>
      <c r="N403" t="s">
        <v>218</v>
      </c>
      <c r="O403">
        <v>3.2222222222222197E-11</v>
      </c>
      <c r="P403" t="s">
        <v>218</v>
      </c>
      <c r="Q403" t="s">
        <v>69</v>
      </c>
    </row>
    <row r="404" spans="1:17" hidden="1" x14ac:dyDescent="0.25">
      <c r="A404" t="s">
        <v>229</v>
      </c>
      <c r="B404" t="s">
        <v>68</v>
      </c>
      <c r="E404">
        <v>3.9722222222222197E-11</v>
      </c>
      <c r="F404" t="s">
        <v>218</v>
      </c>
      <c r="G404">
        <v>3.9722222222222197E-11</v>
      </c>
      <c r="H404" t="s">
        <v>218</v>
      </c>
      <c r="I404">
        <v>3.9722222222222197E-11</v>
      </c>
      <c r="J404" t="s">
        <v>218</v>
      </c>
      <c r="K404">
        <v>3.9722222222222197E-11</v>
      </c>
      <c r="L404" t="s">
        <v>218</v>
      </c>
      <c r="M404">
        <v>3.9722222222222197E-11</v>
      </c>
      <c r="N404" t="s">
        <v>218</v>
      </c>
      <c r="O404">
        <v>3.9722222222222197E-11</v>
      </c>
      <c r="P404" t="s">
        <v>218</v>
      </c>
      <c r="Q404" t="s">
        <v>69</v>
      </c>
    </row>
    <row r="405" spans="1:17" hidden="1" x14ac:dyDescent="0.25">
      <c r="A405" t="s">
        <v>196</v>
      </c>
      <c r="B405" t="s">
        <v>68</v>
      </c>
      <c r="E405">
        <v>1.9472199999999999E-11</v>
      </c>
      <c r="F405" t="s">
        <v>218</v>
      </c>
      <c r="G405">
        <v>1.9472199999999999E-11</v>
      </c>
      <c r="H405" t="s">
        <v>218</v>
      </c>
      <c r="I405">
        <v>1.9472199999999999E-11</v>
      </c>
      <c r="J405" t="s">
        <v>218</v>
      </c>
      <c r="K405">
        <v>1.9472199999999999E-11</v>
      </c>
      <c r="L405" t="s">
        <v>218</v>
      </c>
      <c r="M405">
        <v>1.9472199999999999E-11</v>
      </c>
      <c r="N405" t="s">
        <v>218</v>
      </c>
      <c r="O405">
        <v>1.9472199999999999E-11</v>
      </c>
      <c r="P405" t="s">
        <v>218</v>
      </c>
      <c r="Q405" t="s">
        <v>69</v>
      </c>
    </row>
    <row r="406" spans="1:17" hidden="1" x14ac:dyDescent="0.25">
      <c r="A406" t="s">
        <v>144</v>
      </c>
      <c r="B406" t="s">
        <v>68</v>
      </c>
      <c r="E406">
        <v>1.5388888888888901E-10</v>
      </c>
      <c r="F406" t="s">
        <v>218</v>
      </c>
      <c r="G406">
        <v>1.5388888888888901E-10</v>
      </c>
      <c r="H406" t="s">
        <v>218</v>
      </c>
      <c r="I406">
        <v>1.5388888888888901E-10</v>
      </c>
      <c r="J406" t="s">
        <v>218</v>
      </c>
      <c r="K406">
        <v>1.5388888888888901E-10</v>
      </c>
      <c r="L406" t="s">
        <v>218</v>
      </c>
      <c r="M406">
        <v>1.5388888888888901E-10</v>
      </c>
      <c r="N406" t="s">
        <v>218</v>
      </c>
      <c r="O406">
        <v>1.5388888888888901E-10</v>
      </c>
      <c r="P406" t="s">
        <v>218</v>
      </c>
      <c r="Q406" t="s">
        <v>69</v>
      </c>
    </row>
    <row r="407" spans="1:17" hidden="1" x14ac:dyDescent="0.25">
      <c r="A407" t="s">
        <v>151</v>
      </c>
      <c r="B407" t="s">
        <v>68</v>
      </c>
      <c r="E407">
        <v>1.5388888888888901E-10</v>
      </c>
      <c r="F407" t="s">
        <v>218</v>
      </c>
      <c r="G407">
        <v>1.5388888888888901E-10</v>
      </c>
      <c r="H407" t="s">
        <v>218</v>
      </c>
      <c r="I407">
        <v>1.5388888888888901E-10</v>
      </c>
      <c r="J407" t="s">
        <v>218</v>
      </c>
      <c r="K407">
        <v>1.5388888888888901E-10</v>
      </c>
      <c r="L407" t="s">
        <v>218</v>
      </c>
      <c r="M407">
        <v>1.5388888888888901E-10</v>
      </c>
      <c r="N407" t="s">
        <v>218</v>
      </c>
      <c r="O407">
        <v>1.5388888888888901E-10</v>
      </c>
      <c r="P407" t="s">
        <v>218</v>
      </c>
      <c r="Q407" t="s">
        <v>69</v>
      </c>
    </row>
    <row r="408" spans="1:17" hidden="1" x14ac:dyDescent="0.25">
      <c r="A408" t="s">
        <v>161</v>
      </c>
      <c r="B408" t="s">
        <v>68</v>
      </c>
      <c r="E408">
        <v>1.5388888888888901E-10</v>
      </c>
      <c r="F408" t="s">
        <v>218</v>
      </c>
      <c r="G408">
        <v>1.5388888888888901E-10</v>
      </c>
      <c r="H408" t="s">
        <v>218</v>
      </c>
      <c r="I408">
        <v>1.5388888888888901E-10</v>
      </c>
      <c r="J408" t="s">
        <v>218</v>
      </c>
      <c r="K408">
        <v>1.5388888888888901E-10</v>
      </c>
      <c r="L408" t="s">
        <v>218</v>
      </c>
      <c r="M408">
        <v>1.5388888888888901E-10</v>
      </c>
      <c r="N408" t="s">
        <v>218</v>
      </c>
      <c r="O408">
        <v>1.5388888888888901E-10</v>
      </c>
      <c r="P408" t="s">
        <v>218</v>
      </c>
      <c r="Q408" t="s">
        <v>69</v>
      </c>
    </row>
    <row r="409" spans="1:17" hidden="1" x14ac:dyDescent="0.25">
      <c r="A409" t="s">
        <v>157</v>
      </c>
      <c r="B409" t="s">
        <v>68</v>
      </c>
      <c r="E409">
        <v>1.5388888888888901E-10</v>
      </c>
      <c r="F409" t="s">
        <v>218</v>
      </c>
      <c r="G409">
        <v>1.5388888888888901E-10</v>
      </c>
      <c r="H409" t="s">
        <v>218</v>
      </c>
      <c r="I409">
        <v>1.5388888888888901E-10</v>
      </c>
      <c r="J409" t="s">
        <v>218</v>
      </c>
      <c r="K409">
        <v>1.5388888888888901E-10</v>
      </c>
      <c r="L409" t="s">
        <v>218</v>
      </c>
      <c r="M409">
        <v>1.5388888888888901E-10</v>
      </c>
      <c r="N409" t="s">
        <v>218</v>
      </c>
      <c r="O409">
        <v>1.5388888888888901E-10</v>
      </c>
      <c r="P409" t="s">
        <v>218</v>
      </c>
      <c r="Q409" t="s">
        <v>69</v>
      </c>
    </row>
    <row r="410" spans="1:17" hidden="1" x14ac:dyDescent="0.25">
      <c r="A410" t="s">
        <v>159</v>
      </c>
      <c r="B410" t="s">
        <v>68</v>
      </c>
      <c r="E410">
        <v>1.5388888888888901E-10</v>
      </c>
      <c r="F410" t="s">
        <v>218</v>
      </c>
      <c r="G410">
        <v>1.5388888888888901E-10</v>
      </c>
      <c r="H410" t="s">
        <v>218</v>
      </c>
      <c r="I410">
        <v>1.5388888888888901E-10</v>
      </c>
      <c r="J410" t="s">
        <v>218</v>
      </c>
      <c r="K410">
        <v>1.5388888888888901E-10</v>
      </c>
      <c r="L410" t="s">
        <v>218</v>
      </c>
      <c r="M410">
        <v>1.5388888888888901E-10</v>
      </c>
      <c r="N410" t="s">
        <v>218</v>
      </c>
      <c r="O410">
        <v>1.5388888888888901E-10</v>
      </c>
      <c r="P410" t="s">
        <v>218</v>
      </c>
      <c r="Q410" t="s">
        <v>69</v>
      </c>
    </row>
    <row r="411" spans="1:17" hidden="1" x14ac:dyDescent="0.25">
      <c r="A411" t="s">
        <v>155</v>
      </c>
      <c r="B411" t="s">
        <v>68</v>
      </c>
      <c r="E411">
        <v>1.5388888888888901E-10</v>
      </c>
      <c r="F411" t="s">
        <v>218</v>
      </c>
      <c r="G411">
        <v>1.5388888888888901E-10</v>
      </c>
      <c r="H411" t="s">
        <v>218</v>
      </c>
      <c r="I411">
        <v>1.5388888888888901E-10</v>
      </c>
      <c r="J411" t="s">
        <v>218</v>
      </c>
      <c r="K411">
        <v>1.5388888888888901E-10</v>
      </c>
      <c r="L411" t="s">
        <v>218</v>
      </c>
      <c r="M411">
        <v>1.5388888888888901E-10</v>
      </c>
      <c r="N411" t="s">
        <v>218</v>
      </c>
      <c r="O411">
        <v>1.5388888888888901E-10</v>
      </c>
      <c r="P411" t="s">
        <v>218</v>
      </c>
      <c r="Q411" t="s">
        <v>69</v>
      </c>
    </row>
    <row r="412" spans="1:17" hidden="1" x14ac:dyDescent="0.25">
      <c r="A412" t="s">
        <v>198</v>
      </c>
      <c r="B412" t="s">
        <v>68</v>
      </c>
      <c r="E412">
        <v>3.8888888888888899E-11</v>
      </c>
      <c r="F412" t="s">
        <v>218</v>
      </c>
      <c r="G412">
        <v>3.8888888888888899E-11</v>
      </c>
      <c r="H412" t="s">
        <v>218</v>
      </c>
      <c r="I412">
        <v>3.8888888888888899E-11</v>
      </c>
      <c r="J412" t="s">
        <v>218</v>
      </c>
      <c r="K412">
        <v>3.8888888888888899E-11</v>
      </c>
      <c r="L412" t="s">
        <v>218</v>
      </c>
      <c r="M412">
        <v>3.8888888888888899E-11</v>
      </c>
      <c r="N412" t="s">
        <v>218</v>
      </c>
      <c r="O412">
        <v>3.8888888888888899E-11</v>
      </c>
      <c r="P412" t="s">
        <v>218</v>
      </c>
      <c r="Q412" t="s">
        <v>69</v>
      </c>
    </row>
    <row r="413" spans="1:17" x14ac:dyDescent="0.25">
      <c r="A413" t="s">
        <v>135</v>
      </c>
      <c r="B413" t="s">
        <v>129</v>
      </c>
      <c r="D413" t="s">
        <v>317</v>
      </c>
      <c r="E413">
        <v>26.634569344699184</v>
      </c>
      <c r="F413" t="s">
        <v>300</v>
      </c>
      <c r="G413">
        <v>26.634569344699184</v>
      </c>
      <c r="H413" t="s">
        <v>237</v>
      </c>
      <c r="I413">
        <v>26.634569344699184</v>
      </c>
      <c r="J413" t="s">
        <v>237</v>
      </c>
      <c r="K413">
        <v>26.634569344699184</v>
      </c>
      <c r="L413" t="s">
        <v>237</v>
      </c>
      <c r="M413">
        <v>26.634569344699184</v>
      </c>
      <c r="N413" t="s">
        <v>237</v>
      </c>
      <c r="O413">
        <v>26.634569344699184</v>
      </c>
      <c r="P413" t="s">
        <v>237</v>
      </c>
      <c r="Q413" t="s">
        <v>49</v>
      </c>
    </row>
    <row r="414" spans="1:17" x14ac:dyDescent="0.25">
      <c r="A414" t="s">
        <v>140</v>
      </c>
      <c r="B414" t="s">
        <v>129</v>
      </c>
      <c r="D414" t="s">
        <v>317</v>
      </c>
      <c r="E414">
        <v>2.1173925420472157</v>
      </c>
      <c r="F414" t="s">
        <v>300</v>
      </c>
      <c r="G414">
        <v>2.1173925420472157</v>
      </c>
      <c r="H414" t="s">
        <v>237</v>
      </c>
      <c r="I414">
        <v>2.1173925420472157</v>
      </c>
      <c r="J414" t="s">
        <v>237</v>
      </c>
      <c r="K414">
        <v>2.1173925420472157</v>
      </c>
      <c r="L414" t="s">
        <v>237</v>
      </c>
      <c r="M414">
        <v>2.1173925420472157</v>
      </c>
      <c r="N414" t="s">
        <v>237</v>
      </c>
      <c r="O414">
        <v>2.1173925420472157</v>
      </c>
      <c r="P414" t="s">
        <v>237</v>
      </c>
      <c r="Q414" t="s">
        <v>49</v>
      </c>
    </row>
    <row r="415" spans="1:17" x14ac:dyDescent="0.25">
      <c r="A415" t="s">
        <v>136</v>
      </c>
      <c r="B415" t="s">
        <v>129</v>
      </c>
      <c r="D415" t="s">
        <v>317</v>
      </c>
      <c r="E415">
        <v>2.1173925420472157</v>
      </c>
      <c r="F415" t="s">
        <v>300</v>
      </c>
      <c r="G415">
        <v>2.1173925420472157</v>
      </c>
      <c r="H415" t="s">
        <v>237</v>
      </c>
      <c r="I415">
        <v>2.1173925420472157</v>
      </c>
      <c r="J415" t="s">
        <v>237</v>
      </c>
      <c r="K415">
        <v>2.1173925420472157</v>
      </c>
      <c r="L415" t="s">
        <v>237</v>
      </c>
      <c r="M415">
        <v>2.1173925420472157</v>
      </c>
      <c r="N415" t="s">
        <v>237</v>
      </c>
      <c r="O415">
        <v>2.1173925420472157</v>
      </c>
      <c r="P415" t="s">
        <v>237</v>
      </c>
      <c r="Q415" t="s">
        <v>49</v>
      </c>
    </row>
    <row r="416" spans="1:17" x14ac:dyDescent="0.25">
      <c r="A416" t="s">
        <v>138</v>
      </c>
      <c r="B416" t="s">
        <v>129</v>
      </c>
      <c r="D416" t="s">
        <v>317</v>
      </c>
      <c r="E416">
        <v>2.1173925420472157</v>
      </c>
      <c r="F416" t="s">
        <v>300</v>
      </c>
      <c r="G416">
        <v>2.1173925420472157</v>
      </c>
      <c r="H416" t="s">
        <v>237</v>
      </c>
      <c r="I416">
        <v>2.1173925420472157</v>
      </c>
      <c r="J416" t="s">
        <v>237</v>
      </c>
      <c r="K416">
        <v>2.1173925420472157</v>
      </c>
      <c r="L416" t="s">
        <v>237</v>
      </c>
      <c r="M416">
        <v>2.1173925420472157</v>
      </c>
      <c r="N416" t="s">
        <v>237</v>
      </c>
      <c r="O416">
        <v>2.1173925420472157</v>
      </c>
      <c r="P416" t="s">
        <v>237</v>
      </c>
      <c r="Q416" t="s">
        <v>49</v>
      </c>
    </row>
    <row r="417" spans="1:17" x14ac:dyDescent="0.25">
      <c r="A417" t="s">
        <v>139</v>
      </c>
      <c r="B417" t="s">
        <v>129</v>
      </c>
      <c r="D417" t="s">
        <v>317</v>
      </c>
      <c r="E417">
        <v>2.1173925420472157</v>
      </c>
      <c r="F417" t="s">
        <v>300</v>
      </c>
      <c r="G417">
        <v>2.1173925420472157</v>
      </c>
      <c r="H417" t="s">
        <v>237</v>
      </c>
      <c r="I417">
        <v>2.1173925420472157</v>
      </c>
      <c r="J417" t="s">
        <v>237</v>
      </c>
      <c r="K417">
        <v>2.1173925420472157</v>
      </c>
      <c r="L417" t="s">
        <v>237</v>
      </c>
      <c r="M417">
        <v>2.1173925420472157</v>
      </c>
      <c r="N417" t="s">
        <v>237</v>
      </c>
      <c r="O417">
        <v>2.1173925420472157</v>
      </c>
      <c r="P417" t="s">
        <v>237</v>
      </c>
      <c r="Q417" t="s">
        <v>49</v>
      </c>
    </row>
    <row r="418" spans="1:17" x14ac:dyDescent="0.25">
      <c r="A418" t="s">
        <v>137</v>
      </c>
      <c r="B418" t="s">
        <v>129</v>
      </c>
      <c r="D418" t="s">
        <v>317</v>
      </c>
      <c r="E418">
        <v>2.1173925420472157</v>
      </c>
      <c r="F418" t="s">
        <v>300</v>
      </c>
      <c r="G418">
        <v>2.1173925420472157</v>
      </c>
      <c r="H418" t="s">
        <v>237</v>
      </c>
      <c r="I418">
        <v>2.1173925420472157</v>
      </c>
      <c r="J418" t="s">
        <v>237</v>
      </c>
      <c r="K418">
        <v>2.1173925420472157</v>
      </c>
      <c r="L418" t="s">
        <v>237</v>
      </c>
      <c r="M418">
        <v>2.1173925420472157</v>
      </c>
      <c r="N418" t="s">
        <v>237</v>
      </c>
      <c r="O418">
        <v>2.1173925420472157</v>
      </c>
      <c r="P418" t="s">
        <v>237</v>
      </c>
      <c r="Q418" t="s">
        <v>49</v>
      </c>
    </row>
    <row r="419" spans="1:17" x14ac:dyDescent="0.25">
      <c r="A419" t="s">
        <v>127</v>
      </c>
      <c r="B419" t="s">
        <v>129</v>
      </c>
      <c r="D419" t="s">
        <v>317</v>
      </c>
      <c r="E419">
        <v>4.6166241308446834</v>
      </c>
      <c r="F419" t="s">
        <v>300</v>
      </c>
      <c r="G419">
        <v>4.6166241308446834</v>
      </c>
      <c r="H419" t="s">
        <v>237</v>
      </c>
      <c r="I419">
        <v>4.6166241308446834</v>
      </c>
      <c r="J419" t="s">
        <v>237</v>
      </c>
      <c r="K419">
        <v>4.6166241308446834</v>
      </c>
      <c r="L419" t="s">
        <v>237</v>
      </c>
      <c r="M419">
        <v>4.6166241308446834</v>
      </c>
      <c r="N419" t="s">
        <v>237</v>
      </c>
      <c r="O419">
        <v>4.6166241308446834</v>
      </c>
      <c r="P419" t="s">
        <v>237</v>
      </c>
      <c r="Q419" t="s">
        <v>49</v>
      </c>
    </row>
    <row r="420" spans="1:17" x14ac:dyDescent="0.25">
      <c r="A420" t="s">
        <v>134</v>
      </c>
      <c r="B420" t="s">
        <v>129</v>
      </c>
      <c r="D420" t="s">
        <v>317</v>
      </c>
      <c r="E420">
        <v>29.719517842312648</v>
      </c>
      <c r="F420" t="s">
        <v>300</v>
      </c>
      <c r="G420">
        <v>29.719517842312648</v>
      </c>
      <c r="H420" t="s">
        <v>237</v>
      </c>
      <c r="I420">
        <v>29.719517842312648</v>
      </c>
      <c r="J420" t="s">
        <v>237</v>
      </c>
      <c r="K420">
        <v>29.719517842312648</v>
      </c>
      <c r="L420" t="s">
        <v>237</v>
      </c>
      <c r="M420">
        <v>29.719517842312648</v>
      </c>
      <c r="N420" t="s">
        <v>237</v>
      </c>
      <c r="O420">
        <v>29.719517842312648</v>
      </c>
      <c r="P420" t="s">
        <v>237</v>
      </c>
      <c r="Q420" t="s">
        <v>49</v>
      </c>
    </row>
    <row r="421" spans="1:17" x14ac:dyDescent="0.25">
      <c r="A421" t="s">
        <v>132</v>
      </c>
      <c r="B421" t="s">
        <v>129</v>
      </c>
      <c r="D421" t="s">
        <v>317</v>
      </c>
      <c r="E421">
        <v>13.958074520600723</v>
      </c>
      <c r="F421" t="s">
        <v>300</v>
      </c>
      <c r="G421">
        <v>13.958074520600723</v>
      </c>
      <c r="H421" t="s">
        <v>237</v>
      </c>
      <c r="I421">
        <v>13.958074520600723</v>
      </c>
      <c r="J421" t="s">
        <v>237</v>
      </c>
      <c r="K421">
        <v>13.958074520600723</v>
      </c>
      <c r="L421" t="s">
        <v>237</v>
      </c>
      <c r="M421">
        <v>13.958074520600723</v>
      </c>
      <c r="N421" t="s">
        <v>237</v>
      </c>
      <c r="O421">
        <v>13.958074520600723</v>
      </c>
      <c r="P421" t="s">
        <v>237</v>
      </c>
      <c r="Q421" t="s">
        <v>49</v>
      </c>
    </row>
    <row r="422" spans="1:17" x14ac:dyDescent="0.25">
      <c r="A422" t="s">
        <v>133</v>
      </c>
      <c r="B422" t="s">
        <v>129</v>
      </c>
      <c r="D422" t="s">
        <v>317</v>
      </c>
      <c r="E422">
        <v>29.719517842312648</v>
      </c>
      <c r="F422" t="s">
        <v>300</v>
      </c>
      <c r="G422">
        <v>29.719517842312648</v>
      </c>
      <c r="H422" t="s">
        <v>237</v>
      </c>
      <c r="I422">
        <v>29.719517842312648</v>
      </c>
      <c r="J422" t="s">
        <v>237</v>
      </c>
      <c r="K422">
        <v>29.719517842312648</v>
      </c>
      <c r="L422" t="s">
        <v>237</v>
      </c>
      <c r="M422">
        <v>29.719517842312648</v>
      </c>
      <c r="N422" t="s">
        <v>237</v>
      </c>
      <c r="O422">
        <v>29.719517842312648</v>
      </c>
      <c r="P422" t="s">
        <v>237</v>
      </c>
      <c r="Q422" t="s">
        <v>49</v>
      </c>
    </row>
    <row r="423" spans="1:17" x14ac:dyDescent="0.25">
      <c r="A423" t="s">
        <v>131</v>
      </c>
      <c r="B423" t="s">
        <v>129</v>
      </c>
      <c r="D423" t="s">
        <v>317</v>
      </c>
      <c r="E423">
        <v>13.958074520600723</v>
      </c>
      <c r="F423" t="s">
        <v>300</v>
      </c>
      <c r="G423">
        <v>13.958074520600723</v>
      </c>
      <c r="H423" t="s">
        <v>237</v>
      </c>
      <c r="I423">
        <v>13.958074520600723</v>
      </c>
      <c r="J423" t="s">
        <v>237</v>
      </c>
      <c r="K423">
        <v>13.958074520600723</v>
      </c>
      <c r="L423" t="s">
        <v>237</v>
      </c>
      <c r="M423">
        <v>13.958074520600723</v>
      </c>
      <c r="N423" t="s">
        <v>237</v>
      </c>
      <c r="O423">
        <v>13.958074520600723</v>
      </c>
      <c r="P423" t="s">
        <v>237</v>
      </c>
      <c r="Q423" t="s">
        <v>49</v>
      </c>
    </row>
    <row r="424" spans="1:17" x14ac:dyDescent="0.25">
      <c r="A424" t="s">
        <v>143</v>
      </c>
      <c r="B424" t="s">
        <v>232</v>
      </c>
      <c r="E424">
        <v>20.2</v>
      </c>
      <c r="F424" t="s">
        <v>318</v>
      </c>
      <c r="G424">
        <v>20.2</v>
      </c>
      <c r="H424" t="s">
        <v>237</v>
      </c>
      <c r="I424">
        <v>20.2</v>
      </c>
      <c r="J424" t="s">
        <v>237</v>
      </c>
      <c r="K424">
        <v>20.2</v>
      </c>
      <c r="L424" t="s">
        <v>237</v>
      </c>
      <c r="M424">
        <v>20.2</v>
      </c>
      <c r="N424" t="s">
        <v>237</v>
      </c>
      <c r="O424">
        <v>20.2</v>
      </c>
      <c r="P424" t="s">
        <v>237</v>
      </c>
      <c r="Q424" t="s">
        <v>97</v>
      </c>
    </row>
    <row r="425" spans="1:17" x14ac:dyDescent="0.25">
      <c r="A425" t="s">
        <v>233</v>
      </c>
      <c r="B425" t="s">
        <v>232</v>
      </c>
      <c r="E425">
        <v>35.200000000000003</v>
      </c>
      <c r="F425" t="s">
        <v>318</v>
      </c>
      <c r="G425">
        <v>35.200000000000003</v>
      </c>
      <c r="H425" t="s">
        <v>237</v>
      </c>
      <c r="I425">
        <v>35.200000000000003</v>
      </c>
      <c r="J425" t="s">
        <v>237</v>
      </c>
      <c r="K425">
        <v>35.200000000000003</v>
      </c>
      <c r="L425" t="s">
        <v>237</v>
      </c>
      <c r="M425">
        <v>35.200000000000003</v>
      </c>
      <c r="N425" t="s">
        <v>237</v>
      </c>
      <c r="O425">
        <v>35.200000000000003</v>
      </c>
      <c r="P425" t="s">
        <v>237</v>
      </c>
      <c r="Q425" t="s">
        <v>97</v>
      </c>
    </row>
    <row r="426" spans="1:17" x14ac:dyDescent="0.25">
      <c r="A426" t="s">
        <v>231</v>
      </c>
      <c r="B426" t="s">
        <v>232</v>
      </c>
      <c r="E426">
        <v>0</v>
      </c>
      <c r="F426" t="s">
        <v>318</v>
      </c>
      <c r="G426">
        <v>0</v>
      </c>
      <c r="H426" t="s">
        <v>237</v>
      </c>
      <c r="I426">
        <v>0</v>
      </c>
      <c r="J426" t="s">
        <v>237</v>
      </c>
      <c r="K426">
        <v>0</v>
      </c>
      <c r="L426" t="s">
        <v>237</v>
      </c>
      <c r="M426">
        <v>0</v>
      </c>
      <c r="N426" t="s">
        <v>237</v>
      </c>
      <c r="O426">
        <v>0</v>
      </c>
      <c r="P426" t="s">
        <v>237</v>
      </c>
      <c r="Q426" t="s">
        <v>97</v>
      </c>
    </row>
    <row r="427" spans="1:17" hidden="1" x14ac:dyDescent="0.25">
      <c r="A427" t="s">
        <v>180</v>
      </c>
      <c r="B427" t="s">
        <v>181</v>
      </c>
      <c r="E427">
        <v>0</v>
      </c>
      <c r="F427" t="s">
        <v>218</v>
      </c>
      <c r="G427">
        <v>0</v>
      </c>
      <c r="H427" t="s">
        <v>218</v>
      </c>
      <c r="I427">
        <v>0</v>
      </c>
      <c r="J427" t="s">
        <v>218</v>
      </c>
      <c r="K427">
        <v>0</v>
      </c>
      <c r="L427" t="s">
        <v>218</v>
      </c>
      <c r="M427">
        <v>0</v>
      </c>
      <c r="N427" t="s">
        <v>218</v>
      </c>
      <c r="O427">
        <v>0</v>
      </c>
      <c r="P427" t="s">
        <v>218</v>
      </c>
      <c r="Q427" t="s">
        <v>6</v>
      </c>
    </row>
    <row r="428" spans="1:17" hidden="1" x14ac:dyDescent="0.25">
      <c r="A428" t="s">
        <v>200</v>
      </c>
      <c r="B428" t="s">
        <v>203</v>
      </c>
      <c r="E428">
        <v>0.87</v>
      </c>
      <c r="F428" t="s">
        <v>218</v>
      </c>
      <c r="G428">
        <v>0.87</v>
      </c>
      <c r="H428" t="s">
        <v>218</v>
      </c>
      <c r="I428">
        <v>0.87</v>
      </c>
      <c r="J428" t="s">
        <v>218</v>
      </c>
      <c r="K428">
        <v>0.87</v>
      </c>
      <c r="L428" t="s">
        <v>218</v>
      </c>
      <c r="M428">
        <v>0.87</v>
      </c>
      <c r="N428" t="s">
        <v>218</v>
      </c>
      <c r="O428">
        <v>0.87</v>
      </c>
      <c r="P428" t="s">
        <v>218</v>
      </c>
      <c r="Q428" t="s">
        <v>204</v>
      </c>
    </row>
    <row r="429" spans="1:17" hidden="1" x14ac:dyDescent="0.25">
      <c r="A429" t="s">
        <v>200</v>
      </c>
      <c r="B429" t="s">
        <v>205</v>
      </c>
      <c r="E429">
        <v>0.75</v>
      </c>
      <c r="F429" t="s">
        <v>218</v>
      </c>
      <c r="G429">
        <v>0.75</v>
      </c>
      <c r="H429" t="s">
        <v>218</v>
      </c>
      <c r="I429">
        <v>0.75</v>
      </c>
      <c r="J429" t="s">
        <v>218</v>
      </c>
      <c r="K429">
        <v>0.75</v>
      </c>
      <c r="L429" t="s">
        <v>218</v>
      </c>
      <c r="M429">
        <v>0.75</v>
      </c>
      <c r="N429" t="s">
        <v>218</v>
      </c>
      <c r="O429">
        <v>0.75</v>
      </c>
      <c r="P429" t="s">
        <v>218</v>
      </c>
      <c r="Q429" t="s">
        <v>202</v>
      </c>
    </row>
    <row r="430" spans="1:17" hidden="1" x14ac:dyDescent="0.25">
      <c r="A430" t="s">
        <v>200</v>
      </c>
      <c r="B430" t="s">
        <v>201</v>
      </c>
      <c r="E430">
        <v>10000</v>
      </c>
      <c r="F430" t="s">
        <v>218</v>
      </c>
      <c r="G430">
        <v>10000</v>
      </c>
      <c r="H430" t="s">
        <v>218</v>
      </c>
      <c r="I430">
        <v>10000</v>
      </c>
      <c r="J430" t="s">
        <v>218</v>
      </c>
      <c r="K430">
        <v>10000</v>
      </c>
      <c r="L430" t="s">
        <v>218</v>
      </c>
      <c r="M430">
        <v>10000</v>
      </c>
      <c r="N430" t="s">
        <v>218</v>
      </c>
      <c r="O430">
        <v>10000</v>
      </c>
      <c r="P430" t="s">
        <v>218</v>
      </c>
      <c r="Q430" t="s">
        <v>202</v>
      </c>
    </row>
    <row r="431" spans="1:17" x14ac:dyDescent="0.25">
      <c r="A431" t="s">
        <v>163</v>
      </c>
      <c r="B431" t="s">
        <v>164</v>
      </c>
      <c r="E431">
        <v>25.8</v>
      </c>
      <c r="F431" t="s">
        <v>300</v>
      </c>
      <c r="G431">
        <v>25.8</v>
      </c>
      <c r="H431" t="s">
        <v>237</v>
      </c>
      <c r="I431">
        <v>25.8</v>
      </c>
      <c r="J431" t="s">
        <v>237</v>
      </c>
      <c r="K431">
        <v>25.8</v>
      </c>
      <c r="L431" t="s">
        <v>237</v>
      </c>
      <c r="M431">
        <v>25.8</v>
      </c>
      <c r="N431" t="s">
        <v>237</v>
      </c>
      <c r="O431">
        <v>25.8</v>
      </c>
      <c r="P431" t="s">
        <v>237</v>
      </c>
      <c r="Q431" t="s">
        <v>97</v>
      </c>
    </row>
    <row r="432" spans="1:17" x14ac:dyDescent="0.25">
      <c r="A432" t="s">
        <v>163</v>
      </c>
      <c r="B432" t="s">
        <v>165</v>
      </c>
      <c r="E432">
        <v>1</v>
      </c>
      <c r="F432" t="s">
        <v>319</v>
      </c>
      <c r="G432">
        <v>1</v>
      </c>
      <c r="H432" t="s">
        <v>319</v>
      </c>
      <c r="I432">
        <v>1</v>
      </c>
      <c r="J432" t="s">
        <v>319</v>
      </c>
      <c r="K432">
        <v>1</v>
      </c>
      <c r="L432" t="s">
        <v>319</v>
      </c>
      <c r="M432">
        <v>1</v>
      </c>
      <c r="N432" t="s">
        <v>319</v>
      </c>
      <c r="O432">
        <v>1</v>
      </c>
      <c r="P432" t="s">
        <v>319</v>
      </c>
      <c r="Q432" t="s">
        <v>6</v>
      </c>
    </row>
    <row r="433" spans="1:17" x14ac:dyDescent="0.25">
      <c r="A433" t="s">
        <v>163</v>
      </c>
      <c r="B433" t="s">
        <v>166</v>
      </c>
      <c r="E433">
        <v>0</v>
      </c>
      <c r="F433" t="s">
        <v>319</v>
      </c>
      <c r="G433">
        <v>0</v>
      </c>
      <c r="H433" t="s">
        <v>319</v>
      </c>
      <c r="I433">
        <v>0</v>
      </c>
      <c r="J433" t="s">
        <v>319</v>
      </c>
      <c r="K433">
        <v>0</v>
      </c>
      <c r="L433" t="s">
        <v>319</v>
      </c>
      <c r="M433">
        <v>0</v>
      </c>
      <c r="N433" t="s">
        <v>319</v>
      </c>
      <c r="O433">
        <v>0</v>
      </c>
      <c r="P433" t="s">
        <v>319</v>
      </c>
      <c r="Q433" t="s">
        <v>49</v>
      </c>
    </row>
    <row r="434" spans="1:17" x14ac:dyDescent="0.25">
      <c r="A434" t="s">
        <v>135</v>
      </c>
      <c r="B434" t="s">
        <v>122</v>
      </c>
      <c r="E434">
        <v>2.9656194999999999</v>
      </c>
      <c r="F434" t="s">
        <v>300</v>
      </c>
      <c r="G434">
        <v>2.9656194999999999</v>
      </c>
      <c r="H434" t="s">
        <v>316</v>
      </c>
      <c r="I434">
        <v>2.9656194999999999</v>
      </c>
      <c r="J434" t="s">
        <v>241</v>
      </c>
      <c r="K434">
        <v>2.9656194999999999</v>
      </c>
      <c r="L434" t="s">
        <v>448</v>
      </c>
      <c r="M434">
        <v>2.9656194999999999</v>
      </c>
      <c r="N434" t="s">
        <v>241</v>
      </c>
      <c r="O434">
        <v>2.9656194999999999</v>
      </c>
      <c r="P434" t="s">
        <v>448</v>
      </c>
      <c r="Q434" t="s">
        <v>14</v>
      </c>
    </row>
    <row r="435" spans="1:17" x14ac:dyDescent="0.25">
      <c r="A435" t="s">
        <v>140</v>
      </c>
      <c r="B435" t="s">
        <v>122</v>
      </c>
      <c r="E435">
        <v>0.18752375000000002</v>
      </c>
      <c r="F435" t="s">
        <v>300</v>
      </c>
      <c r="G435">
        <v>0.18752375000000002</v>
      </c>
      <c r="H435" t="s">
        <v>316</v>
      </c>
      <c r="I435">
        <v>0.18752375000000002</v>
      </c>
      <c r="J435" t="s">
        <v>241</v>
      </c>
      <c r="K435">
        <v>0.18752375000000002</v>
      </c>
      <c r="L435" t="s">
        <v>448</v>
      </c>
      <c r="M435">
        <v>0.18752375000000002</v>
      </c>
      <c r="N435" t="s">
        <v>241</v>
      </c>
      <c r="O435">
        <v>0.18752375000000002</v>
      </c>
      <c r="P435" t="s">
        <v>448</v>
      </c>
      <c r="Q435" t="s">
        <v>14</v>
      </c>
    </row>
    <row r="436" spans="1:17" x14ac:dyDescent="0.25">
      <c r="A436" t="s">
        <v>136</v>
      </c>
      <c r="B436" t="s">
        <v>122</v>
      </c>
      <c r="E436">
        <v>0.18752375000000002</v>
      </c>
      <c r="F436" t="s">
        <v>300</v>
      </c>
      <c r="G436">
        <v>0.18752375000000002</v>
      </c>
      <c r="H436" t="s">
        <v>316</v>
      </c>
      <c r="I436">
        <v>0.18752375000000002</v>
      </c>
      <c r="J436" t="s">
        <v>241</v>
      </c>
      <c r="K436">
        <v>0.18752375000000002</v>
      </c>
      <c r="L436" t="s">
        <v>448</v>
      </c>
      <c r="M436">
        <v>0.18752375000000002</v>
      </c>
      <c r="N436" t="s">
        <v>241</v>
      </c>
      <c r="O436">
        <v>0.18752375000000002</v>
      </c>
      <c r="P436" t="s">
        <v>448</v>
      </c>
      <c r="Q436" t="s">
        <v>14</v>
      </c>
    </row>
    <row r="437" spans="1:17" x14ac:dyDescent="0.25">
      <c r="A437" t="s">
        <v>138</v>
      </c>
      <c r="B437" t="s">
        <v>122</v>
      </c>
      <c r="E437">
        <v>0.18752375000000002</v>
      </c>
      <c r="F437" t="s">
        <v>300</v>
      </c>
      <c r="G437">
        <v>0.18752375000000002</v>
      </c>
      <c r="H437" t="s">
        <v>316</v>
      </c>
      <c r="I437">
        <v>0.18752375000000002</v>
      </c>
      <c r="J437" t="s">
        <v>241</v>
      </c>
      <c r="K437">
        <v>0.18752375000000002</v>
      </c>
      <c r="L437" t="s">
        <v>448</v>
      </c>
      <c r="M437">
        <v>0.18752375000000002</v>
      </c>
      <c r="N437" t="s">
        <v>241</v>
      </c>
      <c r="O437">
        <v>0.18752375000000002</v>
      </c>
      <c r="P437" t="s">
        <v>448</v>
      </c>
      <c r="Q437" t="s">
        <v>14</v>
      </c>
    </row>
    <row r="438" spans="1:17" x14ac:dyDescent="0.25">
      <c r="A438" t="s">
        <v>139</v>
      </c>
      <c r="B438" t="s">
        <v>122</v>
      </c>
      <c r="E438">
        <v>0.18752375000000002</v>
      </c>
      <c r="F438" t="s">
        <v>300</v>
      </c>
      <c r="G438">
        <v>0.18752375000000002</v>
      </c>
      <c r="H438" t="s">
        <v>316</v>
      </c>
      <c r="I438">
        <v>0.18752375000000002</v>
      </c>
      <c r="J438" t="s">
        <v>241</v>
      </c>
      <c r="K438">
        <v>0.18752375000000002</v>
      </c>
      <c r="L438" t="s">
        <v>448</v>
      </c>
      <c r="M438">
        <v>0.18752375000000002</v>
      </c>
      <c r="N438" t="s">
        <v>241</v>
      </c>
      <c r="O438">
        <v>0.18752375000000002</v>
      </c>
      <c r="P438" t="s">
        <v>448</v>
      </c>
      <c r="Q438" t="s">
        <v>14</v>
      </c>
    </row>
    <row r="439" spans="1:17" x14ac:dyDescent="0.25">
      <c r="A439" t="s">
        <v>137</v>
      </c>
      <c r="B439" t="s">
        <v>122</v>
      </c>
      <c r="E439">
        <v>0.18752375000000002</v>
      </c>
      <c r="F439" t="s">
        <v>300</v>
      </c>
      <c r="G439">
        <v>0.18752375000000002</v>
      </c>
      <c r="H439" t="s">
        <v>316</v>
      </c>
      <c r="I439">
        <v>0.18752375000000002</v>
      </c>
      <c r="J439" t="s">
        <v>241</v>
      </c>
      <c r="K439">
        <v>0.18752375000000002</v>
      </c>
      <c r="L439" t="s">
        <v>448</v>
      </c>
      <c r="M439">
        <v>0.18752375000000002</v>
      </c>
      <c r="N439" t="s">
        <v>241</v>
      </c>
      <c r="O439">
        <v>0.18752375000000002</v>
      </c>
      <c r="P439" t="s">
        <v>448</v>
      </c>
      <c r="Q439" t="s">
        <v>14</v>
      </c>
    </row>
    <row r="440" spans="1:17" x14ac:dyDescent="0.25">
      <c r="A440" t="s">
        <v>143</v>
      </c>
      <c r="B440" t="s">
        <v>122</v>
      </c>
      <c r="E440">
        <v>0.1</v>
      </c>
      <c r="F440" t="s">
        <v>371</v>
      </c>
      <c r="G440">
        <v>0.1</v>
      </c>
      <c r="H440" t="s">
        <v>371</v>
      </c>
      <c r="I440">
        <v>0.1</v>
      </c>
      <c r="J440" t="s">
        <v>241</v>
      </c>
      <c r="K440">
        <v>0.1</v>
      </c>
      <c r="L440" t="s">
        <v>448</v>
      </c>
      <c r="M440">
        <v>0.1</v>
      </c>
      <c r="N440" t="s">
        <v>241</v>
      </c>
      <c r="O440">
        <v>0.1</v>
      </c>
      <c r="P440" t="s">
        <v>448</v>
      </c>
      <c r="Q440" t="s">
        <v>14</v>
      </c>
    </row>
    <row r="441" spans="1:17" x14ac:dyDescent="0.25">
      <c r="A441" t="s">
        <v>127</v>
      </c>
      <c r="B441" t="s">
        <v>122</v>
      </c>
      <c r="E441">
        <v>2.76</v>
      </c>
      <c r="F441" t="s">
        <v>300</v>
      </c>
      <c r="G441">
        <v>2.76</v>
      </c>
      <c r="H441" t="s">
        <v>316</v>
      </c>
      <c r="I441">
        <v>2.76</v>
      </c>
      <c r="J441" t="s">
        <v>241</v>
      </c>
      <c r="K441">
        <v>2.76</v>
      </c>
      <c r="L441" t="s">
        <v>448</v>
      </c>
      <c r="M441">
        <v>2.76</v>
      </c>
      <c r="N441" t="s">
        <v>241</v>
      </c>
      <c r="O441">
        <v>2.76</v>
      </c>
      <c r="P441" t="s">
        <v>448</v>
      </c>
      <c r="Q441" t="s">
        <v>14</v>
      </c>
    </row>
    <row r="442" spans="1:17" x14ac:dyDescent="0.25">
      <c r="A442" t="s">
        <v>233</v>
      </c>
      <c r="B442" t="s">
        <v>122</v>
      </c>
      <c r="E442">
        <v>0.53200000000000003</v>
      </c>
      <c r="F442" t="s">
        <v>371</v>
      </c>
      <c r="G442">
        <v>0.53200000000000003</v>
      </c>
      <c r="H442" t="s">
        <v>371</v>
      </c>
      <c r="I442">
        <v>0.53200000000000003</v>
      </c>
      <c r="J442" t="s">
        <v>241</v>
      </c>
      <c r="K442">
        <v>0.53200000000000003</v>
      </c>
      <c r="L442" t="s">
        <v>448</v>
      </c>
      <c r="M442">
        <v>0.53200000000000003</v>
      </c>
      <c r="N442" t="s">
        <v>241</v>
      </c>
      <c r="O442">
        <v>0.53200000000000003</v>
      </c>
      <c r="P442" t="s">
        <v>448</v>
      </c>
      <c r="Q442" t="s">
        <v>14</v>
      </c>
    </row>
    <row r="443" spans="1:17" x14ac:dyDescent="0.25">
      <c r="A443" t="s">
        <v>134</v>
      </c>
      <c r="B443" t="s">
        <v>122</v>
      </c>
      <c r="E443">
        <v>2.5099999999999998</v>
      </c>
      <c r="F443" t="s">
        <v>300</v>
      </c>
      <c r="G443">
        <v>2.5099999999999998</v>
      </c>
      <c r="H443" t="s">
        <v>316</v>
      </c>
      <c r="I443">
        <v>2.5099999999999998</v>
      </c>
      <c r="J443" t="s">
        <v>241</v>
      </c>
      <c r="K443">
        <v>2.5099999999999998</v>
      </c>
      <c r="L443" t="s">
        <v>448</v>
      </c>
      <c r="M443">
        <v>2.5099999999999998</v>
      </c>
      <c r="N443" t="s">
        <v>241</v>
      </c>
      <c r="O443">
        <v>2.5099999999999998</v>
      </c>
      <c r="P443" t="s">
        <v>448</v>
      </c>
      <c r="Q443" t="s">
        <v>14</v>
      </c>
    </row>
    <row r="444" spans="1:17" x14ac:dyDescent="0.25">
      <c r="A444" t="s">
        <v>132</v>
      </c>
      <c r="B444" t="s">
        <v>122</v>
      </c>
      <c r="E444">
        <v>2.5750000000000002</v>
      </c>
      <c r="F444" t="s">
        <v>300</v>
      </c>
      <c r="G444">
        <v>2.5750000000000002</v>
      </c>
      <c r="H444" t="s">
        <v>316</v>
      </c>
      <c r="I444">
        <v>2.5750000000000002</v>
      </c>
      <c r="J444" t="s">
        <v>241</v>
      </c>
      <c r="K444">
        <v>2.5750000000000002</v>
      </c>
      <c r="L444" t="s">
        <v>448</v>
      </c>
      <c r="M444">
        <v>2.5750000000000002</v>
      </c>
      <c r="N444" t="s">
        <v>241</v>
      </c>
      <c r="O444">
        <v>2.5750000000000002</v>
      </c>
      <c r="P444" t="s">
        <v>448</v>
      </c>
      <c r="Q444" t="s">
        <v>14</v>
      </c>
    </row>
    <row r="445" spans="1:17" x14ac:dyDescent="0.25">
      <c r="A445" t="s">
        <v>231</v>
      </c>
      <c r="B445" t="s">
        <v>122</v>
      </c>
      <c r="E445">
        <v>0.37</v>
      </c>
      <c r="F445" t="s">
        <v>371</v>
      </c>
      <c r="G445">
        <v>0.37</v>
      </c>
      <c r="H445" t="s">
        <v>371</v>
      </c>
      <c r="I445">
        <v>0.37</v>
      </c>
      <c r="J445" t="s">
        <v>241</v>
      </c>
      <c r="K445">
        <v>0.37</v>
      </c>
      <c r="L445" t="s">
        <v>448</v>
      </c>
      <c r="M445">
        <v>0.37</v>
      </c>
      <c r="N445" t="s">
        <v>241</v>
      </c>
      <c r="O445">
        <v>0.37</v>
      </c>
      <c r="P445" t="s">
        <v>448</v>
      </c>
      <c r="Q445" t="s">
        <v>14</v>
      </c>
    </row>
    <row r="446" spans="1:17" x14ac:dyDescent="0.25">
      <c r="A446" t="s">
        <v>133</v>
      </c>
      <c r="B446" t="s">
        <v>122</v>
      </c>
      <c r="E446">
        <v>2.5099999999999998</v>
      </c>
      <c r="F446" t="s">
        <v>300</v>
      </c>
      <c r="G446">
        <v>2.5099999999999998</v>
      </c>
      <c r="H446" t="s">
        <v>316</v>
      </c>
      <c r="I446">
        <v>2.5099999999999998</v>
      </c>
      <c r="J446" t="s">
        <v>241</v>
      </c>
      <c r="K446">
        <v>2.5099999999999998</v>
      </c>
      <c r="L446" t="s">
        <v>448</v>
      </c>
      <c r="M446">
        <v>2.5099999999999998</v>
      </c>
      <c r="N446" t="s">
        <v>241</v>
      </c>
      <c r="O446">
        <v>2.5099999999999998</v>
      </c>
      <c r="P446" t="s">
        <v>448</v>
      </c>
      <c r="Q446" t="s">
        <v>14</v>
      </c>
    </row>
    <row r="447" spans="1:17" x14ac:dyDescent="0.25">
      <c r="A447" t="s">
        <v>131</v>
      </c>
      <c r="B447" t="s">
        <v>122</v>
      </c>
      <c r="E447">
        <v>2.5750000000000002</v>
      </c>
      <c r="F447" t="s">
        <v>316</v>
      </c>
      <c r="G447">
        <v>2.5750000000000002</v>
      </c>
      <c r="H447" t="s">
        <v>316</v>
      </c>
      <c r="I447">
        <v>2.5750000000000002</v>
      </c>
      <c r="J447" t="s">
        <v>241</v>
      </c>
      <c r="K447">
        <v>2.5750000000000002</v>
      </c>
      <c r="L447" t="s">
        <v>448</v>
      </c>
      <c r="M447">
        <v>2.5750000000000002</v>
      </c>
      <c r="N447" t="s">
        <v>241</v>
      </c>
      <c r="O447">
        <v>2.5750000000000002</v>
      </c>
      <c r="P447" t="s">
        <v>448</v>
      </c>
      <c r="Q447" t="s">
        <v>14</v>
      </c>
    </row>
    <row r="448" spans="1:17" hidden="1" x14ac:dyDescent="0.25">
      <c r="A448" t="s">
        <v>60</v>
      </c>
      <c r="B448" t="s">
        <v>79</v>
      </c>
      <c r="E448">
        <v>0.05</v>
      </c>
      <c r="F448" t="s">
        <v>218</v>
      </c>
      <c r="G448">
        <v>0.05</v>
      </c>
      <c r="H448" t="s">
        <v>218</v>
      </c>
      <c r="I448">
        <v>0.05</v>
      </c>
      <c r="J448" t="s">
        <v>218</v>
      </c>
      <c r="K448">
        <v>0.05</v>
      </c>
      <c r="L448" t="s">
        <v>218</v>
      </c>
      <c r="M448">
        <v>0.05</v>
      </c>
      <c r="N448" t="s">
        <v>218</v>
      </c>
      <c r="O448">
        <v>0.05</v>
      </c>
      <c r="P448" t="s">
        <v>218</v>
      </c>
      <c r="Q448" t="s">
        <v>6</v>
      </c>
    </row>
    <row r="449" spans="1:17" hidden="1" x14ac:dyDescent="0.25">
      <c r="A449" t="s">
        <v>99</v>
      </c>
      <c r="B449" t="s">
        <v>79</v>
      </c>
      <c r="E449">
        <v>4.1000000000000002E-2</v>
      </c>
      <c r="F449" t="s">
        <v>218</v>
      </c>
      <c r="G449">
        <v>4.1000000000000002E-2</v>
      </c>
      <c r="H449" t="s">
        <v>218</v>
      </c>
      <c r="I449">
        <v>4.1000000000000002E-2</v>
      </c>
      <c r="J449" t="s">
        <v>218</v>
      </c>
      <c r="K449">
        <v>4.1000000000000002E-2</v>
      </c>
      <c r="L449" t="s">
        <v>218</v>
      </c>
      <c r="M449">
        <v>4.1000000000000002E-2</v>
      </c>
      <c r="N449" t="s">
        <v>218</v>
      </c>
      <c r="O449">
        <v>4.1000000000000002E-2</v>
      </c>
      <c r="P449" t="s">
        <v>218</v>
      </c>
      <c r="Q449" t="s">
        <v>6</v>
      </c>
    </row>
    <row r="450" spans="1:17" hidden="1" x14ac:dyDescent="0.25">
      <c r="A450" t="s">
        <v>214</v>
      </c>
      <c r="B450" t="s">
        <v>79</v>
      </c>
      <c r="E450">
        <v>0.14099999999999999</v>
      </c>
      <c r="F450" t="s">
        <v>218</v>
      </c>
      <c r="G450">
        <v>0.14099999999999999</v>
      </c>
      <c r="H450" t="s">
        <v>218</v>
      </c>
      <c r="I450">
        <v>0.14099999999999999</v>
      </c>
      <c r="J450" t="s">
        <v>218</v>
      </c>
      <c r="K450">
        <v>0.14099999999999999</v>
      </c>
      <c r="L450" t="s">
        <v>218</v>
      </c>
      <c r="M450">
        <v>0.14099999999999999</v>
      </c>
      <c r="N450" t="s">
        <v>218</v>
      </c>
      <c r="O450">
        <v>0.14099999999999999</v>
      </c>
      <c r="P450" t="s">
        <v>218</v>
      </c>
      <c r="Q450" t="s">
        <v>6</v>
      </c>
    </row>
    <row r="451" spans="1:17" hidden="1" x14ac:dyDescent="0.25">
      <c r="A451" t="s">
        <v>101</v>
      </c>
      <c r="B451" t="s">
        <v>79</v>
      </c>
      <c r="E451">
        <v>6.8000000000000005E-2</v>
      </c>
      <c r="F451" t="s">
        <v>218</v>
      </c>
      <c r="G451">
        <v>6.8000000000000005E-2</v>
      </c>
      <c r="H451" t="s">
        <v>218</v>
      </c>
      <c r="I451">
        <v>6.8000000000000005E-2</v>
      </c>
      <c r="J451" t="s">
        <v>218</v>
      </c>
      <c r="K451">
        <v>6.8000000000000005E-2</v>
      </c>
      <c r="L451" t="s">
        <v>218</v>
      </c>
      <c r="M451">
        <v>6.8000000000000005E-2</v>
      </c>
      <c r="N451" t="s">
        <v>218</v>
      </c>
      <c r="O451">
        <v>6.8000000000000005E-2</v>
      </c>
      <c r="P451" t="s">
        <v>218</v>
      </c>
      <c r="Q451" t="s">
        <v>6</v>
      </c>
    </row>
    <row r="452" spans="1:17" hidden="1" x14ac:dyDescent="0.25">
      <c r="A452" t="s">
        <v>234</v>
      </c>
      <c r="B452" t="s">
        <v>79</v>
      </c>
      <c r="E452">
        <v>0.14099999999999999</v>
      </c>
      <c r="F452" t="s">
        <v>218</v>
      </c>
      <c r="G452">
        <v>0.14099999999999999</v>
      </c>
      <c r="H452" t="s">
        <v>218</v>
      </c>
      <c r="I452">
        <v>0.14099999999999999</v>
      </c>
      <c r="J452" t="s">
        <v>218</v>
      </c>
      <c r="K452">
        <v>0.14099999999999999</v>
      </c>
      <c r="L452" t="s">
        <v>218</v>
      </c>
      <c r="M452">
        <v>0.14099999999999999</v>
      </c>
      <c r="N452" t="s">
        <v>218</v>
      </c>
      <c r="O452">
        <v>0.14099999999999999</v>
      </c>
      <c r="P452" t="s">
        <v>218</v>
      </c>
      <c r="Q452" t="s">
        <v>6</v>
      </c>
    </row>
    <row r="453" spans="1:17" hidden="1" x14ac:dyDescent="0.25">
      <c r="A453" t="s">
        <v>105</v>
      </c>
      <c r="B453" t="s">
        <v>79</v>
      </c>
      <c r="E453">
        <v>0.16</v>
      </c>
      <c r="F453" t="s">
        <v>218</v>
      </c>
      <c r="G453">
        <v>0.16</v>
      </c>
      <c r="H453" t="s">
        <v>218</v>
      </c>
      <c r="I453">
        <v>0.16</v>
      </c>
      <c r="J453" t="s">
        <v>218</v>
      </c>
      <c r="K453">
        <v>0.16</v>
      </c>
      <c r="L453" t="s">
        <v>218</v>
      </c>
      <c r="M453">
        <v>0.16</v>
      </c>
      <c r="N453" t="s">
        <v>218</v>
      </c>
      <c r="O453">
        <v>0.16</v>
      </c>
      <c r="P453" t="s">
        <v>218</v>
      </c>
      <c r="Q453" t="s">
        <v>6</v>
      </c>
    </row>
    <row r="454" spans="1:17" hidden="1" x14ac:dyDescent="0.25">
      <c r="A454" t="s">
        <v>107</v>
      </c>
      <c r="B454" t="s">
        <v>79</v>
      </c>
      <c r="E454">
        <v>0.13700000000000001</v>
      </c>
      <c r="F454" t="s">
        <v>218</v>
      </c>
      <c r="G454">
        <v>0.13700000000000001</v>
      </c>
      <c r="H454" t="s">
        <v>218</v>
      </c>
      <c r="I454">
        <v>0.13700000000000001</v>
      </c>
      <c r="J454" t="s">
        <v>218</v>
      </c>
      <c r="K454">
        <v>0.13700000000000001</v>
      </c>
      <c r="L454" t="s">
        <v>218</v>
      </c>
      <c r="M454">
        <v>0.13700000000000001</v>
      </c>
      <c r="N454" t="s">
        <v>218</v>
      </c>
      <c r="O454">
        <v>0.13700000000000001</v>
      </c>
      <c r="P454" t="s">
        <v>218</v>
      </c>
      <c r="Q454" t="s">
        <v>6</v>
      </c>
    </row>
    <row r="455" spans="1:17" hidden="1" x14ac:dyDescent="0.25">
      <c r="A455" t="s">
        <v>163</v>
      </c>
      <c r="B455" t="s">
        <v>79</v>
      </c>
      <c r="E455">
        <v>0.14099999999999999</v>
      </c>
      <c r="F455" t="s">
        <v>218</v>
      </c>
      <c r="G455">
        <v>0.14099999999999999</v>
      </c>
      <c r="H455" t="s">
        <v>218</v>
      </c>
      <c r="I455">
        <v>0.14099999999999999</v>
      </c>
      <c r="J455" t="s">
        <v>218</v>
      </c>
      <c r="K455">
        <v>0.14099999999999999</v>
      </c>
      <c r="L455" t="s">
        <v>218</v>
      </c>
      <c r="M455">
        <v>0.14099999999999999</v>
      </c>
      <c r="N455" t="s">
        <v>218</v>
      </c>
      <c r="O455">
        <v>0.14099999999999999</v>
      </c>
      <c r="P455" t="s">
        <v>218</v>
      </c>
      <c r="Q455" t="s">
        <v>6</v>
      </c>
    </row>
    <row r="456" spans="1:17" hidden="1" x14ac:dyDescent="0.25">
      <c r="A456" t="s">
        <v>168</v>
      </c>
      <c r="B456" t="s">
        <v>79</v>
      </c>
      <c r="E456">
        <v>0.14099999999999999</v>
      </c>
      <c r="F456" t="s">
        <v>218</v>
      </c>
      <c r="G456">
        <v>0.14099999999999999</v>
      </c>
      <c r="H456" t="s">
        <v>218</v>
      </c>
      <c r="I456">
        <v>0.14099999999999999</v>
      </c>
      <c r="J456" t="s">
        <v>218</v>
      </c>
      <c r="K456">
        <v>0.14099999999999999</v>
      </c>
      <c r="L456" t="s">
        <v>218</v>
      </c>
      <c r="M456">
        <v>0.14099999999999999</v>
      </c>
      <c r="N456" t="s">
        <v>218</v>
      </c>
      <c r="O456">
        <v>0.14099999999999999</v>
      </c>
      <c r="P456" t="s">
        <v>218</v>
      </c>
      <c r="Q456" t="s">
        <v>6</v>
      </c>
    </row>
    <row r="457" spans="1:17" hidden="1" x14ac:dyDescent="0.25">
      <c r="A457" t="s">
        <v>178</v>
      </c>
      <c r="B457" t="s">
        <v>79</v>
      </c>
      <c r="E457">
        <v>0.14099999999999999</v>
      </c>
      <c r="F457" t="s">
        <v>218</v>
      </c>
      <c r="G457">
        <v>0.14099999999999999</v>
      </c>
      <c r="H457" t="s">
        <v>218</v>
      </c>
      <c r="I457">
        <v>0.14099999999999999</v>
      </c>
      <c r="J457" t="s">
        <v>218</v>
      </c>
      <c r="K457">
        <v>0.14099999999999999</v>
      </c>
      <c r="L457" t="s">
        <v>218</v>
      </c>
      <c r="M457">
        <v>0.14099999999999999</v>
      </c>
      <c r="N457" t="s">
        <v>218</v>
      </c>
      <c r="O457">
        <v>0.14099999999999999</v>
      </c>
      <c r="P457" t="s">
        <v>218</v>
      </c>
      <c r="Q457" t="s">
        <v>6</v>
      </c>
    </row>
    <row r="458" spans="1:17" hidden="1" x14ac:dyDescent="0.25">
      <c r="A458" t="s">
        <v>170</v>
      </c>
      <c r="B458" t="s">
        <v>79</v>
      </c>
      <c r="E458">
        <v>0.14099999999999999</v>
      </c>
      <c r="F458" t="s">
        <v>218</v>
      </c>
      <c r="G458">
        <v>0.14099999999999999</v>
      </c>
      <c r="H458" t="s">
        <v>218</v>
      </c>
      <c r="I458">
        <v>0.14099999999999999</v>
      </c>
      <c r="J458" t="s">
        <v>218</v>
      </c>
      <c r="K458">
        <v>0.14099999999999999</v>
      </c>
      <c r="L458" t="s">
        <v>218</v>
      </c>
      <c r="M458">
        <v>0.14099999999999999</v>
      </c>
      <c r="N458" t="s">
        <v>218</v>
      </c>
      <c r="O458">
        <v>0.14099999999999999</v>
      </c>
      <c r="P458" t="s">
        <v>218</v>
      </c>
      <c r="Q458" t="s">
        <v>6</v>
      </c>
    </row>
    <row r="459" spans="1:17" hidden="1" x14ac:dyDescent="0.25">
      <c r="A459" t="s">
        <v>174</v>
      </c>
      <c r="B459" t="s">
        <v>79</v>
      </c>
      <c r="E459">
        <v>0.14099999999999999</v>
      </c>
      <c r="F459" t="s">
        <v>218</v>
      </c>
      <c r="G459">
        <v>0.14099999999999999</v>
      </c>
      <c r="H459" t="s">
        <v>218</v>
      </c>
      <c r="I459">
        <v>0.14099999999999999</v>
      </c>
      <c r="J459" t="s">
        <v>218</v>
      </c>
      <c r="K459">
        <v>0.14099999999999999</v>
      </c>
      <c r="L459" t="s">
        <v>218</v>
      </c>
      <c r="M459">
        <v>0.14099999999999999</v>
      </c>
      <c r="N459" t="s">
        <v>218</v>
      </c>
      <c r="O459">
        <v>0.14099999999999999</v>
      </c>
      <c r="P459" t="s">
        <v>218</v>
      </c>
      <c r="Q459" t="s">
        <v>6</v>
      </c>
    </row>
    <row r="460" spans="1:17" hidden="1" x14ac:dyDescent="0.25">
      <c r="A460" t="s">
        <v>176</v>
      </c>
      <c r="B460" t="s">
        <v>79</v>
      </c>
      <c r="E460">
        <v>0.14099999999999999</v>
      </c>
      <c r="F460" t="s">
        <v>218</v>
      </c>
      <c r="G460">
        <v>0.14099999999999999</v>
      </c>
      <c r="H460" t="s">
        <v>218</v>
      </c>
      <c r="I460">
        <v>0.14099999999999999</v>
      </c>
      <c r="J460" t="s">
        <v>218</v>
      </c>
      <c r="K460">
        <v>0.14099999999999999</v>
      </c>
      <c r="L460" t="s">
        <v>218</v>
      </c>
      <c r="M460">
        <v>0.14099999999999999</v>
      </c>
      <c r="N460" t="s">
        <v>218</v>
      </c>
      <c r="O460">
        <v>0.14099999999999999</v>
      </c>
      <c r="P460" t="s">
        <v>218</v>
      </c>
      <c r="Q460" t="s">
        <v>6</v>
      </c>
    </row>
    <row r="461" spans="1:17" hidden="1" x14ac:dyDescent="0.25">
      <c r="A461" t="s">
        <v>172</v>
      </c>
      <c r="B461" t="s">
        <v>79</v>
      </c>
      <c r="E461">
        <v>0.14099999999999999</v>
      </c>
      <c r="F461" t="s">
        <v>218</v>
      </c>
      <c r="G461">
        <v>0.14099999999999999</v>
      </c>
      <c r="H461" t="s">
        <v>218</v>
      </c>
      <c r="I461">
        <v>0.14099999999999999</v>
      </c>
      <c r="J461" t="s">
        <v>218</v>
      </c>
      <c r="K461">
        <v>0.14099999999999999</v>
      </c>
      <c r="L461" t="s">
        <v>218</v>
      </c>
      <c r="M461">
        <v>0.14099999999999999</v>
      </c>
      <c r="N461" t="s">
        <v>218</v>
      </c>
      <c r="O461">
        <v>0.14099999999999999</v>
      </c>
      <c r="P461" t="s">
        <v>218</v>
      </c>
      <c r="Q461" t="s">
        <v>6</v>
      </c>
    </row>
    <row r="462" spans="1:17" hidden="1" x14ac:dyDescent="0.25">
      <c r="A462" t="s">
        <v>180</v>
      </c>
      <c r="B462" t="s">
        <v>79</v>
      </c>
      <c r="E462">
        <v>0.161</v>
      </c>
      <c r="F462" t="s">
        <v>218</v>
      </c>
      <c r="G462">
        <v>0.161</v>
      </c>
      <c r="H462" t="s">
        <v>218</v>
      </c>
      <c r="I462">
        <v>0.161</v>
      </c>
      <c r="J462" t="s">
        <v>218</v>
      </c>
      <c r="K462">
        <v>0.161</v>
      </c>
      <c r="L462" t="s">
        <v>218</v>
      </c>
      <c r="M462">
        <v>0.161</v>
      </c>
      <c r="N462" t="s">
        <v>218</v>
      </c>
      <c r="O462">
        <v>0.161</v>
      </c>
      <c r="P462" t="s">
        <v>218</v>
      </c>
      <c r="Q462" t="s">
        <v>6</v>
      </c>
    </row>
    <row r="463" spans="1:17" hidden="1" x14ac:dyDescent="0.25">
      <c r="A463" t="s">
        <v>189</v>
      </c>
      <c r="B463" t="s">
        <v>79</v>
      </c>
      <c r="E463">
        <v>0.16800000000000001</v>
      </c>
      <c r="F463" t="s">
        <v>218</v>
      </c>
      <c r="G463">
        <v>0.16800000000000001</v>
      </c>
      <c r="H463" t="s">
        <v>218</v>
      </c>
      <c r="I463">
        <v>0.16800000000000001</v>
      </c>
      <c r="J463" t="s">
        <v>218</v>
      </c>
      <c r="K463">
        <v>0.16800000000000001</v>
      </c>
      <c r="L463" t="s">
        <v>218</v>
      </c>
      <c r="M463">
        <v>0.16800000000000001</v>
      </c>
      <c r="N463" t="s">
        <v>218</v>
      </c>
      <c r="O463">
        <v>0.16800000000000001</v>
      </c>
      <c r="P463" t="s">
        <v>218</v>
      </c>
      <c r="Q463" t="s">
        <v>6</v>
      </c>
    </row>
    <row r="464" spans="1:17" hidden="1" x14ac:dyDescent="0.25">
      <c r="A464" t="s">
        <v>191</v>
      </c>
      <c r="B464" t="s">
        <v>79</v>
      </c>
      <c r="E464">
        <v>5.8999999999999997E-2</v>
      </c>
      <c r="F464" t="s">
        <v>218</v>
      </c>
      <c r="G464">
        <v>5.8999999999999997E-2</v>
      </c>
      <c r="H464" t="s">
        <v>218</v>
      </c>
      <c r="I464">
        <v>5.8999999999999997E-2</v>
      </c>
      <c r="J464" t="s">
        <v>218</v>
      </c>
      <c r="K464">
        <v>5.8999999999999997E-2</v>
      </c>
      <c r="L464" t="s">
        <v>218</v>
      </c>
      <c r="M464">
        <v>5.8999999999999997E-2</v>
      </c>
      <c r="N464" t="s">
        <v>218</v>
      </c>
      <c r="O464">
        <v>5.8999999999999997E-2</v>
      </c>
      <c r="P464" t="s">
        <v>218</v>
      </c>
      <c r="Q464" t="s">
        <v>6</v>
      </c>
    </row>
    <row r="465" spans="1:17" hidden="1" x14ac:dyDescent="0.25">
      <c r="A465" t="s">
        <v>103</v>
      </c>
      <c r="B465" t="s">
        <v>79</v>
      </c>
      <c r="E465">
        <v>4.1000000000000002E-2</v>
      </c>
      <c r="F465" t="s">
        <v>218</v>
      </c>
      <c r="G465">
        <v>4.1000000000000002E-2</v>
      </c>
      <c r="H465" t="s">
        <v>218</v>
      </c>
      <c r="I465">
        <v>4.1000000000000002E-2</v>
      </c>
      <c r="J465" t="s">
        <v>218</v>
      </c>
      <c r="K465">
        <v>4.1000000000000002E-2</v>
      </c>
      <c r="L465" t="s">
        <v>218</v>
      </c>
      <c r="M465">
        <v>4.1000000000000002E-2</v>
      </c>
      <c r="N465" t="s">
        <v>218</v>
      </c>
      <c r="O465">
        <v>4.1000000000000002E-2</v>
      </c>
      <c r="P465" t="s">
        <v>218</v>
      </c>
      <c r="Q465" t="s">
        <v>6</v>
      </c>
    </row>
    <row r="466" spans="1:17" hidden="1" x14ac:dyDescent="0.25">
      <c r="A466" t="s">
        <v>216</v>
      </c>
      <c r="B466" t="s">
        <v>79</v>
      </c>
      <c r="E466">
        <v>4.1000000000000002E-2</v>
      </c>
      <c r="F466" t="s">
        <v>218</v>
      </c>
      <c r="G466">
        <v>4.1000000000000002E-2</v>
      </c>
      <c r="H466" t="s">
        <v>218</v>
      </c>
      <c r="I466">
        <v>4.1000000000000002E-2</v>
      </c>
      <c r="J466" t="s">
        <v>218</v>
      </c>
      <c r="K466">
        <v>4.1000000000000002E-2</v>
      </c>
      <c r="L466" t="s">
        <v>218</v>
      </c>
      <c r="M466">
        <v>4.1000000000000002E-2</v>
      </c>
      <c r="N466" t="s">
        <v>218</v>
      </c>
      <c r="O466">
        <v>4.1000000000000002E-2</v>
      </c>
      <c r="P466" t="s">
        <v>218</v>
      </c>
      <c r="Q466" t="s">
        <v>6</v>
      </c>
    </row>
    <row r="467" spans="1:17" hidden="1" x14ac:dyDescent="0.25">
      <c r="A467" t="s">
        <v>193</v>
      </c>
      <c r="B467" t="s">
        <v>79</v>
      </c>
      <c r="E467">
        <v>0.06</v>
      </c>
      <c r="F467" t="s">
        <v>218</v>
      </c>
      <c r="G467">
        <v>0.06</v>
      </c>
      <c r="H467" t="s">
        <v>218</v>
      </c>
      <c r="I467">
        <v>0.06</v>
      </c>
      <c r="J467" t="s">
        <v>218</v>
      </c>
      <c r="K467">
        <v>0.06</v>
      </c>
      <c r="L467" t="s">
        <v>218</v>
      </c>
      <c r="M467">
        <v>0.06</v>
      </c>
      <c r="N467" t="s">
        <v>218</v>
      </c>
      <c r="O467">
        <v>0.06</v>
      </c>
      <c r="P467" t="s">
        <v>218</v>
      </c>
      <c r="Q467" t="s">
        <v>6</v>
      </c>
    </row>
    <row r="468" spans="1:17" hidden="1" x14ac:dyDescent="0.25">
      <c r="A468" t="s">
        <v>229</v>
      </c>
      <c r="B468" t="s">
        <v>79</v>
      </c>
      <c r="E468">
        <v>0.14099999999999999</v>
      </c>
      <c r="F468" t="s">
        <v>218</v>
      </c>
      <c r="G468">
        <v>0.14099999999999999</v>
      </c>
      <c r="H468" t="s">
        <v>218</v>
      </c>
      <c r="I468">
        <v>0.14099999999999999</v>
      </c>
      <c r="J468" t="s">
        <v>218</v>
      </c>
      <c r="K468">
        <v>0.14099999999999999</v>
      </c>
      <c r="L468" t="s">
        <v>218</v>
      </c>
      <c r="M468">
        <v>0.14099999999999999</v>
      </c>
      <c r="N468" t="s">
        <v>218</v>
      </c>
      <c r="O468">
        <v>0.14099999999999999</v>
      </c>
      <c r="P468" t="s">
        <v>218</v>
      </c>
      <c r="Q468" t="s">
        <v>6</v>
      </c>
    </row>
    <row r="469" spans="1:17" hidden="1" x14ac:dyDescent="0.25">
      <c r="A469" t="s">
        <v>196</v>
      </c>
      <c r="B469" t="s">
        <v>79</v>
      </c>
      <c r="E469">
        <v>9.6000000000000002E-2</v>
      </c>
      <c r="F469" t="s">
        <v>218</v>
      </c>
      <c r="G469">
        <v>9.6000000000000002E-2</v>
      </c>
      <c r="H469" t="s">
        <v>218</v>
      </c>
      <c r="I469">
        <v>9.6000000000000002E-2</v>
      </c>
      <c r="J469" t="s">
        <v>218</v>
      </c>
      <c r="K469">
        <v>9.6000000000000002E-2</v>
      </c>
      <c r="L469" t="s">
        <v>218</v>
      </c>
      <c r="M469">
        <v>9.6000000000000002E-2</v>
      </c>
      <c r="N469" t="s">
        <v>218</v>
      </c>
      <c r="O469">
        <v>9.6000000000000002E-2</v>
      </c>
      <c r="P469" t="s">
        <v>218</v>
      </c>
      <c r="Q469" t="s">
        <v>6</v>
      </c>
    </row>
    <row r="470" spans="1:17" hidden="1" x14ac:dyDescent="0.25">
      <c r="A470" t="s">
        <v>144</v>
      </c>
      <c r="B470" t="s">
        <v>79</v>
      </c>
      <c r="E470">
        <v>0.14099999999999999</v>
      </c>
      <c r="F470" t="s">
        <v>218</v>
      </c>
      <c r="G470">
        <v>0.14099999999999999</v>
      </c>
      <c r="H470" t="s">
        <v>218</v>
      </c>
      <c r="I470">
        <v>0.14099999999999999</v>
      </c>
      <c r="J470" t="s">
        <v>218</v>
      </c>
      <c r="K470">
        <v>0.14099999999999999</v>
      </c>
      <c r="L470" t="s">
        <v>218</v>
      </c>
      <c r="M470">
        <v>0.14099999999999999</v>
      </c>
      <c r="N470" t="s">
        <v>218</v>
      </c>
      <c r="O470">
        <v>0.14099999999999999</v>
      </c>
      <c r="P470" t="s">
        <v>218</v>
      </c>
      <c r="Q470" t="s">
        <v>6</v>
      </c>
    </row>
    <row r="471" spans="1:17" hidden="1" x14ac:dyDescent="0.25">
      <c r="A471" t="s">
        <v>151</v>
      </c>
      <c r="B471" t="s">
        <v>79</v>
      </c>
      <c r="E471">
        <v>0.14099999999999999</v>
      </c>
      <c r="F471" t="s">
        <v>218</v>
      </c>
      <c r="G471">
        <v>0.14099999999999999</v>
      </c>
      <c r="H471" t="s">
        <v>218</v>
      </c>
      <c r="I471">
        <v>0.14099999999999999</v>
      </c>
      <c r="J471" t="s">
        <v>218</v>
      </c>
      <c r="K471">
        <v>0.14099999999999999</v>
      </c>
      <c r="L471" t="s">
        <v>218</v>
      </c>
      <c r="M471">
        <v>0.14099999999999999</v>
      </c>
      <c r="N471" t="s">
        <v>218</v>
      </c>
      <c r="O471">
        <v>0.14099999999999999</v>
      </c>
      <c r="P471" t="s">
        <v>218</v>
      </c>
      <c r="Q471" t="s">
        <v>6</v>
      </c>
    </row>
    <row r="472" spans="1:17" hidden="1" x14ac:dyDescent="0.25">
      <c r="A472" t="s">
        <v>161</v>
      </c>
      <c r="B472" t="s">
        <v>79</v>
      </c>
      <c r="E472">
        <v>0.14099999999999999</v>
      </c>
      <c r="F472" t="s">
        <v>218</v>
      </c>
      <c r="G472">
        <v>0.14099999999999999</v>
      </c>
      <c r="H472" t="s">
        <v>218</v>
      </c>
      <c r="I472">
        <v>0.14099999999999999</v>
      </c>
      <c r="J472" t="s">
        <v>218</v>
      </c>
      <c r="K472">
        <v>0.14099999999999999</v>
      </c>
      <c r="L472" t="s">
        <v>218</v>
      </c>
      <c r="M472">
        <v>0.14099999999999999</v>
      </c>
      <c r="N472" t="s">
        <v>218</v>
      </c>
      <c r="O472">
        <v>0.14099999999999999</v>
      </c>
      <c r="P472" t="s">
        <v>218</v>
      </c>
      <c r="Q472" t="s">
        <v>6</v>
      </c>
    </row>
    <row r="473" spans="1:17" hidden="1" x14ac:dyDescent="0.25">
      <c r="A473" t="s">
        <v>157</v>
      </c>
      <c r="B473" t="s">
        <v>79</v>
      </c>
      <c r="E473">
        <v>0.14099999999999999</v>
      </c>
      <c r="F473" t="s">
        <v>218</v>
      </c>
      <c r="G473">
        <v>0.14099999999999999</v>
      </c>
      <c r="H473" t="s">
        <v>218</v>
      </c>
      <c r="I473">
        <v>0.14099999999999999</v>
      </c>
      <c r="J473" t="s">
        <v>218</v>
      </c>
      <c r="K473">
        <v>0.14099999999999999</v>
      </c>
      <c r="L473" t="s">
        <v>218</v>
      </c>
      <c r="M473">
        <v>0.14099999999999999</v>
      </c>
      <c r="N473" t="s">
        <v>218</v>
      </c>
      <c r="O473">
        <v>0.14099999999999999</v>
      </c>
      <c r="P473" t="s">
        <v>218</v>
      </c>
      <c r="Q473" t="s">
        <v>6</v>
      </c>
    </row>
    <row r="474" spans="1:17" hidden="1" x14ac:dyDescent="0.25">
      <c r="A474" t="s">
        <v>159</v>
      </c>
      <c r="B474" t="s">
        <v>79</v>
      </c>
      <c r="E474">
        <v>0.14099999999999999</v>
      </c>
      <c r="F474" t="s">
        <v>218</v>
      </c>
      <c r="G474">
        <v>0.14099999999999999</v>
      </c>
      <c r="H474" t="s">
        <v>218</v>
      </c>
      <c r="I474">
        <v>0.14099999999999999</v>
      </c>
      <c r="J474" t="s">
        <v>218</v>
      </c>
      <c r="K474">
        <v>0.14099999999999999</v>
      </c>
      <c r="L474" t="s">
        <v>218</v>
      </c>
      <c r="M474">
        <v>0.14099999999999999</v>
      </c>
      <c r="N474" t="s">
        <v>218</v>
      </c>
      <c r="O474">
        <v>0.14099999999999999</v>
      </c>
      <c r="P474" t="s">
        <v>218</v>
      </c>
      <c r="Q474" t="s">
        <v>6</v>
      </c>
    </row>
    <row r="475" spans="1:17" hidden="1" x14ac:dyDescent="0.25">
      <c r="A475" t="s">
        <v>155</v>
      </c>
      <c r="B475" t="s">
        <v>79</v>
      </c>
      <c r="E475">
        <v>0.14099999999999999</v>
      </c>
      <c r="F475" t="s">
        <v>218</v>
      </c>
      <c r="G475">
        <v>0.14099999999999999</v>
      </c>
      <c r="H475" t="s">
        <v>218</v>
      </c>
      <c r="I475">
        <v>0.14099999999999999</v>
      </c>
      <c r="J475" t="s">
        <v>218</v>
      </c>
      <c r="K475">
        <v>0.14099999999999999</v>
      </c>
      <c r="L475" t="s">
        <v>218</v>
      </c>
      <c r="M475">
        <v>0.14099999999999999</v>
      </c>
      <c r="N475" t="s">
        <v>218</v>
      </c>
      <c r="O475">
        <v>0.14099999999999999</v>
      </c>
      <c r="P475" t="s">
        <v>218</v>
      </c>
      <c r="Q475" t="s">
        <v>6</v>
      </c>
    </row>
    <row r="476" spans="1:17" hidden="1" x14ac:dyDescent="0.25">
      <c r="A476" t="s">
        <v>198</v>
      </c>
      <c r="B476" t="s">
        <v>79</v>
      </c>
      <c r="E476">
        <v>0.20699999999999999</v>
      </c>
      <c r="F476" t="s">
        <v>218</v>
      </c>
      <c r="G476">
        <v>0.20699999999999999</v>
      </c>
      <c r="H476" t="s">
        <v>218</v>
      </c>
      <c r="I476">
        <v>0.20699999999999999</v>
      </c>
      <c r="J476" t="s">
        <v>218</v>
      </c>
      <c r="K476">
        <v>0.20699999999999999</v>
      </c>
      <c r="L476" t="s">
        <v>218</v>
      </c>
      <c r="M476">
        <v>0.20699999999999999</v>
      </c>
      <c r="N476" t="s">
        <v>218</v>
      </c>
      <c r="O476">
        <v>0.20699999999999999</v>
      </c>
      <c r="P476" t="s">
        <v>218</v>
      </c>
      <c r="Q476" t="s">
        <v>6</v>
      </c>
    </row>
    <row r="477" spans="1:17" hidden="1" x14ac:dyDescent="0.25">
      <c r="A477" t="s">
        <v>141</v>
      </c>
      <c r="B477" t="s">
        <v>142</v>
      </c>
      <c r="E477">
        <v>0</v>
      </c>
      <c r="F477" t="s">
        <v>218</v>
      </c>
      <c r="G477">
        <v>0</v>
      </c>
      <c r="H477" t="s">
        <v>218</v>
      </c>
      <c r="I477">
        <v>0</v>
      </c>
      <c r="J477" t="s">
        <v>218</v>
      </c>
      <c r="K477">
        <v>0</v>
      </c>
      <c r="L477" t="s">
        <v>218</v>
      </c>
      <c r="M477">
        <v>0</v>
      </c>
      <c r="N477" t="s">
        <v>218</v>
      </c>
      <c r="O477">
        <v>0</v>
      </c>
      <c r="P477" t="s">
        <v>218</v>
      </c>
      <c r="Q477" t="s">
        <v>55</v>
      </c>
    </row>
    <row r="478" spans="1:17" hidden="1" x14ac:dyDescent="0.25">
      <c r="A478" t="s">
        <v>60</v>
      </c>
      <c r="B478" t="s">
        <v>62</v>
      </c>
      <c r="E478">
        <v>6.6200000000000005E-4</v>
      </c>
      <c r="F478" t="s">
        <v>218</v>
      </c>
      <c r="G478">
        <v>6.6200000000000005E-4</v>
      </c>
      <c r="H478" t="s">
        <v>218</v>
      </c>
      <c r="I478">
        <v>6.6200000000000005E-4</v>
      </c>
      <c r="J478" t="s">
        <v>218</v>
      </c>
      <c r="K478">
        <v>6.6200000000000005E-4</v>
      </c>
      <c r="L478" t="s">
        <v>218</v>
      </c>
      <c r="M478">
        <v>6.6200000000000005E-4</v>
      </c>
      <c r="N478" t="s">
        <v>218</v>
      </c>
      <c r="O478">
        <v>6.6200000000000005E-4</v>
      </c>
      <c r="P478" t="s">
        <v>218</v>
      </c>
      <c r="Q478" t="s">
        <v>6</v>
      </c>
    </row>
    <row r="479" spans="1:17" hidden="1" x14ac:dyDescent="0.25">
      <c r="A479" t="s">
        <v>99</v>
      </c>
      <c r="B479" t="s">
        <v>62</v>
      </c>
      <c r="E479">
        <v>7.2700000000000005E-5</v>
      </c>
      <c r="F479" t="s">
        <v>218</v>
      </c>
      <c r="G479">
        <v>7.2700000000000005E-5</v>
      </c>
      <c r="H479" t="s">
        <v>218</v>
      </c>
      <c r="I479">
        <v>7.2700000000000005E-5</v>
      </c>
      <c r="J479" t="s">
        <v>218</v>
      </c>
      <c r="K479">
        <v>7.2700000000000005E-5</v>
      </c>
      <c r="L479" t="s">
        <v>218</v>
      </c>
      <c r="M479">
        <v>7.2700000000000005E-5</v>
      </c>
      <c r="N479" t="s">
        <v>218</v>
      </c>
      <c r="O479">
        <v>7.2700000000000005E-5</v>
      </c>
      <c r="P479" t="s">
        <v>218</v>
      </c>
      <c r="Q479" t="s">
        <v>6</v>
      </c>
    </row>
    <row r="480" spans="1:17" hidden="1" x14ac:dyDescent="0.25">
      <c r="A480" t="s">
        <v>214</v>
      </c>
      <c r="B480" t="s">
        <v>62</v>
      </c>
      <c r="E480">
        <v>2.0400000000000001E-3</v>
      </c>
      <c r="F480" t="s">
        <v>218</v>
      </c>
      <c r="G480">
        <v>2.0400000000000001E-3</v>
      </c>
      <c r="H480" t="s">
        <v>218</v>
      </c>
      <c r="I480">
        <v>2.0400000000000001E-3</v>
      </c>
      <c r="J480" t="s">
        <v>218</v>
      </c>
      <c r="K480">
        <v>2.0400000000000001E-3</v>
      </c>
      <c r="L480" t="s">
        <v>218</v>
      </c>
      <c r="M480">
        <v>2.0400000000000001E-3</v>
      </c>
      <c r="N480" t="s">
        <v>218</v>
      </c>
      <c r="O480">
        <v>2.0400000000000001E-3</v>
      </c>
      <c r="P480" t="s">
        <v>218</v>
      </c>
      <c r="Q480" t="s">
        <v>6</v>
      </c>
    </row>
    <row r="481" spans="1:17" hidden="1" x14ac:dyDescent="0.25">
      <c r="A481" t="s">
        <v>101</v>
      </c>
      <c r="B481" t="s">
        <v>62</v>
      </c>
      <c r="E481">
        <v>7.5399999999999998E-3</v>
      </c>
      <c r="F481" t="s">
        <v>218</v>
      </c>
      <c r="G481">
        <v>7.5399999999999998E-3</v>
      </c>
      <c r="H481" t="s">
        <v>218</v>
      </c>
      <c r="I481">
        <v>7.5399999999999998E-3</v>
      </c>
      <c r="J481" t="s">
        <v>218</v>
      </c>
      <c r="K481">
        <v>7.5399999999999998E-3</v>
      </c>
      <c r="L481" t="s">
        <v>218</v>
      </c>
      <c r="M481">
        <v>7.5399999999999998E-3</v>
      </c>
      <c r="N481" t="s">
        <v>218</v>
      </c>
      <c r="O481">
        <v>7.5399999999999998E-3</v>
      </c>
      <c r="P481" t="s">
        <v>218</v>
      </c>
      <c r="Q481" t="s">
        <v>6</v>
      </c>
    </row>
    <row r="482" spans="1:17" hidden="1" x14ac:dyDescent="0.25">
      <c r="A482" t="s">
        <v>234</v>
      </c>
      <c r="B482" t="s">
        <v>62</v>
      </c>
      <c r="E482">
        <v>2.0400000000000001E-3</v>
      </c>
      <c r="F482" t="s">
        <v>218</v>
      </c>
      <c r="G482">
        <v>2.0400000000000001E-3</v>
      </c>
      <c r="H482" t="s">
        <v>218</v>
      </c>
      <c r="I482">
        <v>2.0400000000000001E-3</v>
      </c>
      <c r="J482" t="s">
        <v>218</v>
      </c>
      <c r="K482">
        <v>2.0400000000000001E-3</v>
      </c>
      <c r="L482" t="s">
        <v>218</v>
      </c>
      <c r="M482">
        <v>2.0400000000000001E-3</v>
      </c>
      <c r="N482" t="s">
        <v>218</v>
      </c>
      <c r="O482">
        <v>2.0400000000000001E-3</v>
      </c>
      <c r="P482" t="s">
        <v>218</v>
      </c>
      <c r="Q482" t="s">
        <v>6</v>
      </c>
    </row>
    <row r="483" spans="1:17" hidden="1" x14ac:dyDescent="0.25">
      <c r="A483" t="s">
        <v>105</v>
      </c>
      <c r="B483" t="s">
        <v>62</v>
      </c>
      <c r="E483">
        <v>1.47E-3</v>
      </c>
      <c r="F483" t="s">
        <v>218</v>
      </c>
      <c r="G483">
        <v>1.47E-3</v>
      </c>
      <c r="H483" t="s">
        <v>218</v>
      </c>
      <c r="I483">
        <v>1.47E-3</v>
      </c>
      <c r="J483" t="s">
        <v>218</v>
      </c>
      <c r="K483">
        <v>1.47E-3</v>
      </c>
      <c r="L483" t="s">
        <v>218</v>
      </c>
      <c r="M483">
        <v>1.47E-3</v>
      </c>
      <c r="N483" t="s">
        <v>218</v>
      </c>
      <c r="O483">
        <v>1.47E-3</v>
      </c>
      <c r="P483" t="s">
        <v>218</v>
      </c>
      <c r="Q483" t="s">
        <v>6</v>
      </c>
    </row>
    <row r="484" spans="1:17" hidden="1" x14ac:dyDescent="0.25">
      <c r="A484" t="s">
        <v>107</v>
      </c>
      <c r="B484" t="s">
        <v>62</v>
      </c>
      <c r="E484">
        <v>7.0899999999999999E-4</v>
      </c>
      <c r="F484" t="s">
        <v>218</v>
      </c>
      <c r="G484">
        <v>7.0899999999999999E-4</v>
      </c>
      <c r="H484" t="s">
        <v>218</v>
      </c>
      <c r="I484">
        <v>7.0899999999999999E-4</v>
      </c>
      <c r="J484" t="s">
        <v>218</v>
      </c>
      <c r="K484">
        <v>7.0899999999999999E-4</v>
      </c>
      <c r="L484" t="s">
        <v>218</v>
      </c>
      <c r="M484">
        <v>7.0899999999999999E-4</v>
      </c>
      <c r="N484" t="s">
        <v>218</v>
      </c>
      <c r="O484">
        <v>7.0899999999999999E-4</v>
      </c>
      <c r="P484" t="s">
        <v>218</v>
      </c>
      <c r="Q484" t="s">
        <v>6</v>
      </c>
    </row>
    <row r="485" spans="1:17" hidden="1" x14ac:dyDescent="0.25">
      <c r="A485" t="s">
        <v>163</v>
      </c>
      <c r="B485" t="s">
        <v>62</v>
      </c>
      <c r="E485">
        <v>1.44E-2</v>
      </c>
      <c r="F485" t="s">
        <v>218</v>
      </c>
      <c r="G485">
        <v>1.44E-2</v>
      </c>
      <c r="H485" t="s">
        <v>218</v>
      </c>
      <c r="I485">
        <v>1.44E-2</v>
      </c>
      <c r="J485" t="s">
        <v>218</v>
      </c>
      <c r="K485">
        <v>1.44E-2</v>
      </c>
      <c r="L485" t="s">
        <v>218</v>
      </c>
      <c r="M485">
        <v>1.44E-2</v>
      </c>
      <c r="N485" t="s">
        <v>218</v>
      </c>
      <c r="O485">
        <v>1.44E-2</v>
      </c>
      <c r="P485" t="s">
        <v>218</v>
      </c>
      <c r="Q485" t="s">
        <v>6</v>
      </c>
    </row>
    <row r="486" spans="1:17" hidden="1" x14ac:dyDescent="0.25">
      <c r="A486" t="s">
        <v>180</v>
      </c>
      <c r="B486" t="s">
        <v>62</v>
      </c>
      <c r="E486">
        <v>1.9900000000000001E-2</v>
      </c>
      <c r="F486" t="s">
        <v>218</v>
      </c>
      <c r="G486">
        <v>1.9900000000000001E-2</v>
      </c>
      <c r="H486" t="s">
        <v>218</v>
      </c>
      <c r="I486">
        <v>1.9900000000000001E-2</v>
      </c>
      <c r="J486" t="s">
        <v>218</v>
      </c>
      <c r="K486">
        <v>1.9900000000000001E-2</v>
      </c>
      <c r="L486" t="s">
        <v>218</v>
      </c>
      <c r="M486">
        <v>1.9900000000000001E-2</v>
      </c>
      <c r="N486" t="s">
        <v>218</v>
      </c>
      <c r="O486">
        <v>1.9900000000000001E-2</v>
      </c>
      <c r="P486" t="s">
        <v>218</v>
      </c>
      <c r="Q486" t="s">
        <v>6</v>
      </c>
    </row>
    <row r="487" spans="1:17" hidden="1" x14ac:dyDescent="0.25">
      <c r="A487" t="s">
        <v>189</v>
      </c>
      <c r="B487" t="s">
        <v>62</v>
      </c>
      <c r="E487">
        <v>3.5599999999999998E-5</v>
      </c>
      <c r="F487" t="s">
        <v>218</v>
      </c>
      <c r="G487">
        <v>3.5599999999999998E-5</v>
      </c>
      <c r="H487" t="s">
        <v>218</v>
      </c>
      <c r="I487">
        <v>3.5599999999999998E-5</v>
      </c>
      <c r="J487" t="s">
        <v>218</v>
      </c>
      <c r="K487">
        <v>3.5599999999999998E-5</v>
      </c>
      <c r="L487" t="s">
        <v>218</v>
      </c>
      <c r="M487">
        <v>3.5599999999999998E-5</v>
      </c>
      <c r="N487" t="s">
        <v>218</v>
      </c>
      <c r="O487">
        <v>3.5599999999999998E-5</v>
      </c>
      <c r="P487" t="s">
        <v>218</v>
      </c>
      <c r="Q487" t="s">
        <v>6</v>
      </c>
    </row>
    <row r="488" spans="1:17" hidden="1" x14ac:dyDescent="0.25">
      <c r="A488" t="s">
        <v>191</v>
      </c>
      <c r="B488" t="s">
        <v>62</v>
      </c>
      <c r="E488">
        <v>2.0100000000000001E-3</v>
      </c>
      <c r="F488" t="s">
        <v>218</v>
      </c>
      <c r="G488">
        <v>2.0100000000000001E-3</v>
      </c>
      <c r="H488" t="s">
        <v>218</v>
      </c>
      <c r="I488">
        <v>2.0100000000000001E-3</v>
      </c>
      <c r="J488" t="s">
        <v>218</v>
      </c>
      <c r="K488">
        <v>2.0100000000000001E-3</v>
      </c>
      <c r="L488" t="s">
        <v>218</v>
      </c>
      <c r="M488">
        <v>2.0100000000000001E-3</v>
      </c>
      <c r="N488" t="s">
        <v>218</v>
      </c>
      <c r="O488">
        <v>2.0100000000000001E-3</v>
      </c>
      <c r="P488" t="s">
        <v>218</v>
      </c>
      <c r="Q488" t="s">
        <v>6</v>
      </c>
    </row>
    <row r="489" spans="1:17" hidden="1" x14ac:dyDescent="0.25">
      <c r="A489" t="s">
        <v>103</v>
      </c>
      <c r="B489" t="s">
        <v>62</v>
      </c>
      <c r="E489">
        <v>1.11E-2</v>
      </c>
      <c r="F489" t="s">
        <v>218</v>
      </c>
      <c r="G489">
        <v>1.11E-2</v>
      </c>
      <c r="H489" t="s">
        <v>218</v>
      </c>
      <c r="I489">
        <v>1.11E-2</v>
      </c>
      <c r="J489" t="s">
        <v>218</v>
      </c>
      <c r="K489">
        <v>1.11E-2</v>
      </c>
      <c r="L489" t="s">
        <v>218</v>
      </c>
      <c r="M489">
        <v>1.11E-2</v>
      </c>
      <c r="N489" t="s">
        <v>218</v>
      </c>
      <c r="O489">
        <v>1.11E-2</v>
      </c>
      <c r="P489" t="s">
        <v>218</v>
      </c>
      <c r="Q489" t="s">
        <v>6</v>
      </c>
    </row>
    <row r="490" spans="1:17" hidden="1" x14ac:dyDescent="0.25">
      <c r="A490" t="s">
        <v>216</v>
      </c>
      <c r="B490" t="s">
        <v>62</v>
      </c>
      <c r="E490">
        <v>1.11E-2</v>
      </c>
      <c r="F490" t="s">
        <v>218</v>
      </c>
      <c r="G490">
        <v>1.11E-2</v>
      </c>
      <c r="H490" t="s">
        <v>218</v>
      </c>
      <c r="I490">
        <v>1.11E-2</v>
      </c>
      <c r="J490" t="s">
        <v>218</v>
      </c>
      <c r="K490">
        <v>1.11E-2</v>
      </c>
      <c r="L490" t="s">
        <v>218</v>
      </c>
      <c r="M490">
        <v>1.11E-2</v>
      </c>
      <c r="N490" t="s">
        <v>218</v>
      </c>
      <c r="O490">
        <v>1.11E-2</v>
      </c>
      <c r="P490" t="s">
        <v>218</v>
      </c>
      <c r="Q490" t="s">
        <v>6</v>
      </c>
    </row>
    <row r="491" spans="1:17" hidden="1" x14ac:dyDescent="0.25">
      <c r="A491" t="s">
        <v>193</v>
      </c>
      <c r="B491" t="s">
        <v>62</v>
      </c>
      <c r="E491">
        <v>3.0300000000000001E-2</v>
      </c>
      <c r="F491" t="s">
        <v>218</v>
      </c>
      <c r="G491">
        <v>3.0300000000000001E-2</v>
      </c>
      <c r="H491" t="s">
        <v>218</v>
      </c>
      <c r="I491">
        <v>3.0300000000000001E-2</v>
      </c>
      <c r="J491" t="s">
        <v>218</v>
      </c>
      <c r="K491">
        <v>3.0300000000000001E-2</v>
      </c>
      <c r="L491" t="s">
        <v>218</v>
      </c>
      <c r="M491">
        <v>3.0300000000000001E-2</v>
      </c>
      <c r="N491" t="s">
        <v>218</v>
      </c>
      <c r="O491">
        <v>3.0300000000000001E-2</v>
      </c>
      <c r="P491" t="s">
        <v>218</v>
      </c>
      <c r="Q491" t="s">
        <v>6</v>
      </c>
    </row>
    <row r="492" spans="1:17" hidden="1" x14ac:dyDescent="0.25">
      <c r="A492" t="s">
        <v>229</v>
      </c>
      <c r="B492" t="s">
        <v>62</v>
      </c>
      <c r="E492">
        <v>2.0400000000000001E-3</v>
      </c>
      <c r="F492" t="s">
        <v>218</v>
      </c>
      <c r="G492">
        <v>2.0400000000000001E-3</v>
      </c>
      <c r="H492" t="s">
        <v>218</v>
      </c>
      <c r="I492">
        <v>2.0400000000000001E-3</v>
      </c>
      <c r="J492" t="s">
        <v>218</v>
      </c>
      <c r="K492">
        <v>2.0400000000000001E-3</v>
      </c>
      <c r="L492" t="s">
        <v>218</v>
      </c>
      <c r="M492">
        <v>2.0400000000000001E-3</v>
      </c>
      <c r="N492" t="s">
        <v>218</v>
      </c>
      <c r="O492">
        <v>2.0400000000000001E-3</v>
      </c>
      <c r="P492" t="s">
        <v>218</v>
      </c>
      <c r="Q492" t="s">
        <v>6</v>
      </c>
    </row>
    <row r="493" spans="1:17" hidden="1" x14ac:dyDescent="0.25">
      <c r="A493" t="s">
        <v>196</v>
      </c>
      <c r="B493" t="s">
        <v>62</v>
      </c>
      <c r="E493">
        <v>3.5200000000000001E-3</v>
      </c>
      <c r="F493" t="s">
        <v>218</v>
      </c>
      <c r="G493">
        <v>3.5200000000000001E-3</v>
      </c>
      <c r="H493" t="s">
        <v>218</v>
      </c>
      <c r="I493">
        <v>3.5200000000000001E-3</v>
      </c>
      <c r="J493" t="s">
        <v>218</v>
      </c>
      <c r="K493">
        <v>3.5200000000000001E-3</v>
      </c>
      <c r="L493" t="s">
        <v>218</v>
      </c>
      <c r="M493">
        <v>3.5200000000000001E-3</v>
      </c>
      <c r="N493" t="s">
        <v>218</v>
      </c>
      <c r="O493">
        <v>3.5200000000000001E-3</v>
      </c>
      <c r="P493" t="s">
        <v>218</v>
      </c>
      <c r="Q493" t="s">
        <v>6</v>
      </c>
    </row>
    <row r="494" spans="1:17" hidden="1" x14ac:dyDescent="0.25">
      <c r="A494" t="s">
        <v>144</v>
      </c>
      <c r="B494" t="s">
        <v>62</v>
      </c>
      <c r="E494">
        <v>1.9499999999999999E-3</v>
      </c>
      <c r="F494" t="s">
        <v>218</v>
      </c>
      <c r="G494">
        <v>1.9499999999999999E-3</v>
      </c>
      <c r="H494" t="s">
        <v>218</v>
      </c>
      <c r="I494">
        <v>1.9499999999999999E-3</v>
      </c>
      <c r="J494" t="s">
        <v>218</v>
      </c>
      <c r="K494">
        <v>1.9499999999999999E-3</v>
      </c>
      <c r="L494" t="s">
        <v>218</v>
      </c>
      <c r="M494">
        <v>1.9499999999999999E-3</v>
      </c>
      <c r="N494" t="s">
        <v>218</v>
      </c>
      <c r="O494">
        <v>1.9499999999999999E-3</v>
      </c>
      <c r="P494" t="s">
        <v>218</v>
      </c>
      <c r="Q494" t="s">
        <v>6</v>
      </c>
    </row>
    <row r="495" spans="1:17" hidden="1" x14ac:dyDescent="0.25">
      <c r="A495" t="s">
        <v>198</v>
      </c>
      <c r="B495" t="s">
        <v>62</v>
      </c>
      <c r="E495">
        <v>1.9900000000000001E-2</v>
      </c>
      <c r="F495" t="s">
        <v>218</v>
      </c>
      <c r="G495">
        <v>1.9900000000000001E-2</v>
      </c>
      <c r="H495" t="s">
        <v>218</v>
      </c>
      <c r="I495">
        <v>1.9900000000000001E-2</v>
      </c>
      <c r="J495" t="s">
        <v>218</v>
      </c>
      <c r="K495">
        <v>1.9900000000000001E-2</v>
      </c>
      <c r="L495" t="s">
        <v>218</v>
      </c>
      <c r="M495">
        <v>1.9900000000000001E-2</v>
      </c>
      <c r="N495" t="s">
        <v>218</v>
      </c>
      <c r="O495">
        <v>1.9900000000000001E-2</v>
      </c>
      <c r="P495" t="s">
        <v>218</v>
      </c>
      <c r="Q495" t="s">
        <v>6</v>
      </c>
    </row>
    <row r="496" spans="1:17" x14ac:dyDescent="0.25">
      <c r="A496" t="s">
        <v>4</v>
      </c>
      <c r="B496" t="s">
        <v>30</v>
      </c>
      <c r="E496">
        <v>1.633</v>
      </c>
      <c r="F496" t="s">
        <v>316</v>
      </c>
      <c r="G496">
        <v>2.12</v>
      </c>
      <c r="H496" t="s">
        <v>316</v>
      </c>
      <c r="I496">
        <v>1.034</v>
      </c>
      <c r="J496" t="s">
        <v>316</v>
      </c>
      <c r="K496">
        <v>1.1739999999999999</v>
      </c>
      <c r="L496" t="s">
        <v>316</v>
      </c>
      <c r="M496">
        <v>0.2026</v>
      </c>
      <c r="N496" t="s">
        <v>316</v>
      </c>
      <c r="O496">
        <v>0.2054</v>
      </c>
      <c r="P496" t="s">
        <v>316</v>
      </c>
      <c r="Q496" t="s">
        <v>31</v>
      </c>
    </row>
    <row r="497" spans="1:17" x14ac:dyDescent="0.25">
      <c r="A497" t="s">
        <v>180</v>
      </c>
      <c r="B497" t="s">
        <v>184</v>
      </c>
      <c r="E497">
        <v>0</v>
      </c>
      <c r="G497">
        <v>0</v>
      </c>
      <c r="I497">
        <v>0</v>
      </c>
      <c r="K497">
        <v>0</v>
      </c>
      <c r="M497">
        <v>0</v>
      </c>
      <c r="O497">
        <v>0</v>
      </c>
      <c r="Q497" t="s">
        <v>185</v>
      </c>
    </row>
    <row r="498" spans="1:17" x14ac:dyDescent="0.25">
      <c r="A498" t="s">
        <v>135</v>
      </c>
      <c r="B498" t="s">
        <v>130</v>
      </c>
      <c r="E498">
        <v>16.899999999999999</v>
      </c>
      <c r="F498" t="s">
        <v>316</v>
      </c>
      <c r="G498">
        <v>16.899999999999999</v>
      </c>
      <c r="H498" t="s">
        <v>316</v>
      </c>
      <c r="I498">
        <v>16.899999999999999</v>
      </c>
      <c r="J498" t="s">
        <v>241</v>
      </c>
      <c r="K498">
        <v>16.899999999999999</v>
      </c>
      <c r="L498" t="s">
        <v>448</v>
      </c>
      <c r="M498">
        <v>16.899999999999999</v>
      </c>
      <c r="N498" t="s">
        <v>241</v>
      </c>
      <c r="O498">
        <v>16.899999999999999</v>
      </c>
      <c r="P498" t="s">
        <v>448</v>
      </c>
      <c r="Q498" t="s">
        <v>6</v>
      </c>
    </row>
    <row r="499" spans="1:17" x14ac:dyDescent="0.25">
      <c r="A499" t="s">
        <v>140</v>
      </c>
      <c r="B499" t="s">
        <v>130</v>
      </c>
      <c r="E499">
        <v>13.8</v>
      </c>
      <c r="F499" t="s">
        <v>316</v>
      </c>
      <c r="G499">
        <v>13.8</v>
      </c>
      <c r="H499" t="s">
        <v>316</v>
      </c>
      <c r="I499">
        <v>13.8</v>
      </c>
      <c r="J499" t="s">
        <v>241</v>
      </c>
      <c r="K499">
        <v>13.8</v>
      </c>
      <c r="L499" t="s">
        <v>448</v>
      </c>
      <c r="M499">
        <v>13.8</v>
      </c>
      <c r="N499" t="s">
        <v>241</v>
      </c>
      <c r="O499">
        <v>13.8</v>
      </c>
      <c r="P499" t="s">
        <v>448</v>
      </c>
      <c r="Q499" t="s">
        <v>6</v>
      </c>
    </row>
    <row r="500" spans="1:17" x14ac:dyDescent="0.25">
      <c r="A500" t="s">
        <v>136</v>
      </c>
      <c r="B500" t="s">
        <v>130</v>
      </c>
      <c r="E500">
        <v>13.8</v>
      </c>
      <c r="F500" t="s">
        <v>316</v>
      </c>
      <c r="G500">
        <v>13.8</v>
      </c>
      <c r="H500" t="s">
        <v>316</v>
      </c>
      <c r="I500">
        <v>13.8</v>
      </c>
      <c r="J500" t="s">
        <v>241</v>
      </c>
      <c r="K500">
        <v>13.8</v>
      </c>
      <c r="L500" t="s">
        <v>448</v>
      </c>
      <c r="M500">
        <v>13.8</v>
      </c>
      <c r="N500" t="s">
        <v>241</v>
      </c>
      <c r="O500">
        <v>13.8</v>
      </c>
      <c r="P500" t="s">
        <v>448</v>
      </c>
      <c r="Q500" t="s">
        <v>6</v>
      </c>
    </row>
    <row r="501" spans="1:17" x14ac:dyDescent="0.25">
      <c r="A501" t="s">
        <v>138</v>
      </c>
      <c r="B501" t="s">
        <v>130</v>
      </c>
      <c r="E501">
        <v>13.8</v>
      </c>
      <c r="F501" t="s">
        <v>316</v>
      </c>
      <c r="G501">
        <v>13.8</v>
      </c>
      <c r="H501" t="s">
        <v>316</v>
      </c>
      <c r="I501">
        <v>13.8</v>
      </c>
      <c r="J501" t="s">
        <v>241</v>
      </c>
      <c r="K501">
        <v>13.8</v>
      </c>
      <c r="L501" t="s">
        <v>448</v>
      </c>
      <c r="M501">
        <v>13.8</v>
      </c>
      <c r="N501" t="s">
        <v>241</v>
      </c>
      <c r="O501">
        <v>13.8</v>
      </c>
      <c r="P501" t="s">
        <v>448</v>
      </c>
      <c r="Q501" t="s">
        <v>6</v>
      </c>
    </row>
    <row r="502" spans="1:17" x14ac:dyDescent="0.25">
      <c r="A502" t="s">
        <v>139</v>
      </c>
      <c r="B502" t="s">
        <v>130</v>
      </c>
      <c r="E502">
        <v>13.8</v>
      </c>
      <c r="F502" t="s">
        <v>316</v>
      </c>
      <c r="G502">
        <v>13.8</v>
      </c>
      <c r="H502" t="s">
        <v>316</v>
      </c>
      <c r="I502">
        <v>13.8</v>
      </c>
      <c r="J502" t="s">
        <v>241</v>
      </c>
      <c r="K502">
        <v>13.8</v>
      </c>
      <c r="L502" t="s">
        <v>448</v>
      </c>
      <c r="M502">
        <v>13.8</v>
      </c>
      <c r="N502" t="s">
        <v>241</v>
      </c>
      <c r="O502">
        <v>13.8</v>
      </c>
      <c r="P502" t="s">
        <v>448</v>
      </c>
      <c r="Q502" t="s">
        <v>6</v>
      </c>
    </row>
    <row r="503" spans="1:17" x14ac:dyDescent="0.25">
      <c r="A503" t="s">
        <v>137</v>
      </c>
      <c r="B503" t="s">
        <v>130</v>
      </c>
      <c r="E503">
        <v>13.8</v>
      </c>
      <c r="F503" t="s">
        <v>316</v>
      </c>
      <c r="G503">
        <v>13.8</v>
      </c>
      <c r="H503" t="s">
        <v>316</v>
      </c>
      <c r="I503">
        <v>13.8</v>
      </c>
      <c r="J503" t="s">
        <v>241</v>
      </c>
      <c r="K503">
        <v>13.8</v>
      </c>
      <c r="L503" t="s">
        <v>448</v>
      </c>
      <c r="M503">
        <v>13.8</v>
      </c>
      <c r="N503" t="s">
        <v>241</v>
      </c>
      <c r="O503">
        <v>13.8</v>
      </c>
      <c r="P503" t="s">
        <v>448</v>
      </c>
      <c r="Q503" t="s">
        <v>6</v>
      </c>
    </row>
    <row r="504" spans="1:17" x14ac:dyDescent="0.25">
      <c r="A504" t="s">
        <v>127</v>
      </c>
      <c r="B504" t="s">
        <v>130</v>
      </c>
      <c r="E504">
        <v>44.8</v>
      </c>
      <c r="F504" t="s">
        <v>316</v>
      </c>
      <c r="G504">
        <v>44.8</v>
      </c>
      <c r="H504" t="s">
        <v>316</v>
      </c>
      <c r="I504">
        <v>44.8</v>
      </c>
      <c r="J504" t="s">
        <v>241</v>
      </c>
      <c r="K504">
        <v>44.8</v>
      </c>
      <c r="L504" t="s">
        <v>448</v>
      </c>
      <c r="M504">
        <v>44.8</v>
      </c>
      <c r="N504" t="s">
        <v>241</v>
      </c>
      <c r="O504">
        <v>44.8</v>
      </c>
      <c r="P504" t="s">
        <v>448</v>
      </c>
      <c r="Q504" t="s">
        <v>6</v>
      </c>
    </row>
    <row r="505" spans="1:17" x14ac:dyDescent="0.25">
      <c r="A505" t="s">
        <v>134</v>
      </c>
      <c r="B505" t="s">
        <v>130</v>
      </c>
      <c r="E505">
        <v>30.8</v>
      </c>
      <c r="F505" t="s">
        <v>316</v>
      </c>
      <c r="G505">
        <v>30.8</v>
      </c>
      <c r="H505" t="s">
        <v>316</v>
      </c>
      <c r="I505">
        <v>30.8</v>
      </c>
      <c r="J505" t="s">
        <v>241</v>
      </c>
      <c r="K505">
        <v>30.8</v>
      </c>
      <c r="L505" t="s">
        <v>448</v>
      </c>
      <c r="M505">
        <v>30.8</v>
      </c>
      <c r="N505" t="s">
        <v>241</v>
      </c>
      <c r="O505">
        <v>30.8</v>
      </c>
      <c r="P505" t="s">
        <v>448</v>
      </c>
      <c r="Q505" t="s">
        <v>6</v>
      </c>
    </row>
    <row r="506" spans="1:17" x14ac:dyDescent="0.25">
      <c r="A506" t="s">
        <v>132</v>
      </c>
      <c r="B506" t="s">
        <v>130</v>
      </c>
      <c r="E506">
        <v>41.7</v>
      </c>
      <c r="F506" t="s">
        <v>316</v>
      </c>
      <c r="G506">
        <v>41.7</v>
      </c>
      <c r="H506" t="s">
        <v>316</v>
      </c>
      <c r="I506">
        <v>41.7</v>
      </c>
      <c r="J506" t="s">
        <v>241</v>
      </c>
      <c r="K506">
        <v>41.7</v>
      </c>
      <c r="L506" t="s">
        <v>448</v>
      </c>
      <c r="M506">
        <v>41.7</v>
      </c>
      <c r="N506" t="s">
        <v>241</v>
      </c>
      <c r="O506">
        <v>41.7</v>
      </c>
      <c r="P506" t="s">
        <v>448</v>
      </c>
      <c r="Q506" t="s">
        <v>6</v>
      </c>
    </row>
    <row r="507" spans="1:17" x14ac:dyDescent="0.25">
      <c r="A507" t="s">
        <v>133</v>
      </c>
      <c r="B507" t="s">
        <v>130</v>
      </c>
      <c r="E507">
        <v>30.8</v>
      </c>
      <c r="F507" t="s">
        <v>316</v>
      </c>
      <c r="G507">
        <v>30.8</v>
      </c>
      <c r="H507" t="s">
        <v>316</v>
      </c>
      <c r="I507">
        <v>30.8</v>
      </c>
      <c r="J507" t="s">
        <v>241</v>
      </c>
      <c r="K507">
        <v>30.8</v>
      </c>
      <c r="L507" t="s">
        <v>448</v>
      </c>
      <c r="M507">
        <v>30.8</v>
      </c>
      <c r="N507" t="s">
        <v>241</v>
      </c>
      <c r="O507">
        <v>30.8</v>
      </c>
      <c r="P507" t="s">
        <v>448</v>
      </c>
      <c r="Q507" t="s">
        <v>6</v>
      </c>
    </row>
    <row r="508" spans="1:17" x14ac:dyDescent="0.25">
      <c r="A508" t="s">
        <v>131</v>
      </c>
      <c r="B508" t="s">
        <v>130</v>
      </c>
      <c r="E508">
        <v>41.7</v>
      </c>
      <c r="F508" t="s">
        <v>316</v>
      </c>
      <c r="G508">
        <v>41.7</v>
      </c>
      <c r="H508" t="s">
        <v>316</v>
      </c>
      <c r="I508">
        <v>41.7</v>
      </c>
      <c r="J508" t="s">
        <v>241</v>
      </c>
      <c r="K508">
        <v>41.7</v>
      </c>
      <c r="L508" t="s">
        <v>448</v>
      </c>
      <c r="M508">
        <v>41.7</v>
      </c>
      <c r="N508" t="s">
        <v>241</v>
      </c>
      <c r="O508">
        <v>41.7</v>
      </c>
      <c r="P508" t="s">
        <v>448</v>
      </c>
      <c r="Q508" t="s">
        <v>6</v>
      </c>
    </row>
    <row r="509" spans="1:17" hidden="1" x14ac:dyDescent="0.25">
      <c r="A509" t="s">
        <v>163</v>
      </c>
      <c r="B509" t="s">
        <v>145</v>
      </c>
      <c r="E509">
        <v>0.75</v>
      </c>
      <c r="F509" t="s">
        <v>218</v>
      </c>
      <c r="G509">
        <v>0.75</v>
      </c>
      <c r="H509" t="s">
        <v>218</v>
      </c>
      <c r="I509">
        <v>0.75</v>
      </c>
      <c r="J509" t="s">
        <v>218</v>
      </c>
      <c r="K509">
        <v>0.75</v>
      </c>
      <c r="L509" t="s">
        <v>218</v>
      </c>
      <c r="M509">
        <v>0.75</v>
      </c>
      <c r="N509" t="s">
        <v>218</v>
      </c>
      <c r="O509">
        <v>0.75</v>
      </c>
      <c r="P509" t="s">
        <v>218</v>
      </c>
      <c r="Q509" t="s">
        <v>6</v>
      </c>
    </row>
    <row r="510" spans="1:17" hidden="1" x14ac:dyDescent="0.25">
      <c r="A510" t="s">
        <v>144</v>
      </c>
      <c r="B510" t="s">
        <v>145</v>
      </c>
      <c r="E510">
        <v>0.75</v>
      </c>
      <c r="F510" t="s">
        <v>218</v>
      </c>
      <c r="G510">
        <v>0.75</v>
      </c>
      <c r="H510" t="s">
        <v>218</v>
      </c>
      <c r="I510">
        <v>0.75</v>
      </c>
      <c r="J510" t="s">
        <v>218</v>
      </c>
      <c r="K510">
        <v>0.75</v>
      </c>
      <c r="L510" t="s">
        <v>218</v>
      </c>
      <c r="M510">
        <v>0.75</v>
      </c>
      <c r="N510" t="s">
        <v>218</v>
      </c>
      <c r="O510">
        <v>0.75</v>
      </c>
      <c r="P510" t="s">
        <v>218</v>
      </c>
      <c r="Q510" t="s">
        <v>6</v>
      </c>
    </row>
    <row r="511" spans="1:17" hidden="1" x14ac:dyDescent="0.25">
      <c r="A511" t="s">
        <v>4</v>
      </c>
      <c r="B511" t="s">
        <v>15</v>
      </c>
      <c r="E511">
        <v>6.022E+17</v>
      </c>
      <c r="F511" t="s">
        <v>218</v>
      </c>
      <c r="G511">
        <v>6.022E+17</v>
      </c>
      <c r="H511" t="s">
        <v>218</v>
      </c>
      <c r="I511">
        <v>6.022E+17</v>
      </c>
      <c r="J511" t="s">
        <v>218</v>
      </c>
      <c r="K511">
        <v>6.022E+17</v>
      </c>
      <c r="L511" t="s">
        <v>218</v>
      </c>
      <c r="M511">
        <v>6.022E+17</v>
      </c>
      <c r="N511" t="s">
        <v>218</v>
      </c>
      <c r="O511">
        <v>6.022E+17</v>
      </c>
      <c r="P511" t="s">
        <v>218</v>
      </c>
      <c r="Q511" t="s">
        <v>16</v>
      </c>
    </row>
    <row r="512" spans="1:17" x14ac:dyDescent="0.25">
      <c r="A512" t="s">
        <v>180</v>
      </c>
      <c r="B512" t="s">
        <v>186</v>
      </c>
      <c r="E512">
        <v>1580</v>
      </c>
      <c r="F512" t="s">
        <v>300</v>
      </c>
      <c r="G512">
        <v>1580</v>
      </c>
      <c r="H512" t="s">
        <v>300</v>
      </c>
      <c r="I512">
        <v>1580</v>
      </c>
      <c r="J512" t="s">
        <v>241</v>
      </c>
      <c r="K512">
        <v>1580</v>
      </c>
      <c r="L512" t="s">
        <v>448</v>
      </c>
      <c r="M512">
        <v>1580</v>
      </c>
      <c r="N512" t="s">
        <v>241</v>
      </c>
      <c r="O512">
        <v>1580</v>
      </c>
      <c r="P512" t="s">
        <v>448</v>
      </c>
      <c r="Q512" t="s">
        <v>187</v>
      </c>
    </row>
    <row r="513" spans="1:17" hidden="1" x14ac:dyDescent="0.25">
      <c r="A513" t="s">
        <v>4</v>
      </c>
      <c r="B513" t="s">
        <v>37</v>
      </c>
      <c r="E513">
        <v>1</v>
      </c>
      <c r="F513" t="s">
        <v>218</v>
      </c>
      <c r="G513">
        <v>1</v>
      </c>
      <c r="H513" t="s">
        <v>218</v>
      </c>
      <c r="I513">
        <v>1</v>
      </c>
      <c r="J513" t="s">
        <v>218</v>
      </c>
      <c r="K513">
        <v>1</v>
      </c>
      <c r="L513" t="s">
        <v>218</v>
      </c>
      <c r="M513">
        <v>1</v>
      </c>
      <c r="N513" t="s">
        <v>218</v>
      </c>
      <c r="O513">
        <v>1</v>
      </c>
      <c r="P513" t="s">
        <v>218</v>
      </c>
    </row>
    <row r="514" spans="1:17" hidden="1" x14ac:dyDescent="0.25">
      <c r="A514" t="s">
        <v>4</v>
      </c>
      <c r="B514" t="s">
        <v>38</v>
      </c>
      <c r="E514">
        <v>1</v>
      </c>
      <c r="F514" t="s">
        <v>218</v>
      </c>
      <c r="G514">
        <v>1</v>
      </c>
      <c r="H514" t="s">
        <v>218</v>
      </c>
      <c r="I514">
        <v>1</v>
      </c>
      <c r="J514" t="s">
        <v>218</v>
      </c>
      <c r="K514">
        <v>1</v>
      </c>
      <c r="L514" t="s">
        <v>218</v>
      </c>
      <c r="M514">
        <v>1</v>
      </c>
      <c r="N514" t="s">
        <v>218</v>
      </c>
      <c r="O514">
        <v>1</v>
      </c>
      <c r="P514" t="s">
        <v>218</v>
      </c>
    </row>
    <row r="515" spans="1:17" hidden="1" x14ac:dyDescent="0.25">
      <c r="A515" t="s">
        <v>60</v>
      </c>
      <c r="B515" t="s">
        <v>63</v>
      </c>
      <c r="E515">
        <v>1.58E-3</v>
      </c>
      <c r="F515" t="s">
        <v>218</v>
      </c>
      <c r="G515">
        <v>1.58E-3</v>
      </c>
      <c r="H515" t="s">
        <v>218</v>
      </c>
      <c r="I515">
        <v>1.58E-3</v>
      </c>
      <c r="J515" t="s">
        <v>218</v>
      </c>
      <c r="K515">
        <v>1.58E-3</v>
      </c>
      <c r="L515" t="s">
        <v>218</v>
      </c>
      <c r="M515">
        <v>1.58E-3</v>
      </c>
      <c r="N515" t="s">
        <v>218</v>
      </c>
      <c r="O515">
        <v>1.58E-3</v>
      </c>
      <c r="P515" t="s">
        <v>218</v>
      </c>
      <c r="Q515" t="s">
        <v>55</v>
      </c>
    </row>
    <row r="516" spans="1:17" hidden="1" x14ac:dyDescent="0.25">
      <c r="A516" t="s">
        <v>99</v>
      </c>
      <c r="B516" t="s">
        <v>63</v>
      </c>
      <c r="E516">
        <v>1.7000000000000001E-4</v>
      </c>
      <c r="F516" t="s">
        <v>218</v>
      </c>
      <c r="G516">
        <v>1.7000000000000001E-4</v>
      </c>
      <c r="H516" t="s">
        <v>218</v>
      </c>
      <c r="I516">
        <v>1.7000000000000001E-4</v>
      </c>
      <c r="J516" t="s">
        <v>218</v>
      </c>
      <c r="K516">
        <v>1.7000000000000001E-4</v>
      </c>
      <c r="L516" t="s">
        <v>218</v>
      </c>
      <c r="M516">
        <v>1.7000000000000001E-4</v>
      </c>
      <c r="N516" t="s">
        <v>218</v>
      </c>
      <c r="O516">
        <v>1.7000000000000001E-4</v>
      </c>
      <c r="P516" t="s">
        <v>218</v>
      </c>
      <c r="Q516" t="s">
        <v>55</v>
      </c>
    </row>
    <row r="517" spans="1:17" hidden="1" x14ac:dyDescent="0.25">
      <c r="A517" t="s">
        <v>214</v>
      </c>
      <c r="B517" t="s">
        <v>63</v>
      </c>
      <c r="E517">
        <v>0</v>
      </c>
      <c r="F517" t="s">
        <v>218</v>
      </c>
      <c r="G517">
        <v>0</v>
      </c>
      <c r="H517" t="s">
        <v>218</v>
      </c>
      <c r="I517">
        <v>0</v>
      </c>
      <c r="J517" t="s">
        <v>218</v>
      </c>
      <c r="K517">
        <v>0</v>
      </c>
      <c r="L517" t="s">
        <v>218</v>
      </c>
      <c r="M517">
        <v>0</v>
      </c>
      <c r="N517" t="s">
        <v>218</v>
      </c>
      <c r="O517">
        <v>0</v>
      </c>
      <c r="P517" t="s">
        <v>218</v>
      </c>
      <c r="Q517" t="s">
        <v>55</v>
      </c>
    </row>
    <row r="518" spans="1:17" hidden="1" x14ac:dyDescent="0.25">
      <c r="A518" t="s">
        <v>101</v>
      </c>
      <c r="B518" t="s">
        <v>63</v>
      </c>
      <c r="E518">
        <v>1E-3</v>
      </c>
      <c r="F518" t="s">
        <v>218</v>
      </c>
      <c r="G518">
        <v>1E-3</v>
      </c>
      <c r="H518" t="s">
        <v>218</v>
      </c>
      <c r="I518">
        <v>1E-3</v>
      </c>
      <c r="J518" t="s">
        <v>218</v>
      </c>
      <c r="K518">
        <v>1E-3</v>
      </c>
      <c r="L518" t="s">
        <v>218</v>
      </c>
      <c r="M518">
        <v>1E-3</v>
      </c>
      <c r="N518" t="s">
        <v>218</v>
      </c>
      <c r="O518">
        <v>1E-3</v>
      </c>
      <c r="P518" t="s">
        <v>218</v>
      </c>
      <c r="Q518" t="s">
        <v>55</v>
      </c>
    </row>
    <row r="519" spans="1:17" hidden="1" x14ac:dyDescent="0.25">
      <c r="A519" t="s">
        <v>234</v>
      </c>
      <c r="B519" t="s">
        <v>63</v>
      </c>
      <c r="E519">
        <v>0</v>
      </c>
      <c r="F519" t="s">
        <v>218</v>
      </c>
      <c r="G519">
        <v>0</v>
      </c>
      <c r="H519" t="s">
        <v>218</v>
      </c>
      <c r="I519">
        <v>0</v>
      </c>
      <c r="J519" t="s">
        <v>218</v>
      </c>
      <c r="K519">
        <v>0</v>
      </c>
      <c r="L519" t="s">
        <v>218</v>
      </c>
      <c r="M519">
        <v>0</v>
      </c>
      <c r="N519" t="s">
        <v>218</v>
      </c>
      <c r="O519">
        <v>0</v>
      </c>
      <c r="P519" t="s">
        <v>218</v>
      </c>
      <c r="Q519" t="s">
        <v>55</v>
      </c>
    </row>
    <row r="520" spans="1:17" hidden="1" x14ac:dyDescent="0.25">
      <c r="A520" t="s">
        <v>105</v>
      </c>
      <c r="B520" t="s">
        <v>63</v>
      </c>
      <c r="E520">
        <v>9.5000000000000005E-5</v>
      </c>
      <c r="F520" t="s">
        <v>218</v>
      </c>
      <c r="G520">
        <v>9.5000000000000005E-5</v>
      </c>
      <c r="H520" t="s">
        <v>218</v>
      </c>
      <c r="I520">
        <v>9.5000000000000005E-5</v>
      </c>
      <c r="J520" t="s">
        <v>218</v>
      </c>
      <c r="K520">
        <v>9.5000000000000005E-5</v>
      </c>
      <c r="L520" t="s">
        <v>218</v>
      </c>
      <c r="M520">
        <v>9.5000000000000005E-5</v>
      </c>
      <c r="N520" t="s">
        <v>218</v>
      </c>
      <c r="O520">
        <v>9.5000000000000005E-5</v>
      </c>
      <c r="P520" t="s">
        <v>218</v>
      </c>
      <c r="Q520" t="s">
        <v>55</v>
      </c>
    </row>
    <row r="521" spans="1:17" hidden="1" x14ac:dyDescent="0.25">
      <c r="A521" t="s">
        <v>107</v>
      </c>
      <c r="B521" t="s">
        <v>63</v>
      </c>
      <c r="E521">
        <v>3.4000000000000002E-4</v>
      </c>
      <c r="F521" t="s">
        <v>218</v>
      </c>
      <c r="G521">
        <v>3.4000000000000002E-4</v>
      </c>
      <c r="H521" t="s">
        <v>218</v>
      </c>
      <c r="I521">
        <v>3.4000000000000002E-4</v>
      </c>
      <c r="J521" t="s">
        <v>218</v>
      </c>
      <c r="K521">
        <v>3.4000000000000002E-4</v>
      </c>
      <c r="L521" t="s">
        <v>218</v>
      </c>
      <c r="M521">
        <v>3.4000000000000002E-4</v>
      </c>
      <c r="N521" t="s">
        <v>218</v>
      </c>
      <c r="O521">
        <v>3.4000000000000002E-4</v>
      </c>
      <c r="P521" t="s">
        <v>218</v>
      </c>
      <c r="Q521" t="s">
        <v>55</v>
      </c>
    </row>
    <row r="522" spans="1:17" hidden="1" x14ac:dyDescent="0.25">
      <c r="A522" t="s">
        <v>163</v>
      </c>
      <c r="B522" t="s">
        <v>63</v>
      </c>
      <c r="E522">
        <v>6.2699999999999995E-4</v>
      </c>
      <c r="F522" t="s">
        <v>218</v>
      </c>
      <c r="G522">
        <v>6.2699999999999995E-4</v>
      </c>
      <c r="H522" t="s">
        <v>218</v>
      </c>
      <c r="I522">
        <v>6.2699999999999995E-4</v>
      </c>
      <c r="J522" t="s">
        <v>218</v>
      </c>
      <c r="K522">
        <v>6.2699999999999995E-4</v>
      </c>
      <c r="L522" t="s">
        <v>218</v>
      </c>
      <c r="M522">
        <v>6.2699999999999995E-4</v>
      </c>
      <c r="N522" t="s">
        <v>218</v>
      </c>
      <c r="O522">
        <v>6.2699999999999995E-4</v>
      </c>
      <c r="P522" t="s">
        <v>218</v>
      </c>
      <c r="Q522" t="s">
        <v>55</v>
      </c>
    </row>
    <row r="523" spans="1:17" hidden="1" x14ac:dyDescent="0.25">
      <c r="A523" t="s">
        <v>180</v>
      </c>
      <c r="B523" t="s">
        <v>63</v>
      </c>
      <c r="E523">
        <v>1.2999999999999999E-3</v>
      </c>
      <c r="F523" t="s">
        <v>218</v>
      </c>
      <c r="G523">
        <v>1.2999999999999999E-3</v>
      </c>
      <c r="H523" t="s">
        <v>218</v>
      </c>
      <c r="I523">
        <v>1.2999999999999999E-3</v>
      </c>
      <c r="J523" t="s">
        <v>218</v>
      </c>
      <c r="K523">
        <v>1.2999999999999999E-3</v>
      </c>
      <c r="L523" t="s">
        <v>218</v>
      </c>
      <c r="M523">
        <v>1.2999999999999999E-3</v>
      </c>
      <c r="N523" t="s">
        <v>218</v>
      </c>
      <c r="O523">
        <v>1.2999999999999999E-3</v>
      </c>
      <c r="P523" t="s">
        <v>218</v>
      </c>
      <c r="Q523" t="s">
        <v>55</v>
      </c>
    </row>
    <row r="524" spans="1:17" hidden="1" x14ac:dyDescent="0.25">
      <c r="A524" t="s">
        <v>189</v>
      </c>
      <c r="B524" t="s">
        <v>63</v>
      </c>
      <c r="E524">
        <v>1E-4</v>
      </c>
      <c r="F524" t="s">
        <v>218</v>
      </c>
      <c r="G524">
        <v>1E-4</v>
      </c>
      <c r="H524" t="s">
        <v>218</v>
      </c>
      <c r="I524">
        <v>1E-4</v>
      </c>
      <c r="J524" t="s">
        <v>218</v>
      </c>
      <c r="K524">
        <v>1E-4</v>
      </c>
      <c r="L524" t="s">
        <v>218</v>
      </c>
      <c r="M524">
        <v>1E-4</v>
      </c>
      <c r="N524" t="s">
        <v>218</v>
      </c>
      <c r="O524">
        <v>1E-4</v>
      </c>
      <c r="P524" t="s">
        <v>218</v>
      </c>
      <c r="Q524" t="s">
        <v>55</v>
      </c>
    </row>
    <row r="525" spans="1:17" hidden="1" x14ac:dyDescent="0.25">
      <c r="A525" t="s">
        <v>191</v>
      </c>
      <c r="B525" t="s">
        <v>63</v>
      </c>
      <c r="E525">
        <v>0.01</v>
      </c>
      <c r="F525" t="s">
        <v>218</v>
      </c>
      <c r="G525">
        <v>0.01</v>
      </c>
      <c r="H525" t="s">
        <v>218</v>
      </c>
      <c r="I525">
        <v>0.01</v>
      </c>
      <c r="J525" t="s">
        <v>218</v>
      </c>
      <c r="K525">
        <v>0.01</v>
      </c>
      <c r="L525" t="s">
        <v>218</v>
      </c>
      <c r="M525">
        <v>0.01</v>
      </c>
      <c r="N525" t="s">
        <v>218</v>
      </c>
      <c r="O525">
        <v>0.01</v>
      </c>
      <c r="P525" t="s">
        <v>218</v>
      </c>
      <c r="Q525" t="s">
        <v>55</v>
      </c>
    </row>
    <row r="526" spans="1:17" hidden="1" x14ac:dyDescent="0.25">
      <c r="A526" t="s">
        <v>103</v>
      </c>
      <c r="B526" t="s">
        <v>63</v>
      </c>
      <c r="E526">
        <v>2.5000000000000001E-4</v>
      </c>
      <c r="F526" t="s">
        <v>218</v>
      </c>
      <c r="G526">
        <v>2.5000000000000001E-4</v>
      </c>
      <c r="H526" t="s">
        <v>218</v>
      </c>
      <c r="I526">
        <v>2.5000000000000001E-4</v>
      </c>
      <c r="J526" t="s">
        <v>218</v>
      </c>
      <c r="K526">
        <v>2.5000000000000001E-4</v>
      </c>
      <c r="L526" t="s">
        <v>218</v>
      </c>
      <c r="M526">
        <v>2.5000000000000001E-4</v>
      </c>
      <c r="N526" t="s">
        <v>218</v>
      </c>
      <c r="O526">
        <v>2.5000000000000001E-4</v>
      </c>
      <c r="P526" t="s">
        <v>218</v>
      </c>
      <c r="Q526" t="s">
        <v>55</v>
      </c>
    </row>
    <row r="527" spans="1:17" hidden="1" x14ac:dyDescent="0.25">
      <c r="A527" t="s">
        <v>216</v>
      </c>
      <c r="B527" t="s">
        <v>63</v>
      </c>
      <c r="E527">
        <v>2.5000000000000001E-4</v>
      </c>
      <c r="F527" t="s">
        <v>218</v>
      </c>
      <c r="G527">
        <v>2.5000000000000001E-4</v>
      </c>
      <c r="H527" t="s">
        <v>218</v>
      </c>
      <c r="I527">
        <v>2.5000000000000001E-4</v>
      </c>
      <c r="J527" t="s">
        <v>218</v>
      </c>
      <c r="K527">
        <v>2.5000000000000001E-4</v>
      </c>
      <c r="L527" t="s">
        <v>218</v>
      </c>
      <c r="M527">
        <v>2.5000000000000001E-4</v>
      </c>
      <c r="N527" t="s">
        <v>218</v>
      </c>
      <c r="O527">
        <v>2.5000000000000001E-4</v>
      </c>
      <c r="P527" t="s">
        <v>218</v>
      </c>
      <c r="Q527" t="s">
        <v>55</v>
      </c>
    </row>
    <row r="528" spans="1:17" hidden="1" x14ac:dyDescent="0.25">
      <c r="A528" t="s">
        <v>193</v>
      </c>
      <c r="B528" t="s">
        <v>63</v>
      </c>
      <c r="E528">
        <v>1.2999999999999999E-4</v>
      </c>
      <c r="F528" t="s">
        <v>218</v>
      </c>
      <c r="G528">
        <v>1.2999999999999999E-4</v>
      </c>
      <c r="H528" t="s">
        <v>218</v>
      </c>
      <c r="I528">
        <v>1.2999999999999999E-4</v>
      </c>
      <c r="J528" t="s">
        <v>218</v>
      </c>
      <c r="K528">
        <v>1.2999999999999999E-4</v>
      </c>
      <c r="L528" t="s">
        <v>218</v>
      </c>
      <c r="M528">
        <v>1.2999999999999999E-4</v>
      </c>
      <c r="N528" t="s">
        <v>218</v>
      </c>
      <c r="O528">
        <v>1.2999999999999999E-4</v>
      </c>
      <c r="P528" t="s">
        <v>218</v>
      </c>
      <c r="Q528" t="s">
        <v>55</v>
      </c>
    </row>
    <row r="529" spans="1:17" hidden="1" x14ac:dyDescent="0.25">
      <c r="A529" t="s">
        <v>229</v>
      </c>
      <c r="B529" t="s">
        <v>63</v>
      </c>
      <c r="E529">
        <v>0</v>
      </c>
      <c r="F529" t="s">
        <v>218</v>
      </c>
      <c r="G529">
        <v>0</v>
      </c>
      <c r="H529" t="s">
        <v>218</v>
      </c>
      <c r="I529">
        <v>0</v>
      </c>
      <c r="J529" t="s">
        <v>218</v>
      </c>
      <c r="K529">
        <v>0</v>
      </c>
      <c r="L529" t="s">
        <v>218</v>
      </c>
      <c r="M529">
        <v>0</v>
      </c>
      <c r="N529" t="s">
        <v>218</v>
      </c>
      <c r="O529">
        <v>0</v>
      </c>
      <c r="P529" t="s">
        <v>218</v>
      </c>
      <c r="Q529" t="s">
        <v>55</v>
      </c>
    </row>
    <row r="530" spans="1:17" hidden="1" x14ac:dyDescent="0.25">
      <c r="A530" t="s">
        <v>196</v>
      </c>
      <c r="B530" t="s">
        <v>63</v>
      </c>
      <c r="E530">
        <v>2.8999999999999998E-3</v>
      </c>
      <c r="F530" t="s">
        <v>218</v>
      </c>
      <c r="G530">
        <v>2.8999999999999998E-3</v>
      </c>
      <c r="H530" t="s">
        <v>218</v>
      </c>
      <c r="I530">
        <v>2.8999999999999998E-3</v>
      </c>
      <c r="J530" t="s">
        <v>218</v>
      </c>
      <c r="K530">
        <v>2.8999999999999998E-3</v>
      </c>
      <c r="L530" t="s">
        <v>218</v>
      </c>
      <c r="M530">
        <v>2.8999999999999998E-3</v>
      </c>
      <c r="N530" t="s">
        <v>218</v>
      </c>
      <c r="O530">
        <v>2.8999999999999998E-3</v>
      </c>
      <c r="P530" t="s">
        <v>218</v>
      </c>
      <c r="Q530" t="s">
        <v>55</v>
      </c>
    </row>
    <row r="531" spans="1:17" hidden="1" x14ac:dyDescent="0.25">
      <c r="A531" t="s">
        <v>144</v>
      </c>
      <c r="B531" t="s">
        <v>63</v>
      </c>
      <c r="E531">
        <v>1.4059999999999999E-3</v>
      </c>
      <c r="F531" t="s">
        <v>218</v>
      </c>
      <c r="G531">
        <v>1.4059999999999999E-3</v>
      </c>
      <c r="H531" t="s">
        <v>218</v>
      </c>
      <c r="I531">
        <v>1.4059999999999999E-3</v>
      </c>
      <c r="J531" t="s">
        <v>218</v>
      </c>
      <c r="K531">
        <v>1.4059999999999999E-3</v>
      </c>
      <c r="L531" t="s">
        <v>218</v>
      </c>
      <c r="M531">
        <v>1.4059999999999999E-3</v>
      </c>
      <c r="N531" t="s">
        <v>218</v>
      </c>
      <c r="O531">
        <v>1.4059999999999999E-3</v>
      </c>
      <c r="P531" t="s">
        <v>218</v>
      </c>
      <c r="Q531" t="s">
        <v>55</v>
      </c>
    </row>
    <row r="532" spans="1:17" hidden="1" x14ac:dyDescent="0.25">
      <c r="A532" t="s">
        <v>198</v>
      </c>
      <c r="B532" t="s">
        <v>63</v>
      </c>
      <c r="E532">
        <v>1E-4</v>
      </c>
      <c r="F532" t="s">
        <v>218</v>
      </c>
      <c r="G532">
        <v>1E-4</v>
      </c>
      <c r="H532" t="s">
        <v>218</v>
      </c>
      <c r="I532">
        <v>1E-4</v>
      </c>
      <c r="J532" t="s">
        <v>218</v>
      </c>
      <c r="K532">
        <v>1E-4</v>
      </c>
      <c r="L532" t="s">
        <v>218</v>
      </c>
      <c r="M532">
        <v>1E-4</v>
      </c>
      <c r="N532" t="s">
        <v>218</v>
      </c>
      <c r="O532">
        <v>1E-4</v>
      </c>
      <c r="P532" t="s">
        <v>218</v>
      </c>
      <c r="Q532" t="s">
        <v>55</v>
      </c>
    </row>
    <row r="533" spans="1:17" hidden="1" x14ac:dyDescent="0.25">
      <c r="A533" t="s">
        <v>58</v>
      </c>
      <c r="B533" t="s">
        <v>59</v>
      </c>
      <c r="E533">
        <v>0</v>
      </c>
      <c r="F533" t="s">
        <v>218</v>
      </c>
      <c r="G533">
        <v>0</v>
      </c>
      <c r="H533" t="s">
        <v>218</v>
      </c>
      <c r="I533">
        <v>0</v>
      </c>
      <c r="J533" t="s">
        <v>218</v>
      </c>
      <c r="K533">
        <v>0</v>
      </c>
      <c r="L533" t="s">
        <v>218</v>
      </c>
      <c r="M533">
        <v>0</v>
      </c>
      <c r="N533" t="s">
        <v>218</v>
      </c>
      <c r="O533">
        <v>0</v>
      </c>
      <c r="P533" t="s">
        <v>218</v>
      </c>
      <c r="Q533" t="s">
        <v>6</v>
      </c>
    </row>
    <row r="534" spans="1:17" hidden="1" x14ac:dyDescent="0.25">
      <c r="A534" t="s">
        <v>60</v>
      </c>
      <c r="B534" t="s">
        <v>59</v>
      </c>
      <c r="E534">
        <v>0</v>
      </c>
      <c r="F534" t="s">
        <v>218</v>
      </c>
      <c r="G534">
        <v>0</v>
      </c>
      <c r="H534" t="s">
        <v>218</v>
      </c>
      <c r="I534">
        <v>0</v>
      </c>
      <c r="J534" t="s">
        <v>218</v>
      </c>
      <c r="K534">
        <v>0</v>
      </c>
      <c r="L534" t="s">
        <v>218</v>
      </c>
      <c r="M534">
        <v>0</v>
      </c>
      <c r="N534" t="s">
        <v>218</v>
      </c>
      <c r="O534">
        <v>0</v>
      </c>
      <c r="P534" t="s">
        <v>218</v>
      </c>
      <c r="Q534" t="s">
        <v>6</v>
      </c>
    </row>
    <row r="535" spans="1:17" hidden="1" x14ac:dyDescent="0.25">
      <c r="A535" t="s">
        <v>101</v>
      </c>
      <c r="B535" t="s">
        <v>59</v>
      </c>
      <c r="E535">
        <v>0</v>
      </c>
      <c r="F535" t="s">
        <v>218</v>
      </c>
      <c r="G535">
        <v>0</v>
      </c>
      <c r="H535" t="s">
        <v>218</v>
      </c>
      <c r="I535">
        <v>0</v>
      </c>
      <c r="J535" t="s">
        <v>218</v>
      </c>
      <c r="K535">
        <v>0</v>
      </c>
      <c r="L535" t="s">
        <v>218</v>
      </c>
      <c r="M535">
        <v>0</v>
      </c>
      <c r="N535" t="s">
        <v>218</v>
      </c>
      <c r="O535">
        <v>0</v>
      </c>
      <c r="P535" t="s">
        <v>218</v>
      </c>
      <c r="Q535" t="s">
        <v>6</v>
      </c>
    </row>
    <row r="536" spans="1:17" hidden="1" x14ac:dyDescent="0.25">
      <c r="A536" t="s">
        <v>191</v>
      </c>
      <c r="B536" t="s">
        <v>59</v>
      </c>
      <c r="E536">
        <v>0.3</v>
      </c>
      <c r="F536" t="s">
        <v>218</v>
      </c>
      <c r="G536">
        <v>0.3</v>
      </c>
      <c r="H536" t="s">
        <v>218</v>
      </c>
      <c r="I536">
        <v>0.3</v>
      </c>
      <c r="J536" t="s">
        <v>218</v>
      </c>
      <c r="K536">
        <v>0.3</v>
      </c>
      <c r="L536" t="s">
        <v>218</v>
      </c>
      <c r="M536">
        <v>0.3</v>
      </c>
      <c r="N536" t="s">
        <v>218</v>
      </c>
      <c r="O536">
        <v>0.3</v>
      </c>
      <c r="P536" t="s">
        <v>218</v>
      </c>
      <c r="Q536" t="s">
        <v>6</v>
      </c>
    </row>
    <row r="537" spans="1:17" hidden="1" x14ac:dyDescent="0.25">
      <c r="A537" t="s">
        <v>196</v>
      </c>
      <c r="B537" t="s">
        <v>59</v>
      </c>
      <c r="E537">
        <v>0.7</v>
      </c>
      <c r="F537" t="s">
        <v>218</v>
      </c>
      <c r="G537">
        <v>0.7</v>
      </c>
      <c r="H537" t="s">
        <v>218</v>
      </c>
      <c r="I537">
        <v>0.7</v>
      </c>
      <c r="J537" t="s">
        <v>218</v>
      </c>
      <c r="K537">
        <v>0.7</v>
      </c>
      <c r="L537" t="s">
        <v>218</v>
      </c>
      <c r="M537">
        <v>0.7</v>
      </c>
      <c r="N537" t="s">
        <v>218</v>
      </c>
      <c r="O537">
        <v>0.7</v>
      </c>
      <c r="P537" t="s">
        <v>218</v>
      </c>
      <c r="Q537" t="s">
        <v>6</v>
      </c>
    </row>
    <row r="538" spans="1:17" hidden="1" x14ac:dyDescent="0.25">
      <c r="A538" t="s">
        <v>92</v>
      </c>
      <c r="B538" t="s">
        <v>93</v>
      </c>
      <c r="E538">
        <v>7</v>
      </c>
      <c r="F538" t="s">
        <v>218</v>
      </c>
      <c r="G538">
        <v>7</v>
      </c>
      <c r="H538" t="s">
        <v>218</v>
      </c>
      <c r="I538">
        <v>7</v>
      </c>
      <c r="J538" t="s">
        <v>218</v>
      </c>
      <c r="K538">
        <v>7</v>
      </c>
      <c r="L538" t="s">
        <v>218</v>
      </c>
      <c r="M538">
        <v>7</v>
      </c>
      <c r="N538" t="s">
        <v>218</v>
      </c>
      <c r="O538">
        <v>7</v>
      </c>
      <c r="P538" t="s">
        <v>218</v>
      </c>
      <c r="Q538" t="s">
        <v>6</v>
      </c>
    </row>
    <row r="539" spans="1:17" hidden="1" x14ac:dyDescent="0.25">
      <c r="A539" t="s">
        <v>100</v>
      </c>
      <c r="B539" t="s">
        <v>93</v>
      </c>
      <c r="E539">
        <v>7.1</v>
      </c>
      <c r="F539" t="s">
        <v>218</v>
      </c>
      <c r="G539">
        <v>7.1</v>
      </c>
      <c r="H539" t="s">
        <v>218</v>
      </c>
      <c r="I539">
        <v>7.1</v>
      </c>
      <c r="J539" t="s">
        <v>218</v>
      </c>
      <c r="K539">
        <v>7.1</v>
      </c>
      <c r="L539" t="s">
        <v>218</v>
      </c>
      <c r="M539">
        <v>7.1</v>
      </c>
      <c r="N539" t="s">
        <v>218</v>
      </c>
      <c r="O539">
        <v>7.1</v>
      </c>
      <c r="P539" t="s">
        <v>218</v>
      </c>
      <c r="Q539" t="s">
        <v>6</v>
      </c>
    </row>
    <row r="540" spans="1:17" hidden="1" x14ac:dyDescent="0.25">
      <c r="A540" t="s">
        <v>215</v>
      </c>
      <c r="B540" t="s">
        <v>93</v>
      </c>
      <c r="E540">
        <v>7.4</v>
      </c>
      <c r="F540" t="s">
        <v>218</v>
      </c>
      <c r="G540">
        <v>7.4</v>
      </c>
      <c r="H540" t="s">
        <v>218</v>
      </c>
      <c r="I540">
        <v>7.4</v>
      </c>
      <c r="J540" t="s">
        <v>218</v>
      </c>
      <c r="K540">
        <v>7.4</v>
      </c>
      <c r="L540" t="s">
        <v>218</v>
      </c>
      <c r="M540">
        <v>7.4</v>
      </c>
      <c r="N540" t="s">
        <v>218</v>
      </c>
      <c r="O540">
        <v>7.4</v>
      </c>
      <c r="P540" t="s">
        <v>218</v>
      </c>
      <c r="Q540" t="s">
        <v>6</v>
      </c>
    </row>
    <row r="541" spans="1:17" hidden="1" x14ac:dyDescent="0.25">
      <c r="A541" t="s">
        <v>102</v>
      </c>
      <c r="B541" t="s">
        <v>93</v>
      </c>
      <c r="E541">
        <v>7.1</v>
      </c>
      <c r="F541" t="s">
        <v>218</v>
      </c>
      <c r="G541">
        <v>7.1</v>
      </c>
      <c r="H541" t="s">
        <v>218</v>
      </c>
      <c r="I541">
        <v>7.1</v>
      </c>
      <c r="J541" t="s">
        <v>218</v>
      </c>
      <c r="K541">
        <v>7.1</v>
      </c>
      <c r="L541" t="s">
        <v>218</v>
      </c>
      <c r="M541">
        <v>7.1</v>
      </c>
      <c r="N541" t="s">
        <v>218</v>
      </c>
      <c r="O541">
        <v>7.1</v>
      </c>
      <c r="P541" t="s">
        <v>218</v>
      </c>
      <c r="Q541" t="s">
        <v>6</v>
      </c>
    </row>
    <row r="542" spans="1:17" hidden="1" x14ac:dyDescent="0.25">
      <c r="A542" t="s">
        <v>235</v>
      </c>
      <c r="B542" t="s">
        <v>93</v>
      </c>
      <c r="E542">
        <v>7.4</v>
      </c>
      <c r="F542" t="s">
        <v>218</v>
      </c>
      <c r="G542">
        <v>7.4</v>
      </c>
      <c r="H542" t="s">
        <v>218</v>
      </c>
      <c r="I542">
        <v>7.4</v>
      </c>
      <c r="J542" t="s">
        <v>218</v>
      </c>
      <c r="K542">
        <v>7.4</v>
      </c>
      <c r="L542" t="s">
        <v>218</v>
      </c>
      <c r="M542">
        <v>7.4</v>
      </c>
      <c r="N542" t="s">
        <v>218</v>
      </c>
      <c r="O542">
        <v>7.4</v>
      </c>
      <c r="P542" t="s">
        <v>218</v>
      </c>
      <c r="Q542" t="s">
        <v>6</v>
      </c>
    </row>
    <row r="543" spans="1:17" hidden="1" x14ac:dyDescent="0.25">
      <c r="A543" t="s">
        <v>106</v>
      </c>
      <c r="B543" t="s">
        <v>93</v>
      </c>
      <c r="E543">
        <v>7.1</v>
      </c>
      <c r="F543" t="s">
        <v>218</v>
      </c>
      <c r="G543">
        <v>7.1</v>
      </c>
      <c r="H543" t="s">
        <v>218</v>
      </c>
      <c r="I543">
        <v>7.1</v>
      </c>
      <c r="J543" t="s">
        <v>218</v>
      </c>
      <c r="K543">
        <v>7.1</v>
      </c>
      <c r="L543" t="s">
        <v>218</v>
      </c>
      <c r="M543">
        <v>7.1</v>
      </c>
      <c r="N543" t="s">
        <v>218</v>
      </c>
      <c r="O543">
        <v>7.1</v>
      </c>
      <c r="P543" t="s">
        <v>218</v>
      </c>
      <c r="Q543" t="s">
        <v>6</v>
      </c>
    </row>
    <row r="544" spans="1:17" hidden="1" x14ac:dyDescent="0.25">
      <c r="A544" t="s">
        <v>111</v>
      </c>
      <c r="B544" t="s">
        <v>93</v>
      </c>
      <c r="E544">
        <v>7.22</v>
      </c>
      <c r="F544" t="s">
        <v>218</v>
      </c>
      <c r="G544">
        <v>7.22</v>
      </c>
      <c r="H544" t="s">
        <v>218</v>
      </c>
      <c r="I544">
        <v>7.22</v>
      </c>
      <c r="J544" t="s">
        <v>218</v>
      </c>
      <c r="K544">
        <v>7.22</v>
      </c>
      <c r="L544" t="s">
        <v>218</v>
      </c>
      <c r="M544">
        <v>7.22</v>
      </c>
      <c r="N544" t="s">
        <v>218</v>
      </c>
      <c r="O544">
        <v>7.22</v>
      </c>
      <c r="P544" t="s">
        <v>218</v>
      </c>
      <c r="Q544" t="s">
        <v>6</v>
      </c>
    </row>
    <row r="545" spans="1:17" hidden="1" x14ac:dyDescent="0.25">
      <c r="A545" t="s">
        <v>167</v>
      </c>
      <c r="B545" t="s">
        <v>93</v>
      </c>
      <c r="E545">
        <v>7.4</v>
      </c>
      <c r="F545" t="s">
        <v>218</v>
      </c>
      <c r="G545">
        <v>7.4</v>
      </c>
      <c r="H545" t="s">
        <v>218</v>
      </c>
      <c r="I545">
        <v>7.4</v>
      </c>
      <c r="J545" t="s">
        <v>218</v>
      </c>
      <c r="K545">
        <v>7.4</v>
      </c>
      <c r="L545" t="s">
        <v>218</v>
      </c>
      <c r="M545">
        <v>7.4</v>
      </c>
      <c r="N545" t="s">
        <v>218</v>
      </c>
      <c r="O545">
        <v>7.4</v>
      </c>
      <c r="P545" t="s">
        <v>218</v>
      </c>
      <c r="Q545" t="s">
        <v>6</v>
      </c>
    </row>
    <row r="546" spans="1:17" hidden="1" x14ac:dyDescent="0.25">
      <c r="A546" t="s">
        <v>169</v>
      </c>
      <c r="B546" t="s">
        <v>93</v>
      </c>
      <c r="E546">
        <v>7.3</v>
      </c>
      <c r="F546" t="s">
        <v>218</v>
      </c>
      <c r="G546">
        <v>7.3</v>
      </c>
      <c r="H546" t="s">
        <v>218</v>
      </c>
      <c r="I546">
        <v>7.3</v>
      </c>
      <c r="J546" t="s">
        <v>218</v>
      </c>
      <c r="K546">
        <v>7.3</v>
      </c>
      <c r="L546" t="s">
        <v>218</v>
      </c>
      <c r="M546">
        <v>7.3</v>
      </c>
      <c r="N546" t="s">
        <v>218</v>
      </c>
      <c r="O546">
        <v>7.3</v>
      </c>
      <c r="P546" t="s">
        <v>218</v>
      </c>
      <c r="Q546" t="s">
        <v>6</v>
      </c>
    </row>
    <row r="547" spans="1:17" hidden="1" x14ac:dyDescent="0.25">
      <c r="A547" t="s">
        <v>179</v>
      </c>
      <c r="B547" t="s">
        <v>93</v>
      </c>
      <c r="E547">
        <v>7.3</v>
      </c>
      <c r="F547" t="s">
        <v>218</v>
      </c>
      <c r="G547">
        <v>7.3</v>
      </c>
      <c r="H547" t="s">
        <v>218</v>
      </c>
      <c r="I547">
        <v>7.3</v>
      </c>
      <c r="J547" t="s">
        <v>218</v>
      </c>
      <c r="K547">
        <v>7.3</v>
      </c>
      <c r="L547" t="s">
        <v>218</v>
      </c>
      <c r="M547">
        <v>7.3</v>
      </c>
      <c r="N547" t="s">
        <v>218</v>
      </c>
      <c r="O547">
        <v>7.3</v>
      </c>
      <c r="P547" t="s">
        <v>218</v>
      </c>
      <c r="Q547" t="s">
        <v>6</v>
      </c>
    </row>
    <row r="548" spans="1:17" hidden="1" x14ac:dyDescent="0.25">
      <c r="A548" t="s">
        <v>171</v>
      </c>
      <c r="B548" t="s">
        <v>93</v>
      </c>
      <c r="E548">
        <v>7.3</v>
      </c>
      <c r="F548" t="s">
        <v>218</v>
      </c>
      <c r="G548">
        <v>7.3</v>
      </c>
      <c r="H548" t="s">
        <v>218</v>
      </c>
      <c r="I548">
        <v>7.3</v>
      </c>
      <c r="J548" t="s">
        <v>218</v>
      </c>
      <c r="K548">
        <v>7.3</v>
      </c>
      <c r="L548" t="s">
        <v>218</v>
      </c>
      <c r="M548">
        <v>7.3</v>
      </c>
      <c r="N548" t="s">
        <v>218</v>
      </c>
      <c r="O548">
        <v>7.3</v>
      </c>
      <c r="P548" t="s">
        <v>218</v>
      </c>
      <c r="Q548" t="s">
        <v>6</v>
      </c>
    </row>
    <row r="549" spans="1:17" hidden="1" x14ac:dyDescent="0.25">
      <c r="A549" t="s">
        <v>175</v>
      </c>
      <c r="B549" t="s">
        <v>93</v>
      </c>
      <c r="E549">
        <v>7.3</v>
      </c>
      <c r="F549" t="s">
        <v>218</v>
      </c>
      <c r="G549">
        <v>7.3</v>
      </c>
      <c r="H549" t="s">
        <v>218</v>
      </c>
      <c r="I549">
        <v>7.3</v>
      </c>
      <c r="J549" t="s">
        <v>218</v>
      </c>
      <c r="K549">
        <v>7.3</v>
      </c>
      <c r="L549" t="s">
        <v>218</v>
      </c>
      <c r="M549">
        <v>7.3</v>
      </c>
      <c r="N549" t="s">
        <v>218</v>
      </c>
      <c r="O549">
        <v>7.3</v>
      </c>
      <c r="P549" t="s">
        <v>218</v>
      </c>
      <c r="Q549" t="s">
        <v>6</v>
      </c>
    </row>
    <row r="550" spans="1:17" hidden="1" x14ac:dyDescent="0.25">
      <c r="A550" t="s">
        <v>177</v>
      </c>
      <c r="B550" t="s">
        <v>93</v>
      </c>
      <c r="E550">
        <v>7.3</v>
      </c>
      <c r="F550" t="s">
        <v>218</v>
      </c>
      <c r="G550">
        <v>7.3</v>
      </c>
      <c r="H550" t="s">
        <v>218</v>
      </c>
      <c r="I550">
        <v>7.3</v>
      </c>
      <c r="J550" t="s">
        <v>218</v>
      </c>
      <c r="K550">
        <v>7.3</v>
      </c>
      <c r="L550" t="s">
        <v>218</v>
      </c>
      <c r="M550">
        <v>7.3</v>
      </c>
      <c r="N550" t="s">
        <v>218</v>
      </c>
      <c r="O550">
        <v>7.3</v>
      </c>
      <c r="P550" t="s">
        <v>218</v>
      </c>
      <c r="Q550" t="s">
        <v>6</v>
      </c>
    </row>
    <row r="551" spans="1:17" hidden="1" x14ac:dyDescent="0.25">
      <c r="A551" t="s">
        <v>173</v>
      </c>
      <c r="B551" t="s">
        <v>93</v>
      </c>
      <c r="E551">
        <v>7.3</v>
      </c>
      <c r="F551" t="s">
        <v>218</v>
      </c>
      <c r="G551">
        <v>7.3</v>
      </c>
      <c r="H551" t="s">
        <v>218</v>
      </c>
      <c r="I551">
        <v>7.3</v>
      </c>
      <c r="J551" t="s">
        <v>218</v>
      </c>
      <c r="K551">
        <v>7.3</v>
      </c>
      <c r="L551" t="s">
        <v>218</v>
      </c>
      <c r="M551">
        <v>7.3</v>
      </c>
      <c r="N551" t="s">
        <v>218</v>
      </c>
      <c r="O551">
        <v>7.3</v>
      </c>
      <c r="P551" t="s">
        <v>218</v>
      </c>
      <c r="Q551" t="s">
        <v>6</v>
      </c>
    </row>
    <row r="552" spans="1:17" hidden="1" x14ac:dyDescent="0.25">
      <c r="A552" t="s">
        <v>188</v>
      </c>
      <c r="B552" t="s">
        <v>93</v>
      </c>
      <c r="E552">
        <v>7.23</v>
      </c>
      <c r="F552" t="s">
        <v>218</v>
      </c>
      <c r="G552">
        <v>7.23</v>
      </c>
      <c r="H552" t="s">
        <v>218</v>
      </c>
      <c r="I552">
        <v>7.23</v>
      </c>
      <c r="J552" t="s">
        <v>218</v>
      </c>
      <c r="K552">
        <v>7.23</v>
      </c>
      <c r="L552" t="s">
        <v>218</v>
      </c>
      <c r="M552">
        <v>7.23</v>
      </c>
      <c r="N552" t="s">
        <v>218</v>
      </c>
      <c r="O552">
        <v>7.23</v>
      </c>
      <c r="P552" t="s">
        <v>218</v>
      </c>
      <c r="Q552" t="s">
        <v>6</v>
      </c>
    </row>
    <row r="553" spans="1:17" x14ac:dyDescent="0.25">
      <c r="A553" t="s">
        <v>135</v>
      </c>
      <c r="B553" t="s">
        <v>93</v>
      </c>
      <c r="E553">
        <v>6.22</v>
      </c>
      <c r="F553" t="s">
        <v>450</v>
      </c>
      <c r="G553">
        <v>6.22</v>
      </c>
      <c r="H553" t="s">
        <v>450</v>
      </c>
      <c r="I553">
        <v>6.87</v>
      </c>
      <c r="J553" t="s">
        <v>226</v>
      </c>
      <c r="K553">
        <v>6.87</v>
      </c>
      <c r="L553" t="s">
        <v>227</v>
      </c>
      <c r="M553">
        <v>5.39</v>
      </c>
      <c r="N553" t="s">
        <v>226</v>
      </c>
      <c r="O553">
        <v>5.39</v>
      </c>
      <c r="P553" t="s">
        <v>227</v>
      </c>
      <c r="Q553" t="s">
        <v>6</v>
      </c>
    </row>
    <row r="554" spans="1:17" x14ac:dyDescent="0.25">
      <c r="A554" t="s">
        <v>140</v>
      </c>
      <c r="B554" t="s">
        <v>93</v>
      </c>
      <c r="E554">
        <v>6.57</v>
      </c>
      <c r="F554" t="s">
        <v>450</v>
      </c>
      <c r="G554">
        <v>6.57</v>
      </c>
      <c r="H554" t="s">
        <v>450</v>
      </c>
      <c r="I554">
        <v>6.73</v>
      </c>
      <c r="J554" t="s">
        <v>226</v>
      </c>
      <c r="K554">
        <v>6.73</v>
      </c>
      <c r="L554" t="s">
        <v>227</v>
      </c>
      <c r="M554">
        <v>6.61</v>
      </c>
      <c r="N554" t="s">
        <v>226</v>
      </c>
      <c r="O554">
        <v>6.61</v>
      </c>
      <c r="P554" t="s">
        <v>227</v>
      </c>
      <c r="Q554" t="s">
        <v>6</v>
      </c>
    </row>
    <row r="555" spans="1:17" x14ac:dyDescent="0.25">
      <c r="A555" t="s">
        <v>136</v>
      </c>
      <c r="B555" t="s">
        <v>93</v>
      </c>
      <c r="E555">
        <v>6.57</v>
      </c>
      <c r="F555" t="s">
        <v>450</v>
      </c>
      <c r="G555">
        <v>6.57</v>
      </c>
      <c r="H555" t="s">
        <v>450</v>
      </c>
      <c r="I555">
        <v>6.73</v>
      </c>
      <c r="J555" t="s">
        <v>226</v>
      </c>
      <c r="K555">
        <v>6.73</v>
      </c>
      <c r="L555" t="s">
        <v>227</v>
      </c>
      <c r="M555">
        <v>6.61</v>
      </c>
      <c r="N555" t="s">
        <v>226</v>
      </c>
      <c r="O555">
        <v>6.61</v>
      </c>
      <c r="P555" t="s">
        <v>227</v>
      </c>
      <c r="Q555" t="s">
        <v>6</v>
      </c>
    </row>
    <row r="556" spans="1:17" x14ac:dyDescent="0.25">
      <c r="A556" t="s">
        <v>138</v>
      </c>
      <c r="B556" t="s">
        <v>93</v>
      </c>
      <c r="E556">
        <v>6.57</v>
      </c>
      <c r="F556" t="s">
        <v>450</v>
      </c>
      <c r="G556">
        <v>6.57</v>
      </c>
      <c r="H556" t="s">
        <v>450</v>
      </c>
      <c r="I556">
        <v>6.73</v>
      </c>
      <c r="J556" t="s">
        <v>226</v>
      </c>
      <c r="K556">
        <v>6.73</v>
      </c>
      <c r="L556" t="s">
        <v>227</v>
      </c>
      <c r="M556">
        <v>6.61</v>
      </c>
      <c r="N556" t="s">
        <v>226</v>
      </c>
      <c r="O556">
        <v>6.61</v>
      </c>
      <c r="P556" t="s">
        <v>227</v>
      </c>
      <c r="Q556" t="s">
        <v>6</v>
      </c>
    </row>
    <row r="557" spans="1:17" x14ac:dyDescent="0.25">
      <c r="A557" t="s">
        <v>139</v>
      </c>
      <c r="B557" t="s">
        <v>93</v>
      </c>
      <c r="E557">
        <v>6.57</v>
      </c>
      <c r="F557" t="s">
        <v>450</v>
      </c>
      <c r="G557">
        <v>6.57</v>
      </c>
      <c r="H557" t="s">
        <v>450</v>
      </c>
      <c r="I557">
        <v>6.73</v>
      </c>
      <c r="J557" t="s">
        <v>226</v>
      </c>
      <c r="K557">
        <v>6.73</v>
      </c>
      <c r="L557" t="s">
        <v>227</v>
      </c>
      <c r="M557">
        <v>6.61</v>
      </c>
      <c r="N557" t="s">
        <v>226</v>
      </c>
      <c r="O557">
        <v>6.61</v>
      </c>
      <c r="P557" t="s">
        <v>227</v>
      </c>
      <c r="Q557" t="s">
        <v>6</v>
      </c>
    </row>
    <row r="558" spans="1:17" x14ac:dyDescent="0.25">
      <c r="A558" t="s">
        <v>137</v>
      </c>
      <c r="B558" t="s">
        <v>93</v>
      </c>
      <c r="E558">
        <v>6.57</v>
      </c>
      <c r="F558" t="s">
        <v>450</v>
      </c>
      <c r="G558">
        <v>6.57</v>
      </c>
      <c r="H558" t="s">
        <v>450</v>
      </c>
      <c r="I558">
        <v>6.73</v>
      </c>
      <c r="J558" t="s">
        <v>226</v>
      </c>
      <c r="K558">
        <v>6.73</v>
      </c>
      <c r="L558" t="s">
        <v>227</v>
      </c>
      <c r="M558">
        <v>6.61</v>
      </c>
      <c r="N558" t="s">
        <v>226</v>
      </c>
      <c r="O558">
        <v>6.61</v>
      </c>
      <c r="P558" t="s">
        <v>227</v>
      </c>
      <c r="Q558" t="s">
        <v>6</v>
      </c>
    </row>
    <row r="559" spans="1:17" x14ac:dyDescent="0.25">
      <c r="A559" t="s">
        <v>127</v>
      </c>
      <c r="B559" t="s">
        <v>93</v>
      </c>
      <c r="E559">
        <v>5.9</v>
      </c>
      <c r="F559" t="s">
        <v>450</v>
      </c>
      <c r="G559">
        <v>5.9</v>
      </c>
      <c r="H559" t="s">
        <v>450</v>
      </c>
      <c r="I559">
        <v>6.06</v>
      </c>
      <c r="J559" t="s">
        <v>226</v>
      </c>
      <c r="K559">
        <v>6.06</v>
      </c>
      <c r="L559" t="s">
        <v>227</v>
      </c>
      <c r="M559">
        <v>6.51</v>
      </c>
      <c r="N559" t="s">
        <v>226</v>
      </c>
      <c r="O559">
        <v>6.51</v>
      </c>
      <c r="P559" t="s">
        <v>227</v>
      </c>
      <c r="Q559" t="s">
        <v>6</v>
      </c>
    </row>
    <row r="560" spans="1:17" x14ac:dyDescent="0.25">
      <c r="A560" t="s">
        <v>134</v>
      </c>
      <c r="B560" t="s">
        <v>93</v>
      </c>
      <c r="E560">
        <v>6.29</v>
      </c>
      <c r="F560" t="s">
        <v>450</v>
      </c>
      <c r="G560">
        <v>6.29</v>
      </c>
      <c r="H560" t="s">
        <v>450</v>
      </c>
      <c r="I560">
        <v>6.87</v>
      </c>
      <c r="J560" t="s">
        <v>226</v>
      </c>
      <c r="K560">
        <v>6.87</v>
      </c>
      <c r="L560" t="s">
        <v>227</v>
      </c>
      <c r="M560">
        <v>6.77</v>
      </c>
      <c r="N560" t="s">
        <v>226</v>
      </c>
      <c r="O560">
        <v>6.77</v>
      </c>
      <c r="P560" t="s">
        <v>227</v>
      </c>
      <c r="Q560" t="s">
        <v>6</v>
      </c>
    </row>
    <row r="561" spans="1:17" x14ac:dyDescent="0.25">
      <c r="A561" t="s">
        <v>132</v>
      </c>
      <c r="B561" t="s">
        <v>93</v>
      </c>
      <c r="E561">
        <v>5.96</v>
      </c>
      <c r="F561" t="s">
        <v>450</v>
      </c>
      <c r="G561">
        <v>5.96</v>
      </c>
      <c r="H561" t="s">
        <v>450</v>
      </c>
      <c r="I561">
        <v>6.4</v>
      </c>
      <c r="J561" t="s">
        <v>226</v>
      </c>
      <c r="K561">
        <v>6.4</v>
      </c>
      <c r="L561" t="s">
        <v>227</v>
      </c>
      <c r="M561">
        <v>6.49</v>
      </c>
      <c r="N561" t="s">
        <v>226</v>
      </c>
      <c r="O561">
        <v>6.49</v>
      </c>
      <c r="P561" t="s">
        <v>227</v>
      </c>
      <c r="Q561" t="s">
        <v>6</v>
      </c>
    </row>
    <row r="562" spans="1:17" x14ac:dyDescent="0.25">
      <c r="A562" t="s">
        <v>133</v>
      </c>
      <c r="B562" t="s">
        <v>93</v>
      </c>
      <c r="E562">
        <v>6.29</v>
      </c>
      <c r="F562" t="s">
        <v>450</v>
      </c>
      <c r="G562">
        <v>6.29</v>
      </c>
      <c r="H562" t="s">
        <v>450</v>
      </c>
      <c r="I562">
        <v>6.87</v>
      </c>
      <c r="J562" t="s">
        <v>226</v>
      </c>
      <c r="K562">
        <v>6.87</v>
      </c>
      <c r="L562" t="s">
        <v>227</v>
      </c>
      <c r="M562">
        <v>6.77</v>
      </c>
      <c r="N562" t="s">
        <v>226</v>
      </c>
      <c r="O562">
        <v>6.77</v>
      </c>
      <c r="P562" t="s">
        <v>227</v>
      </c>
      <c r="Q562" t="s">
        <v>6</v>
      </c>
    </row>
    <row r="563" spans="1:17" x14ac:dyDescent="0.25">
      <c r="A563" t="s">
        <v>131</v>
      </c>
      <c r="B563" t="s">
        <v>93</v>
      </c>
      <c r="E563">
        <v>5.96</v>
      </c>
      <c r="F563" t="s">
        <v>450</v>
      </c>
      <c r="G563">
        <v>5.96</v>
      </c>
      <c r="H563" t="s">
        <v>450</v>
      </c>
      <c r="I563">
        <v>6.4</v>
      </c>
      <c r="J563" t="s">
        <v>226</v>
      </c>
      <c r="K563">
        <v>6.4</v>
      </c>
      <c r="L563" t="s">
        <v>227</v>
      </c>
      <c r="M563">
        <v>6.49</v>
      </c>
      <c r="N563" t="s">
        <v>226</v>
      </c>
      <c r="O563">
        <v>6.49</v>
      </c>
      <c r="P563" t="s">
        <v>227</v>
      </c>
      <c r="Q563" t="s">
        <v>6</v>
      </c>
    </row>
    <row r="564" spans="1:17" hidden="1" x14ac:dyDescent="0.25">
      <c r="A564" t="s">
        <v>190</v>
      </c>
      <c r="B564" t="s">
        <v>93</v>
      </c>
      <c r="E564">
        <v>6.6</v>
      </c>
      <c r="F564" t="s">
        <v>218</v>
      </c>
      <c r="G564">
        <v>6.6</v>
      </c>
      <c r="H564" t="s">
        <v>218</v>
      </c>
      <c r="I564">
        <v>6.6</v>
      </c>
      <c r="J564" t="s">
        <v>218</v>
      </c>
      <c r="K564">
        <v>6.6</v>
      </c>
      <c r="L564" t="s">
        <v>218</v>
      </c>
      <c r="M564">
        <v>6.6</v>
      </c>
      <c r="N564" t="s">
        <v>218</v>
      </c>
      <c r="O564">
        <v>6.6</v>
      </c>
      <c r="P564" t="s">
        <v>218</v>
      </c>
      <c r="Q564" t="s">
        <v>6</v>
      </c>
    </row>
    <row r="565" spans="1:17" hidden="1" x14ac:dyDescent="0.25">
      <c r="A565" t="s">
        <v>192</v>
      </c>
      <c r="B565" t="s">
        <v>93</v>
      </c>
      <c r="E565">
        <v>6.81</v>
      </c>
      <c r="F565" t="s">
        <v>218</v>
      </c>
      <c r="G565">
        <v>6.81</v>
      </c>
      <c r="H565" t="s">
        <v>218</v>
      </c>
      <c r="I565">
        <v>6.81</v>
      </c>
      <c r="J565" t="s">
        <v>218</v>
      </c>
      <c r="K565">
        <v>6.81</v>
      </c>
      <c r="L565" t="s">
        <v>218</v>
      </c>
      <c r="M565">
        <v>6.81</v>
      </c>
      <c r="N565" t="s">
        <v>218</v>
      </c>
      <c r="O565">
        <v>6.81</v>
      </c>
      <c r="P565" t="s">
        <v>218</v>
      </c>
      <c r="Q565" t="s">
        <v>6</v>
      </c>
    </row>
    <row r="566" spans="1:17" hidden="1" x14ac:dyDescent="0.25">
      <c r="A566" t="s">
        <v>104</v>
      </c>
      <c r="B566" t="s">
        <v>93</v>
      </c>
      <c r="E566">
        <v>7</v>
      </c>
      <c r="F566" t="s">
        <v>218</v>
      </c>
      <c r="G566">
        <v>7</v>
      </c>
      <c r="H566" t="s">
        <v>218</v>
      </c>
      <c r="I566">
        <v>7</v>
      </c>
      <c r="J566" t="s">
        <v>218</v>
      </c>
      <c r="K566">
        <v>7</v>
      </c>
      <c r="L566" t="s">
        <v>218</v>
      </c>
      <c r="M566">
        <v>7</v>
      </c>
      <c r="N566" t="s">
        <v>218</v>
      </c>
      <c r="O566">
        <v>7</v>
      </c>
      <c r="P566" t="s">
        <v>218</v>
      </c>
      <c r="Q566" t="s">
        <v>6</v>
      </c>
    </row>
    <row r="567" spans="1:17" hidden="1" x14ac:dyDescent="0.25">
      <c r="A567" t="s">
        <v>217</v>
      </c>
      <c r="B567" t="s">
        <v>93</v>
      </c>
      <c r="E567">
        <v>7</v>
      </c>
      <c r="F567" t="s">
        <v>218</v>
      </c>
      <c r="G567">
        <v>7</v>
      </c>
      <c r="H567" t="s">
        <v>218</v>
      </c>
      <c r="I567">
        <v>7</v>
      </c>
      <c r="J567" t="s">
        <v>218</v>
      </c>
      <c r="K567">
        <v>7</v>
      </c>
      <c r="L567" t="s">
        <v>218</v>
      </c>
      <c r="M567">
        <v>7</v>
      </c>
      <c r="N567" t="s">
        <v>218</v>
      </c>
      <c r="O567">
        <v>7</v>
      </c>
      <c r="P567" t="s">
        <v>218</v>
      </c>
      <c r="Q567" t="s">
        <v>6</v>
      </c>
    </row>
    <row r="568" spans="1:17" hidden="1" x14ac:dyDescent="0.25">
      <c r="A568" t="s">
        <v>194</v>
      </c>
      <c r="B568" t="s">
        <v>93</v>
      </c>
      <c r="E568">
        <v>7.4</v>
      </c>
      <c r="F568" t="s">
        <v>218</v>
      </c>
      <c r="G568">
        <v>7.4</v>
      </c>
      <c r="H568" t="s">
        <v>218</v>
      </c>
      <c r="I568">
        <v>7.4</v>
      </c>
      <c r="J568" t="s">
        <v>218</v>
      </c>
      <c r="K568">
        <v>7.4</v>
      </c>
      <c r="L568" t="s">
        <v>218</v>
      </c>
      <c r="M568">
        <v>7.4</v>
      </c>
      <c r="N568" t="s">
        <v>218</v>
      </c>
      <c r="O568">
        <v>7.4</v>
      </c>
      <c r="P568" t="s">
        <v>218</v>
      </c>
      <c r="Q568" t="s">
        <v>6</v>
      </c>
    </row>
    <row r="569" spans="1:17" hidden="1" x14ac:dyDescent="0.25">
      <c r="A569" t="s">
        <v>230</v>
      </c>
      <c r="B569" t="s">
        <v>93</v>
      </c>
      <c r="E569">
        <v>7.4</v>
      </c>
      <c r="F569" t="s">
        <v>218</v>
      </c>
      <c r="G569">
        <v>7.4</v>
      </c>
      <c r="H569" t="s">
        <v>218</v>
      </c>
      <c r="I569">
        <v>7.4</v>
      </c>
      <c r="J569" t="s">
        <v>218</v>
      </c>
      <c r="K569">
        <v>7.4</v>
      </c>
      <c r="L569" t="s">
        <v>218</v>
      </c>
      <c r="M569">
        <v>7.4</v>
      </c>
      <c r="N569" t="s">
        <v>218</v>
      </c>
      <c r="O569">
        <v>7.4</v>
      </c>
      <c r="P569" t="s">
        <v>218</v>
      </c>
      <c r="Q569" t="s">
        <v>6</v>
      </c>
    </row>
    <row r="570" spans="1:17" hidden="1" x14ac:dyDescent="0.25">
      <c r="A570" t="s">
        <v>197</v>
      </c>
      <c r="B570" t="s">
        <v>93</v>
      </c>
      <c r="E570">
        <v>7</v>
      </c>
      <c r="F570" t="s">
        <v>218</v>
      </c>
      <c r="G570">
        <v>7</v>
      </c>
      <c r="H570" t="s">
        <v>218</v>
      </c>
      <c r="I570">
        <v>7</v>
      </c>
      <c r="J570" t="s">
        <v>218</v>
      </c>
      <c r="K570">
        <v>7</v>
      </c>
      <c r="L570" t="s">
        <v>218</v>
      </c>
      <c r="M570">
        <v>7</v>
      </c>
      <c r="N570" t="s">
        <v>218</v>
      </c>
      <c r="O570">
        <v>7</v>
      </c>
      <c r="P570" t="s">
        <v>218</v>
      </c>
      <c r="Q570" t="s">
        <v>6</v>
      </c>
    </row>
    <row r="571" spans="1:17" hidden="1" x14ac:dyDescent="0.25">
      <c r="A571" t="s">
        <v>150</v>
      </c>
      <c r="B571" t="s">
        <v>93</v>
      </c>
      <c r="E571">
        <v>7.4</v>
      </c>
      <c r="F571" t="s">
        <v>218</v>
      </c>
      <c r="G571">
        <v>7.4</v>
      </c>
      <c r="H571" t="s">
        <v>218</v>
      </c>
      <c r="I571">
        <v>7.4</v>
      </c>
      <c r="J571" t="s">
        <v>218</v>
      </c>
      <c r="K571">
        <v>7.4</v>
      </c>
      <c r="L571" t="s">
        <v>218</v>
      </c>
      <c r="M571">
        <v>7.4</v>
      </c>
      <c r="N571" t="s">
        <v>218</v>
      </c>
      <c r="O571">
        <v>7.4</v>
      </c>
      <c r="P571" t="s">
        <v>218</v>
      </c>
      <c r="Q571" t="s">
        <v>6</v>
      </c>
    </row>
    <row r="572" spans="1:17" hidden="1" x14ac:dyDescent="0.25">
      <c r="A572" t="s">
        <v>154</v>
      </c>
      <c r="B572" t="s">
        <v>93</v>
      </c>
      <c r="E572">
        <v>7.3</v>
      </c>
      <c r="F572" t="s">
        <v>218</v>
      </c>
      <c r="G572">
        <v>7.3</v>
      </c>
      <c r="H572" t="s">
        <v>218</v>
      </c>
      <c r="I572">
        <v>7.3</v>
      </c>
      <c r="J572" t="s">
        <v>218</v>
      </c>
      <c r="K572">
        <v>7.3</v>
      </c>
      <c r="L572" t="s">
        <v>218</v>
      </c>
      <c r="M572">
        <v>7.3</v>
      </c>
      <c r="N572" t="s">
        <v>218</v>
      </c>
      <c r="O572">
        <v>7.3</v>
      </c>
      <c r="P572" t="s">
        <v>218</v>
      </c>
      <c r="Q572" t="s">
        <v>6</v>
      </c>
    </row>
    <row r="573" spans="1:17" hidden="1" x14ac:dyDescent="0.25">
      <c r="A573" t="s">
        <v>162</v>
      </c>
      <c r="B573" t="s">
        <v>93</v>
      </c>
      <c r="E573">
        <v>7.3</v>
      </c>
      <c r="F573" t="s">
        <v>218</v>
      </c>
      <c r="G573">
        <v>7.3</v>
      </c>
      <c r="H573" t="s">
        <v>218</v>
      </c>
      <c r="I573">
        <v>7.3</v>
      </c>
      <c r="J573" t="s">
        <v>218</v>
      </c>
      <c r="K573">
        <v>7.3</v>
      </c>
      <c r="L573" t="s">
        <v>218</v>
      </c>
      <c r="M573">
        <v>7.3</v>
      </c>
      <c r="N573" t="s">
        <v>218</v>
      </c>
      <c r="O573">
        <v>7.3</v>
      </c>
      <c r="P573" t="s">
        <v>218</v>
      </c>
      <c r="Q573" t="s">
        <v>6</v>
      </c>
    </row>
    <row r="574" spans="1:17" hidden="1" x14ac:dyDescent="0.25">
      <c r="A574" t="s">
        <v>158</v>
      </c>
      <c r="B574" t="s">
        <v>93</v>
      </c>
      <c r="E574">
        <v>7.3</v>
      </c>
      <c r="F574" t="s">
        <v>218</v>
      </c>
      <c r="G574">
        <v>7.3</v>
      </c>
      <c r="H574" t="s">
        <v>218</v>
      </c>
      <c r="I574">
        <v>7.3</v>
      </c>
      <c r="J574" t="s">
        <v>218</v>
      </c>
      <c r="K574">
        <v>7.3</v>
      </c>
      <c r="L574" t="s">
        <v>218</v>
      </c>
      <c r="M574">
        <v>7.3</v>
      </c>
      <c r="N574" t="s">
        <v>218</v>
      </c>
      <c r="O574">
        <v>7.3</v>
      </c>
      <c r="P574" t="s">
        <v>218</v>
      </c>
      <c r="Q574" t="s">
        <v>6</v>
      </c>
    </row>
    <row r="575" spans="1:17" hidden="1" x14ac:dyDescent="0.25">
      <c r="A575" t="s">
        <v>160</v>
      </c>
      <c r="B575" t="s">
        <v>93</v>
      </c>
      <c r="E575">
        <v>7.3</v>
      </c>
      <c r="F575" t="s">
        <v>218</v>
      </c>
      <c r="G575">
        <v>7.3</v>
      </c>
      <c r="H575" t="s">
        <v>218</v>
      </c>
      <c r="I575">
        <v>7.3</v>
      </c>
      <c r="J575" t="s">
        <v>218</v>
      </c>
      <c r="K575">
        <v>7.3</v>
      </c>
      <c r="L575" t="s">
        <v>218</v>
      </c>
      <c r="M575">
        <v>7.3</v>
      </c>
      <c r="N575" t="s">
        <v>218</v>
      </c>
      <c r="O575">
        <v>7.3</v>
      </c>
      <c r="P575" t="s">
        <v>218</v>
      </c>
      <c r="Q575" t="s">
        <v>6</v>
      </c>
    </row>
    <row r="576" spans="1:17" hidden="1" x14ac:dyDescent="0.25">
      <c r="A576" t="s">
        <v>156</v>
      </c>
      <c r="B576" t="s">
        <v>93</v>
      </c>
      <c r="E576">
        <v>7.3</v>
      </c>
      <c r="F576" t="s">
        <v>218</v>
      </c>
      <c r="G576">
        <v>7.3</v>
      </c>
      <c r="H576" t="s">
        <v>218</v>
      </c>
      <c r="I576">
        <v>7.3</v>
      </c>
      <c r="J576" t="s">
        <v>218</v>
      </c>
      <c r="K576">
        <v>7.3</v>
      </c>
      <c r="L576" t="s">
        <v>218</v>
      </c>
      <c r="M576">
        <v>7.3</v>
      </c>
      <c r="N576" t="s">
        <v>218</v>
      </c>
      <c r="O576">
        <v>7.3</v>
      </c>
      <c r="P576" t="s">
        <v>218</v>
      </c>
      <c r="Q576" t="s">
        <v>6</v>
      </c>
    </row>
    <row r="577" spans="1:17" hidden="1" x14ac:dyDescent="0.25">
      <c r="A577" t="s">
        <v>199</v>
      </c>
      <c r="B577" t="s">
        <v>93</v>
      </c>
      <c r="E577">
        <v>7</v>
      </c>
      <c r="F577" t="s">
        <v>218</v>
      </c>
      <c r="G577">
        <v>7</v>
      </c>
      <c r="H577" t="s">
        <v>218</v>
      </c>
      <c r="I577">
        <v>7</v>
      </c>
      <c r="J577" t="s">
        <v>218</v>
      </c>
      <c r="K577">
        <v>7</v>
      </c>
      <c r="L577" t="s">
        <v>218</v>
      </c>
      <c r="M577">
        <v>7</v>
      </c>
      <c r="N577" t="s">
        <v>218</v>
      </c>
      <c r="O577">
        <v>7</v>
      </c>
      <c r="P577" t="s">
        <v>218</v>
      </c>
      <c r="Q577" t="s">
        <v>6</v>
      </c>
    </row>
    <row r="578" spans="1:17" x14ac:dyDescent="0.25">
      <c r="A578" t="s">
        <v>4</v>
      </c>
      <c r="B578" t="s">
        <v>8</v>
      </c>
      <c r="E578">
        <v>7.2190000000000003</v>
      </c>
      <c r="F578" t="s">
        <v>458</v>
      </c>
      <c r="G578">
        <v>7.2190000000000003</v>
      </c>
      <c r="H578" t="s">
        <v>241</v>
      </c>
      <c r="I578">
        <v>7.2190000000000003</v>
      </c>
      <c r="J578" t="s">
        <v>241</v>
      </c>
      <c r="K578">
        <v>7.2190000000000003</v>
      </c>
      <c r="L578" t="s">
        <v>448</v>
      </c>
      <c r="M578">
        <v>7.2190000000000003</v>
      </c>
      <c r="N578" t="s">
        <v>241</v>
      </c>
      <c r="O578">
        <v>7.2190000000000003</v>
      </c>
      <c r="P578" t="s">
        <v>448</v>
      </c>
      <c r="Q578" t="s">
        <v>6</v>
      </c>
    </row>
    <row r="579" spans="1:17" x14ac:dyDescent="0.25">
      <c r="A579" t="s">
        <v>4</v>
      </c>
      <c r="B579" t="s">
        <v>9</v>
      </c>
      <c r="E579">
        <v>7.2969999999999997</v>
      </c>
      <c r="F579" t="s">
        <v>460</v>
      </c>
      <c r="G579">
        <v>7.2969999999999997</v>
      </c>
      <c r="H579" t="s">
        <v>241</v>
      </c>
      <c r="I579">
        <v>7.2969999999999997</v>
      </c>
      <c r="J579" t="s">
        <v>241</v>
      </c>
      <c r="K579">
        <v>7.2969999999999997</v>
      </c>
      <c r="L579" t="s">
        <v>448</v>
      </c>
      <c r="M579">
        <v>7.2969999999999997</v>
      </c>
      <c r="N579" t="s">
        <v>241</v>
      </c>
      <c r="O579">
        <v>7.2969999999999997</v>
      </c>
      <c r="P579" t="s">
        <v>448</v>
      </c>
      <c r="Q579" t="s">
        <v>6</v>
      </c>
    </row>
    <row r="580" spans="1:17" hidden="1" x14ac:dyDescent="0.25">
      <c r="A580" t="s">
        <v>4</v>
      </c>
      <c r="B580" t="s">
        <v>10</v>
      </c>
      <c r="E580">
        <v>7</v>
      </c>
      <c r="F580" t="s">
        <v>218</v>
      </c>
      <c r="G580">
        <v>7</v>
      </c>
      <c r="H580" t="s">
        <v>218</v>
      </c>
      <c r="I580">
        <v>7</v>
      </c>
      <c r="J580" t="s">
        <v>218</v>
      </c>
      <c r="K580">
        <v>7</v>
      </c>
      <c r="L580" t="s">
        <v>218</v>
      </c>
      <c r="M580">
        <v>7</v>
      </c>
      <c r="N580" t="s">
        <v>218</v>
      </c>
      <c r="O580">
        <v>7</v>
      </c>
      <c r="P580" t="s">
        <v>218</v>
      </c>
      <c r="Q580" t="s">
        <v>6</v>
      </c>
    </row>
    <row r="581" spans="1:17" x14ac:dyDescent="0.25">
      <c r="A581" t="s">
        <v>4</v>
      </c>
      <c r="B581" t="s">
        <v>11</v>
      </c>
      <c r="E581">
        <v>7.4749999999999996</v>
      </c>
      <c r="F581" t="s">
        <v>459</v>
      </c>
      <c r="G581">
        <v>7.4749999999999996</v>
      </c>
      <c r="H581" t="s">
        <v>241</v>
      </c>
      <c r="I581">
        <v>7.4749999999999996</v>
      </c>
      <c r="J581" t="s">
        <v>241</v>
      </c>
      <c r="K581">
        <v>7.4749999999999996</v>
      </c>
      <c r="L581" t="s">
        <v>448</v>
      </c>
      <c r="M581">
        <v>7.4749999999999996</v>
      </c>
      <c r="N581" t="s">
        <v>241</v>
      </c>
      <c r="O581">
        <v>7.4749999999999996</v>
      </c>
      <c r="P581" t="s">
        <v>448</v>
      </c>
      <c r="Q581" t="s">
        <v>6</v>
      </c>
    </row>
    <row r="582" spans="1:17" x14ac:dyDescent="0.25">
      <c r="A582" t="s">
        <v>143</v>
      </c>
      <c r="B582" t="s">
        <v>126</v>
      </c>
      <c r="E582">
        <v>4.66</v>
      </c>
      <c r="F582" t="s">
        <v>450</v>
      </c>
      <c r="G582">
        <v>4.66</v>
      </c>
      <c r="H582" t="s">
        <v>226</v>
      </c>
      <c r="I582">
        <v>4.92</v>
      </c>
      <c r="J582" t="s">
        <v>226</v>
      </c>
      <c r="K582">
        <v>4.92</v>
      </c>
      <c r="L582" t="s">
        <v>240</v>
      </c>
      <c r="M582">
        <v>5.78</v>
      </c>
      <c r="N582" t="s">
        <v>226</v>
      </c>
      <c r="O582">
        <v>5.78</v>
      </c>
      <c r="P582" t="s">
        <v>240</v>
      </c>
      <c r="Q582" t="s">
        <v>6</v>
      </c>
    </row>
    <row r="583" spans="1:17" x14ac:dyDescent="0.25">
      <c r="A583" t="s">
        <v>233</v>
      </c>
      <c r="B583" t="s">
        <v>126</v>
      </c>
      <c r="E583">
        <v>3.33</v>
      </c>
      <c r="F583" t="s">
        <v>450</v>
      </c>
      <c r="G583">
        <v>3.33</v>
      </c>
      <c r="H583" t="s">
        <v>226</v>
      </c>
      <c r="I583">
        <v>2.33</v>
      </c>
      <c r="J583" t="s">
        <v>226</v>
      </c>
      <c r="K583">
        <v>2.33</v>
      </c>
      <c r="L583" t="s">
        <v>240</v>
      </c>
      <c r="M583">
        <v>2.06</v>
      </c>
      <c r="N583" t="s">
        <v>226</v>
      </c>
      <c r="O583">
        <v>2.06</v>
      </c>
      <c r="P583" t="s">
        <v>240</v>
      </c>
      <c r="Q583" t="s">
        <v>6</v>
      </c>
    </row>
    <row r="584" spans="1:17" x14ac:dyDescent="0.25">
      <c r="A584" t="s">
        <v>231</v>
      </c>
      <c r="B584" t="s">
        <v>126</v>
      </c>
      <c r="E584">
        <v>4.66</v>
      </c>
      <c r="F584" t="s">
        <v>450</v>
      </c>
      <c r="G584">
        <v>4.66</v>
      </c>
      <c r="H584" t="s">
        <v>226</v>
      </c>
      <c r="I584">
        <v>4.92</v>
      </c>
      <c r="J584" t="s">
        <v>226</v>
      </c>
      <c r="K584">
        <v>4.92</v>
      </c>
      <c r="L584" t="s">
        <v>240</v>
      </c>
      <c r="M584">
        <v>5.78</v>
      </c>
      <c r="N584" t="s">
        <v>226</v>
      </c>
      <c r="O584">
        <v>5.78</v>
      </c>
      <c r="P584" t="s">
        <v>240</v>
      </c>
      <c r="Q584" t="s">
        <v>6</v>
      </c>
    </row>
    <row r="585" spans="1:17" x14ac:dyDescent="0.25">
      <c r="A585" t="s">
        <v>143</v>
      </c>
      <c r="B585" t="s">
        <v>123</v>
      </c>
      <c r="E585">
        <v>4.66</v>
      </c>
      <c r="F585" t="s">
        <v>228</v>
      </c>
      <c r="G585">
        <v>4.66</v>
      </c>
      <c r="H585" t="s">
        <v>228</v>
      </c>
      <c r="I585">
        <v>4.92</v>
      </c>
      <c r="J585" t="s">
        <v>228</v>
      </c>
      <c r="K585">
        <v>4.92</v>
      </c>
      <c r="L585" t="s">
        <v>228</v>
      </c>
      <c r="M585">
        <v>5.78</v>
      </c>
      <c r="N585" t="s">
        <v>228</v>
      </c>
      <c r="O585">
        <v>5.78</v>
      </c>
      <c r="P585" t="s">
        <v>228</v>
      </c>
      <c r="Q585" t="s">
        <v>6</v>
      </c>
    </row>
    <row r="586" spans="1:17" x14ac:dyDescent="0.25">
      <c r="A586" t="s">
        <v>233</v>
      </c>
      <c r="B586" t="s">
        <v>123</v>
      </c>
      <c r="E586">
        <v>3.33</v>
      </c>
      <c r="F586" t="s">
        <v>228</v>
      </c>
      <c r="G586">
        <v>3.33</v>
      </c>
      <c r="H586" t="s">
        <v>228</v>
      </c>
      <c r="I586">
        <v>2.33</v>
      </c>
      <c r="J586" t="s">
        <v>228</v>
      </c>
      <c r="K586">
        <v>2.33</v>
      </c>
      <c r="L586" t="s">
        <v>228</v>
      </c>
      <c r="M586">
        <v>2.06</v>
      </c>
      <c r="N586" t="s">
        <v>228</v>
      </c>
      <c r="O586">
        <v>2.06</v>
      </c>
      <c r="P586" t="s">
        <v>228</v>
      </c>
      <c r="Q586" t="s">
        <v>6</v>
      </c>
    </row>
    <row r="587" spans="1:17" x14ac:dyDescent="0.25">
      <c r="A587" t="s">
        <v>231</v>
      </c>
      <c r="B587" t="s">
        <v>123</v>
      </c>
      <c r="E587">
        <v>4.66</v>
      </c>
      <c r="F587" t="s">
        <v>228</v>
      </c>
      <c r="G587">
        <v>4.66</v>
      </c>
      <c r="H587" t="s">
        <v>228</v>
      </c>
      <c r="I587">
        <v>4.92</v>
      </c>
      <c r="J587" t="s">
        <v>228</v>
      </c>
      <c r="K587">
        <v>4.92</v>
      </c>
      <c r="L587" t="s">
        <v>228</v>
      </c>
      <c r="M587">
        <v>5.78</v>
      </c>
      <c r="N587" t="s">
        <v>228</v>
      </c>
      <c r="O587">
        <v>5.78</v>
      </c>
      <c r="P587" t="s">
        <v>228</v>
      </c>
      <c r="Q587" t="s">
        <v>6</v>
      </c>
    </row>
    <row r="588" spans="1:17" hidden="1" x14ac:dyDescent="0.25">
      <c r="A588" t="s">
        <v>4</v>
      </c>
      <c r="B588" t="s">
        <v>39</v>
      </c>
      <c r="E588">
        <v>1</v>
      </c>
      <c r="F588" t="s">
        <v>218</v>
      </c>
      <c r="G588">
        <v>1</v>
      </c>
      <c r="H588" t="s">
        <v>218</v>
      </c>
      <c r="I588">
        <v>1</v>
      </c>
      <c r="J588" t="s">
        <v>218</v>
      </c>
      <c r="K588">
        <v>1</v>
      </c>
      <c r="L588" t="s">
        <v>218</v>
      </c>
      <c r="M588">
        <v>1</v>
      </c>
      <c r="N588" t="s">
        <v>218</v>
      </c>
      <c r="O588">
        <v>1</v>
      </c>
      <c r="P588" t="s">
        <v>218</v>
      </c>
    </row>
    <row r="589" spans="1:17" x14ac:dyDescent="0.25">
      <c r="A589" t="s">
        <v>4</v>
      </c>
      <c r="B589" t="s">
        <v>20</v>
      </c>
      <c r="D589" t="s">
        <v>321</v>
      </c>
      <c r="E589">
        <v>0.3365019011406844</v>
      </c>
      <c r="F589" t="s">
        <v>302</v>
      </c>
      <c r="G589">
        <v>0.42391304347826086</v>
      </c>
      <c r="H589" t="s">
        <v>302</v>
      </c>
      <c r="I589">
        <v>0.3365019011406844</v>
      </c>
      <c r="J589" t="s">
        <v>226</v>
      </c>
      <c r="K589">
        <v>0.42391304347826086</v>
      </c>
      <c r="L589" t="s">
        <v>227</v>
      </c>
      <c r="M589">
        <v>0.3365019011406844</v>
      </c>
      <c r="N589" t="s">
        <v>226</v>
      </c>
      <c r="O589">
        <v>0.42391304347826086</v>
      </c>
      <c r="P589" t="s">
        <v>227</v>
      </c>
      <c r="Q589" t="s">
        <v>6</v>
      </c>
    </row>
    <row r="590" spans="1:17" x14ac:dyDescent="0.25">
      <c r="A590" t="s">
        <v>135</v>
      </c>
      <c r="B590" t="s">
        <v>124</v>
      </c>
      <c r="E590">
        <v>0.02</v>
      </c>
      <c r="F590" t="s">
        <v>316</v>
      </c>
      <c r="G590">
        <v>0.02</v>
      </c>
      <c r="H590" t="s">
        <v>316</v>
      </c>
      <c r="I590">
        <v>0.02</v>
      </c>
      <c r="J590" t="s">
        <v>226</v>
      </c>
      <c r="K590">
        <v>0.02</v>
      </c>
      <c r="L590" t="s">
        <v>240</v>
      </c>
      <c r="M590">
        <v>0.02</v>
      </c>
      <c r="N590" t="s">
        <v>226</v>
      </c>
      <c r="O590">
        <v>0.02</v>
      </c>
      <c r="P590" t="s">
        <v>240</v>
      </c>
      <c r="Q590" t="s">
        <v>14</v>
      </c>
    </row>
    <row r="591" spans="1:17" x14ac:dyDescent="0.25">
      <c r="A591" t="s">
        <v>140</v>
      </c>
      <c r="B591" t="s">
        <v>124</v>
      </c>
      <c r="E591">
        <v>7.4999999999999997E-2</v>
      </c>
      <c r="F591" t="s">
        <v>316</v>
      </c>
      <c r="G591">
        <v>7.4999999999999997E-2</v>
      </c>
      <c r="H591" t="s">
        <v>316</v>
      </c>
      <c r="I591">
        <v>7.4999999999999997E-2</v>
      </c>
      <c r="J591" t="s">
        <v>226</v>
      </c>
      <c r="K591">
        <v>7.4999999999999997E-2</v>
      </c>
      <c r="L591" t="s">
        <v>240</v>
      </c>
      <c r="M591">
        <v>7.4999999999999997E-2</v>
      </c>
      <c r="N591" t="s">
        <v>226</v>
      </c>
      <c r="O591">
        <v>7.4999999999999997E-2</v>
      </c>
      <c r="P591" t="s">
        <v>240</v>
      </c>
      <c r="Q591" t="s">
        <v>14</v>
      </c>
    </row>
    <row r="592" spans="1:17" x14ac:dyDescent="0.25">
      <c r="A592" t="s">
        <v>136</v>
      </c>
      <c r="B592" t="s">
        <v>124</v>
      </c>
      <c r="E592">
        <v>7.4999999999999997E-2</v>
      </c>
      <c r="F592" t="s">
        <v>316</v>
      </c>
      <c r="G592">
        <v>7.4999999999999997E-2</v>
      </c>
      <c r="H592" t="s">
        <v>316</v>
      </c>
      <c r="I592">
        <v>7.4999999999999997E-2</v>
      </c>
      <c r="J592" t="s">
        <v>226</v>
      </c>
      <c r="K592">
        <v>7.4999999999999997E-2</v>
      </c>
      <c r="L592" t="s">
        <v>240</v>
      </c>
      <c r="M592">
        <v>7.4999999999999997E-2</v>
      </c>
      <c r="N592" t="s">
        <v>226</v>
      </c>
      <c r="O592">
        <v>7.4999999999999997E-2</v>
      </c>
      <c r="P592" t="s">
        <v>240</v>
      </c>
      <c r="Q592" t="s">
        <v>14</v>
      </c>
    </row>
    <row r="593" spans="1:17" x14ac:dyDescent="0.25">
      <c r="A593" t="s">
        <v>138</v>
      </c>
      <c r="B593" t="s">
        <v>124</v>
      </c>
      <c r="E593">
        <v>7.4999999999999997E-2</v>
      </c>
      <c r="F593" t="s">
        <v>316</v>
      </c>
      <c r="G593">
        <v>7.4999999999999997E-2</v>
      </c>
      <c r="H593" t="s">
        <v>316</v>
      </c>
      <c r="I593">
        <v>7.4999999999999997E-2</v>
      </c>
      <c r="J593" t="s">
        <v>226</v>
      </c>
      <c r="K593">
        <v>7.4999999999999997E-2</v>
      </c>
      <c r="L593" t="s">
        <v>240</v>
      </c>
      <c r="M593">
        <v>7.4999999999999997E-2</v>
      </c>
      <c r="N593" t="s">
        <v>226</v>
      </c>
      <c r="O593">
        <v>7.4999999999999997E-2</v>
      </c>
      <c r="P593" t="s">
        <v>240</v>
      </c>
      <c r="Q593" t="s">
        <v>14</v>
      </c>
    </row>
    <row r="594" spans="1:17" x14ac:dyDescent="0.25">
      <c r="A594" t="s">
        <v>139</v>
      </c>
      <c r="B594" t="s">
        <v>124</v>
      </c>
      <c r="E594">
        <v>7.4999999999999997E-2</v>
      </c>
      <c r="F594" t="s">
        <v>316</v>
      </c>
      <c r="G594">
        <v>7.4999999999999997E-2</v>
      </c>
      <c r="H594" t="s">
        <v>316</v>
      </c>
      <c r="I594">
        <v>7.4999999999999997E-2</v>
      </c>
      <c r="J594" t="s">
        <v>226</v>
      </c>
      <c r="K594">
        <v>7.4999999999999997E-2</v>
      </c>
      <c r="L594" t="s">
        <v>240</v>
      </c>
      <c r="M594">
        <v>7.4999999999999997E-2</v>
      </c>
      <c r="N594" t="s">
        <v>226</v>
      </c>
      <c r="O594">
        <v>7.4999999999999997E-2</v>
      </c>
      <c r="P594" t="s">
        <v>240</v>
      </c>
      <c r="Q594" t="s">
        <v>14</v>
      </c>
    </row>
    <row r="595" spans="1:17" x14ac:dyDescent="0.25">
      <c r="A595" t="s">
        <v>137</v>
      </c>
      <c r="B595" t="s">
        <v>124</v>
      </c>
      <c r="E595">
        <v>7.4999999999999997E-2</v>
      </c>
      <c r="F595" t="s">
        <v>316</v>
      </c>
      <c r="G595">
        <v>7.4999999999999997E-2</v>
      </c>
      <c r="H595" t="s">
        <v>316</v>
      </c>
      <c r="I595">
        <v>7.4999999999999997E-2</v>
      </c>
      <c r="J595" t="s">
        <v>226</v>
      </c>
      <c r="K595">
        <v>7.4999999999999997E-2</v>
      </c>
      <c r="L595" t="s">
        <v>240</v>
      </c>
      <c r="M595">
        <v>7.4999999999999997E-2</v>
      </c>
      <c r="N595" t="s">
        <v>226</v>
      </c>
      <c r="O595">
        <v>7.4999999999999997E-2</v>
      </c>
      <c r="P595" t="s">
        <v>240</v>
      </c>
      <c r="Q595" t="s">
        <v>14</v>
      </c>
    </row>
    <row r="596" spans="1:17" x14ac:dyDescent="0.25">
      <c r="A596" t="s">
        <v>143</v>
      </c>
      <c r="B596" t="s">
        <v>124</v>
      </c>
      <c r="E596">
        <v>0.1</v>
      </c>
      <c r="F596" t="s">
        <v>320</v>
      </c>
      <c r="G596">
        <v>0.1</v>
      </c>
      <c r="H596" t="s">
        <v>320</v>
      </c>
      <c r="I596">
        <v>0.1</v>
      </c>
      <c r="J596" t="s">
        <v>226</v>
      </c>
      <c r="K596">
        <v>0.1</v>
      </c>
      <c r="L596" t="s">
        <v>240</v>
      </c>
      <c r="M596">
        <v>0.1</v>
      </c>
      <c r="N596" t="s">
        <v>226</v>
      </c>
      <c r="O596">
        <v>0.1</v>
      </c>
      <c r="P596" t="s">
        <v>240</v>
      </c>
      <c r="Q596" t="s">
        <v>14</v>
      </c>
    </row>
    <row r="597" spans="1:17" x14ac:dyDescent="0.25">
      <c r="A597" t="s">
        <v>127</v>
      </c>
      <c r="B597" t="s">
        <v>124</v>
      </c>
      <c r="E597">
        <v>3.2300000000000002E-2</v>
      </c>
      <c r="F597" t="s">
        <v>316</v>
      </c>
      <c r="G597">
        <v>3.2300000000000002E-2</v>
      </c>
      <c r="H597" t="s">
        <v>316</v>
      </c>
      <c r="I597">
        <v>3.2300000000000002E-2</v>
      </c>
      <c r="J597" t="s">
        <v>226</v>
      </c>
      <c r="K597">
        <v>3.2300000000000002E-2</v>
      </c>
      <c r="L597" t="s">
        <v>240</v>
      </c>
      <c r="M597">
        <v>3.2300000000000002E-2</v>
      </c>
      <c r="N597" t="s">
        <v>226</v>
      </c>
      <c r="O597">
        <v>3.2300000000000002E-2</v>
      </c>
      <c r="P597" t="s">
        <v>240</v>
      </c>
      <c r="Q597" t="s">
        <v>14</v>
      </c>
    </row>
    <row r="598" spans="1:17" x14ac:dyDescent="0.25">
      <c r="A598" t="s">
        <v>233</v>
      </c>
      <c r="B598" t="s">
        <v>124</v>
      </c>
      <c r="E598">
        <v>0.1</v>
      </c>
      <c r="F598" t="s">
        <v>320</v>
      </c>
      <c r="G598">
        <v>0.1</v>
      </c>
      <c r="H598" t="s">
        <v>320</v>
      </c>
      <c r="I598">
        <v>0.1</v>
      </c>
      <c r="J598" t="s">
        <v>226</v>
      </c>
      <c r="K598">
        <v>0.1</v>
      </c>
      <c r="L598" t="s">
        <v>240</v>
      </c>
      <c r="M598">
        <v>0.1</v>
      </c>
      <c r="N598" t="s">
        <v>226</v>
      </c>
      <c r="O598">
        <v>0.1</v>
      </c>
      <c r="P598" t="s">
        <v>240</v>
      </c>
      <c r="Q598" t="s">
        <v>14</v>
      </c>
    </row>
    <row r="599" spans="1:17" x14ac:dyDescent="0.25">
      <c r="A599" t="s">
        <v>134</v>
      </c>
      <c r="B599" t="s">
        <v>124</v>
      </c>
      <c r="E599">
        <v>3.04E-2</v>
      </c>
      <c r="F599" t="s">
        <v>316</v>
      </c>
      <c r="G599">
        <v>1.6500000000000001E-2</v>
      </c>
      <c r="H599" t="s">
        <v>316</v>
      </c>
      <c r="I599">
        <v>3.04E-2</v>
      </c>
      <c r="J599" t="s">
        <v>226</v>
      </c>
      <c r="K599">
        <v>3.04E-2</v>
      </c>
      <c r="L599" t="s">
        <v>240</v>
      </c>
      <c r="M599">
        <v>3.04E-2</v>
      </c>
      <c r="N599" t="s">
        <v>226</v>
      </c>
      <c r="O599">
        <v>3.04E-2</v>
      </c>
      <c r="P599" t="s">
        <v>240</v>
      </c>
      <c r="Q599" t="s">
        <v>14</v>
      </c>
    </row>
    <row r="600" spans="1:17" x14ac:dyDescent="0.25">
      <c r="A600" t="s">
        <v>132</v>
      </c>
      <c r="B600" t="s">
        <v>124</v>
      </c>
      <c r="E600">
        <v>3.4099999999999998E-2</v>
      </c>
      <c r="F600" t="s">
        <v>316</v>
      </c>
      <c r="G600">
        <v>1.9E-2</v>
      </c>
      <c r="H600" t="s">
        <v>316</v>
      </c>
      <c r="I600">
        <v>3.4099999999999998E-2</v>
      </c>
      <c r="J600" t="s">
        <v>226</v>
      </c>
      <c r="K600">
        <v>3.4099999999999998E-2</v>
      </c>
      <c r="L600" t="s">
        <v>240</v>
      </c>
      <c r="M600">
        <v>3.4099999999999998E-2</v>
      </c>
      <c r="N600" t="s">
        <v>226</v>
      </c>
      <c r="O600">
        <v>3.4099999999999998E-2</v>
      </c>
      <c r="P600" t="s">
        <v>240</v>
      </c>
      <c r="Q600" t="s">
        <v>14</v>
      </c>
    </row>
    <row r="601" spans="1:17" x14ac:dyDescent="0.25">
      <c r="A601" t="s">
        <v>231</v>
      </c>
      <c r="B601" t="s">
        <v>124</v>
      </c>
      <c r="E601">
        <v>0.1</v>
      </c>
      <c r="F601" t="s">
        <v>320</v>
      </c>
      <c r="G601">
        <v>0.1</v>
      </c>
      <c r="H601" t="s">
        <v>320</v>
      </c>
      <c r="I601">
        <v>0.1</v>
      </c>
      <c r="J601" t="s">
        <v>226</v>
      </c>
      <c r="K601">
        <v>0.1</v>
      </c>
      <c r="L601" t="s">
        <v>240</v>
      </c>
      <c r="M601">
        <v>0.1</v>
      </c>
      <c r="N601" t="s">
        <v>226</v>
      </c>
      <c r="O601">
        <v>0.1</v>
      </c>
      <c r="P601" t="s">
        <v>240</v>
      </c>
      <c r="Q601" t="s">
        <v>14</v>
      </c>
    </row>
    <row r="602" spans="1:17" x14ac:dyDescent="0.25">
      <c r="A602" t="s">
        <v>133</v>
      </c>
      <c r="B602" t="s">
        <v>124</v>
      </c>
      <c r="E602">
        <v>3.04E-2</v>
      </c>
      <c r="F602" t="s">
        <v>316</v>
      </c>
      <c r="G602">
        <v>1.6500000000000001E-2</v>
      </c>
      <c r="H602" t="s">
        <v>316</v>
      </c>
      <c r="I602">
        <v>3.04E-2</v>
      </c>
      <c r="J602" t="s">
        <v>226</v>
      </c>
      <c r="K602">
        <v>3.04E-2</v>
      </c>
      <c r="L602" t="s">
        <v>240</v>
      </c>
      <c r="M602">
        <v>3.04E-2</v>
      </c>
      <c r="N602" t="s">
        <v>226</v>
      </c>
      <c r="O602">
        <v>3.04E-2</v>
      </c>
      <c r="P602" t="s">
        <v>240</v>
      </c>
      <c r="Q602" t="s">
        <v>14</v>
      </c>
    </row>
    <row r="603" spans="1:17" x14ac:dyDescent="0.25">
      <c r="A603" t="s">
        <v>131</v>
      </c>
      <c r="B603" t="s">
        <v>124</v>
      </c>
      <c r="E603">
        <v>3.4099999999999998E-2</v>
      </c>
      <c r="F603" t="s">
        <v>316</v>
      </c>
      <c r="G603">
        <v>1.9E-2</v>
      </c>
      <c r="H603" t="s">
        <v>316</v>
      </c>
      <c r="I603">
        <v>3.4099999999999998E-2</v>
      </c>
      <c r="J603" t="s">
        <v>226</v>
      </c>
      <c r="K603">
        <v>3.4099999999999998E-2</v>
      </c>
      <c r="L603" t="s">
        <v>240</v>
      </c>
      <c r="M603">
        <v>3.4099999999999998E-2</v>
      </c>
      <c r="N603" t="s">
        <v>226</v>
      </c>
      <c r="O603">
        <v>3.4099999999999998E-2</v>
      </c>
      <c r="P603" t="s">
        <v>240</v>
      </c>
      <c r="Q603" t="s">
        <v>14</v>
      </c>
    </row>
    <row r="604" spans="1:17" hidden="1" x14ac:dyDescent="0.25">
      <c r="A604" t="s">
        <v>4</v>
      </c>
      <c r="B604" t="s">
        <v>17</v>
      </c>
      <c r="E604">
        <v>928.8</v>
      </c>
      <c r="F604" t="s">
        <v>218</v>
      </c>
      <c r="G604">
        <v>928.8</v>
      </c>
      <c r="H604" t="s">
        <v>218</v>
      </c>
      <c r="I604">
        <v>928.8</v>
      </c>
      <c r="J604" t="s">
        <v>218</v>
      </c>
      <c r="K604">
        <v>928.8</v>
      </c>
      <c r="L604" t="s">
        <v>218</v>
      </c>
      <c r="M604">
        <v>928.8</v>
      </c>
      <c r="N604" t="s">
        <v>218</v>
      </c>
      <c r="O604">
        <v>928.8</v>
      </c>
      <c r="P604" t="s">
        <v>218</v>
      </c>
      <c r="Q604" t="s">
        <v>18</v>
      </c>
    </row>
    <row r="605" spans="1:17" hidden="1" x14ac:dyDescent="0.25">
      <c r="A605" t="s">
        <v>200</v>
      </c>
      <c r="B605" t="s">
        <v>206</v>
      </c>
      <c r="E605">
        <v>5.3400000000000002E-8</v>
      </c>
      <c r="F605" t="s">
        <v>218</v>
      </c>
      <c r="G605">
        <v>5.3400000000000002E-8</v>
      </c>
      <c r="H605" t="s">
        <v>218</v>
      </c>
      <c r="I605">
        <v>5.3400000000000002E-8</v>
      </c>
      <c r="J605" t="s">
        <v>218</v>
      </c>
      <c r="K605">
        <v>5.3400000000000002E-8</v>
      </c>
      <c r="L605" t="s">
        <v>218</v>
      </c>
      <c r="M605">
        <v>5.3400000000000002E-8</v>
      </c>
      <c r="N605" t="s">
        <v>218</v>
      </c>
      <c r="O605">
        <v>5.3400000000000002E-8</v>
      </c>
      <c r="P605" t="s">
        <v>218</v>
      </c>
      <c r="Q605" t="s">
        <v>14</v>
      </c>
    </row>
    <row r="606" spans="1:17" hidden="1" x14ac:dyDescent="0.25">
      <c r="A606" t="s">
        <v>60</v>
      </c>
      <c r="B606" t="s">
        <v>70</v>
      </c>
      <c r="E606">
        <v>2.4999999999999999E-7</v>
      </c>
      <c r="F606" t="s">
        <v>218</v>
      </c>
      <c r="G606">
        <v>2.4999999999999999E-7</v>
      </c>
      <c r="H606" t="s">
        <v>218</v>
      </c>
      <c r="I606">
        <v>2.4999999999999999E-7</v>
      </c>
      <c r="J606" t="s">
        <v>218</v>
      </c>
      <c r="K606">
        <v>2.4999999999999999E-7</v>
      </c>
      <c r="L606" t="s">
        <v>218</v>
      </c>
      <c r="M606">
        <v>2.4999999999999999E-7</v>
      </c>
      <c r="N606" t="s">
        <v>218</v>
      </c>
      <c r="O606">
        <v>2.4999999999999999E-7</v>
      </c>
      <c r="P606" t="s">
        <v>218</v>
      </c>
      <c r="Q606" t="s">
        <v>14</v>
      </c>
    </row>
    <row r="607" spans="1:17" hidden="1" x14ac:dyDescent="0.25">
      <c r="A607" t="s">
        <v>99</v>
      </c>
      <c r="B607" t="s">
        <v>70</v>
      </c>
      <c r="E607">
        <v>2.4999999999999999E-7</v>
      </c>
      <c r="F607" t="s">
        <v>218</v>
      </c>
      <c r="G607">
        <v>2.4999999999999999E-7</v>
      </c>
      <c r="H607" t="s">
        <v>218</v>
      </c>
      <c r="I607">
        <v>2.4999999999999999E-7</v>
      </c>
      <c r="J607" t="s">
        <v>218</v>
      </c>
      <c r="K607">
        <v>2.4999999999999999E-7</v>
      </c>
      <c r="L607" t="s">
        <v>218</v>
      </c>
      <c r="M607">
        <v>2.4999999999999999E-7</v>
      </c>
      <c r="N607" t="s">
        <v>218</v>
      </c>
      <c r="O607">
        <v>2.4999999999999999E-7</v>
      </c>
      <c r="P607" t="s">
        <v>218</v>
      </c>
      <c r="Q607" t="s">
        <v>14</v>
      </c>
    </row>
    <row r="608" spans="1:17" hidden="1" x14ac:dyDescent="0.25">
      <c r="A608" t="s">
        <v>214</v>
      </c>
      <c r="B608" t="s">
        <v>70</v>
      </c>
      <c r="E608">
        <v>2.4999999999999999E-7</v>
      </c>
      <c r="F608" t="s">
        <v>218</v>
      </c>
      <c r="G608">
        <v>2.4999999999999999E-7</v>
      </c>
      <c r="H608" t="s">
        <v>218</v>
      </c>
      <c r="I608">
        <v>2.4999999999999999E-7</v>
      </c>
      <c r="J608" t="s">
        <v>218</v>
      </c>
      <c r="K608">
        <v>2.4999999999999999E-7</v>
      </c>
      <c r="L608" t="s">
        <v>218</v>
      </c>
      <c r="M608">
        <v>2.4999999999999999E-7</v>
      </c>
      <c r="N608" t="s">
        <v>218</v>
      </c>
      <c r="O608">
        <v>2.4999999999999999E-7</v>
      </c>
      <c r="P608" t="s">
        <v>218</v>
      </c>
      <c r="Q608" t="s">
        <v>14</v>
      </c>
    </row>
    <row r="609" spans="1:17" hidden="1" x14ac:dyDescent="0.25">
      <c r="A609" t="s">
        <v>200</v>
      </c>
      <c r="B609" t="s">
        <v>70</v>
      </c>
      <c r="E609">
        <v>2.4999999999999999E-7</v>
      </c>
      <c r="F609" t="s">
        <v>218</v>
      </c>
      <c r="G609">
        <v>2.4999999999999999E-7</v>
      </c>
      <c r="H609" t="s">
        <v>218</v>
      </c>
      <c r="I609">
        <v>2.4999999999999999E-7</v>
      </c>
      <c r="J609" t="s">
        <v>218</v>
      </c>
      <c r="K609">
        <v>2.4999999999999999E-7</v>
      </c>
      <c r="L609" t="s">
        <v>218</v>
      </c>
      <c r="M609">
        <v>2.4999999999999999E-7</v>
      </c>
      <c r="N609" t="s">
        <v>218</v>
      </c>
      <c r="O609">
        <v>2.4999999999999999E-7</v>
      </c>
      <c r="P609" t="s">
        <v>218</v>
      </c>
      <c r="Q609" t="s">
        <v>14</v>
      </c>
    </row>
    <row r="610" spans="1:17" hidden="1" x14ac:dyDescent="0.25">
      <c r="A610" t="s">
        <v>101</v>
      </c>
      <c r="B610" t="s">
        <v>70</v>
      </c>
      <c r="E610">
        <v>2.4999999999999999E-7</v>
      </c>
      <c r="F610" t="s">
        <v>218</v>
      </c>
      <c r="G610">
        <v>2.4999999999999999E-7</v>
      </c>
      <c r="H610" t="s">
        <v>218</v>
      </c>
      <c r="I610">
        <v>2.4999999999999999E-7</v>
      </c>
      <c r="J610" t="s">
        <v>218</v>
      </c>
      <c r="K610">
        <v>2.4999999999999999E-7</v>
      </c>
      <c r="L610" t="s">
        <v>218</v>
      </c>
      <c r="M610">
        <v>2.4999999999999999E-7</v>
      </c>
      <c r="N610" t="s">
        <v>218</v>
      </c>
      <c r="O610">
        <v>2.4999999999999999E-7</v>
      </c>
      <c r="P610" t="s">
        <v>218</v>
      </c>
      <c r="Q610" t="s">
        <v>14</v>
      </c>
    </row>
    <row r="611" spans="1:17" hidden="1" x14ac:dyDescent="0.25">
      <c r="A611" t="s">
        <v>234</v>
      </c>
      <c r="B611" t="s">
        <v>70</v>
      </c>
      <c r="E611">
        <v>2.4999999999999999E-7</v>
      </c>
      <c r="F611" t="s">
        <v>218</v>
      </c>
      <c r="G611">
        <v>2.4999999999999999E-7</v>
      </c>
      <c r="H611" t="s">
        <v>218</v>
      </c>
      <c r="I611">
        <v>2.4999999999999999E-7</v>
      </c>
      <c r="J611" t="s">
        <v>218</v>
      </c>
      <c r="K611">
        <v>2.4999999999999999E-7</v>
      </c>
      <c r="L611" t="s">
        <v>218</v>
      </c>
      <c r="M611">
        <v>2.4999999999999999E-7</v>
      </c>
      <c r="N611" t="s">
        <v>218</v>
      </c>
      <c r="O611">
        <v>2.4999999999999999E-7</v>
      </c>
      <c r="P611" t="s">
        <v>218</v>
      </c>
      <c r="Q611" t="s">
        <v>14</v>
      </c>
    </row>
    <row r="612" spans="1:17" hidden="1" x14ac:dyDescent="0.25">
      <c r="A612" t="s">
        <v>105</v>
      </c>
      <c r="B612" t="s">
        <v>70</v>
      </c>
      <c r="E612">
        <v>2.4999999999999999E-7</v>
      </c>
      <c r="F612" t="s">
        <v>218</v>
      </c>
      <c r="G612">
        <v>2.4999999999999999E-7</v>
      </c>
      <c r="H612" t="s">
        <v>218</v>
      </c>
      <c r="I612">
        <v>2.4999999999999999E-7</v>
      </c>
      <c r="J612" t="s">
        <v>218</v>
      </c>
      <c r="K612">
        <v>2.4999999999999999E-7</v>
      </c>
      <c r="L612" t="s">
        <v>218</v>
      </c>
      <c r="M612">
        <v>2.4999999999999999E-7</v>
      </c>
      <c r="N612" t="s">
        <v>218</v>
      </c>
      <c r="O612">
        <v>2.4999999999999999E-7</v>
      </c>
      <c r="P612" t="s">
        <v>218</v>
      </c>
      <c r="Q612" t="s">
        <v>14</v>
      </c>
    </row>
    <row r="613" spans="1:17" hidden="1" x14ac:dyDescent="0.25">
      <c r="A613" t="s">
        <v>107</v>
      </c>
      <c r="B613" t="s">
        <v>70</v>
      </c>
      <c r="E613">
        <v>2.4999999999999999E-7</v>
      </c>
      <c r="F613" t="s">
        <v>218</v>
      </c>
      <c r="G613">
        <v>2.4999999999999999E-7</v>
      </c>
      <c r="H613" t="s">
        <v>218</v>
      </c>
      <c r="I613">
        <v>2.4999999999999999E-7</v>
      </c>
      <c r="J613" t="s">
        <v>218</v>
      </c>
      <c r="K613">
        <v>2.4999999999999999E-7</v>
      </c>
      <c r="L613" t="s">
        <v>218</v>
      </c>
      <c r="M613">
        <v>2.4999999999999999E-7</v>
      </c>
      <c r="N613" t="s">
        <v>218</v>
      </c>
      <c r="O613">
        <v>2.4999999999999999E-7</v>
      </c>
      <c r="P613" t="s">
        <v>218</v>
      </c>
      <c r="Q613" t="s">
        <v>14</v>
      </c>
    </row>
    <row r="614" spans="1:17" hidden="1" x14ac:dyDescent="0.25">
      <c r="A614" t="s">
        <v>163</v>
      </c>
      <c r="B614" t="s">
        <v>70</v>
      </c>
      <c r="E614">
        <v>2.4999999999999999E-7</v>
      </c>
      <c r="F614" t="s">
        <v>218</v>
      </c>
      <c r="G614">
        <v>2.4999999999999999E-7</v>
      </c>
      <c r="H614" t="s">
        <v>218</v>
      </c>
      <c r="I614">
        <v>2.4999999999999999E-7</v>
      </c>
      <c r="J614" t="s">
        <v>218</v>
      </c>
      <c r="K614">
        <v>2.4999999999999999E-7</v>
      </c>
      <c r="L614" t="s">
        <v>218</v>
      </c>
      <c r="M614">
        <v>2.4999999999999999E-7</v>
      </c>
      <c r="N614" t="s">
        <v>218</v>
      </c>
      <c r="O614">
        <v>2.4999999999999999E-7</v>
      </c>
      <c r="P614" t="s">
        <v>218</v>
      </c>
      <c r="Q614" t="s">
        <v>14</v>
      </c>
    </row>
    <row r="615" spans="1:17" hidden="1" x14ac:dyDescent="0.25">
      <c r="A615" t="s">
        <v>168</v>
      </c>
      <c r="B615" t="s">
        <v>70</v>
      </c>
      <c r="E615">
        <v>2.4999999999999999E-7</v>
      </c>
      <c r="F615" t="s">
        <v>218</v>
      </c>
      <c r="G615">
        <v>2.4999999999999999E-7</v>
      </c>
      <c r="H615" t="s">
        <v>218</v>
      </c>
      <c r="I615">
        <v>2.4999999999999999E-7</v>
      </c>
      <c r="J615" t="s">
        <v>218</v>
      </c>
      <c r="K615">
        <v>2.4999999999999999E-7</v>
      </c>
      <c r="L615" t="s">
        <v>218</v>
      </c>
      <c r="M615">
        <v>2.4999999999999999E-7</v>
      </c>
      <c r="N615" t="s">
        <v>218</v>
      </c>
      <c r="O615">
        <v>2.4999999999999999E-7</v>
      </c>
      <c r="P615" t="s">
        <v>218</v>
      </c>
      <c r="Q615" t="s">
        <v>14</v>
      </c>
    </row>
    <row r="616" spans="1:17" hidden="1" x14ac:dyDescent="0.25">
      <c r="A616" t="s">
        <v>178</v>
      </c>
      <c r="B616" t="s">
        <v>70</v>
      </c>
      <c r="E616">
        <v>2.4999999999999999E-7</v>
      </c>
      <c r="F616" t="s">
        <v>218</v>
      </c>
      <c r="G616">
        <v>2.4999999999999999E-7</v>
      </c>
      <c r="H616" t="s">
        <v>218</v>
      </c>
      <c r="I616">
        <v>2.4999999999999999E-7</v>
      </c>
      <c r="J616" t="s">
        <v>218</v>
      </c>
      <c r="K616">
        <v>2.4999999999999999E-7</v>
      </c>
      <c r="L616" t="s">
        <v>218</v>
      </c>
      <c r="M616">
        <v>2.4999999999999999E-7</v>
      </c>
      <c r="N616" t="s">
        <v>218</v>
      </c>
      <c r="O616">
        <v>2.4999999999999999E-7</v>
      </c>
      <c r="P616" t="s">
        <v>218</v>
      </c>
      <c r="Q616" t="s">
        <v>14</v>
      </c>
    </row>
    <row r="617" spans="1:17" hidden="1" x14ac:dyDescent="0.25">
      <c r="A617" t="s">
        <v>170</v>
      </c>
      <c r="B617" t="s">
        <v>70</v>
      </c>
      <c r="E617">
        <v>2.4999999999999999E-7</v>
      </c>
      <c r="F617" t="s">
        <v>218</v>
      </c>
      <c r="G617">
        <v>2.4999999999999999E-7</v>
      </c>
      <c r="H617" t="s">
        <v>218</v>
      </c>
      <c r="I617">
        <v>2.4999999999999999E-7</v>
      </c>
      <c r="J617" t="s">
        <v>218</v>
      </c>
      <c r="K617">
        <v>2.4999999999999999E-7</v>
      </c>
      <c r="L617" t="s">
        <v>218</v>
      </c>
      <c r="M617">
        <v>2.4999999999999999E-7</v>
      </c>
      <c r="N617" t="s">
        <v>218</v>
      </c>
      <c r="O617">
        <v>2.4999999999999999E-7</v>
      </c>
      <c r="P617" t="s">
        <v>218</v>
      </c>
      <c r="Q617" t="s">
        <v>14</v>
      </c>
    </row>
    <row r="618" spans="1:17" hidden="1" x14ac:dyDescent="0.25">
      <c r="A618" t="s">
        <v>174</v>
      </c>
      <c r="B618" t="s">
        <v>70</v>
      </c>
      <c r="E618">
        <v>2.4999999999999999E-7</v>
      </c>
      <c r="F618" t="s">
        <v>218</v>
      </c>
      <c r="G618">
        <v>2.4999999999999999E-7</v>
      </c>
      <c r="H618" t="s">
        <v>218</v>
      </c>
      <c r="I618">
        <v>2.4999999999999999E-7</v>
      </c>
      <c r="J618" t="s">
        <v>218</v>
      </c>
      <c r="K618">
        <v>2.4999999999999999E-7</v>
      </c>
      <c r="L618" t="s">
        <v>218</v>
      </c>
      <c r="M618">
        <v>2.4999999999999999E-7</v>
      </c>
      <c r="N618" t="s">
        <v>218</v>
      </c>
      <c r="O618">
        <v>2.4999999999999999E-7</v>
      </c>
      <c r="P618" t="s">
        <v>218</v>
      </c>
      <c r="Q618" t="s">
        <v>14</v>
      </c>
    </row>
    <row r="619" spans="1:17" hidden="1" x14ac:dyDescent="0.25">
      <c r="A619" t="s">
        <v>176</v>
      </c>
      <c r="B619" t="s">
        <v>70</v>
      </c>
      <c r="E619">
        <v>2.4999999999999999E-7</v>
      </c>
      <c r="F619" t="s">
        <v>218</v>
      </c>
      <c r="G619">
        <v>2.4999999999999999E-7</v>
      </c>
      <c r="H619" t="s">
        <v>218</v>
      </c>
      <c r="I619">
        <v>2.4999999999999999E-7</v>
      </c>
      <c r="J619" t="s">
        <v>218</v>
      </c>
      <c r="K619">
        <v>2.4999999999999999E-7</v>
      </c>
      <c r="L619" t="s">
        <v>218</v>
      </c>
      <c r="M619">
        <v>2.4999999999999999E-7</v>
      </c>
      <c r="N619" t="s">
        <v>218</v>
      </c>
      <c r="O619">
        <v>2.4999999999999999E-7</v>
      </c>
      <c r="P619" t="s">
        <v>218</v>
      </c>
      <c r="Q619" t="s">
        <v>14</v>
      </c>
    </row>
    <row r="620" spans="1:17" hidden="1" x14ac:dyDescent="0.25">
      <c r="A620" t="s">
        <v>172</v>
      </c>
      <c r="B620" t="s">
        <v>70</v>
      </c>
      <c r="E620">
        <v>2.4999999999999999E-7</v>
      </c>
      <c r="F620" t="s">
        <v>218</v>
      </c>
      <c r="G620">
        <v>2.4999999999999999E-7</v>
      </c>
      <c r="H620" t="s">
        <v>218</v>
      </c>
      <c r="I620">
        <v>2.4999999999999999E-7</v>
      </c>
      <c r="J620" t="s">
        <v>218</v>
      </c>
      <c r="K620">
        <v>2.4999999999999999E-7</v>
      </c>
      <c r="L620" t="s">
        <v>218</v>
      </c>
      <c r="M620">
        <v>2.4999999999999999E-7</v>
      </c>
      <c r="N620" t="s">
        <v>218</v>
      </c>
      <c r="O620">
        <v>2.4999999999999999E-7</v>
      </c>
      <c r="P620" t="s">
        <v>218</v>
      </c>
      <c r="Q620" t="s">
        <v>14</v>
      </c>
    </row>
    <row r="621" spans="1:17" hidden="1" x14ac:dyDescent="0.25">
      <c r="A621" t="s">
        <v>180</v>
      </c>
      <c r="B621" t="s">
        <v>70</v>
      </c>
      <c r="E621">
        <v>3.3000000000000002E-7</v>
      </c>
      <c r="F621" t="s">
        <v>218</v>
      </c>
      <c r="G621">
        <v>3.3000000000000002E-7</v>
      </c>
      <c r="H621" t="s">
        <v>218</v>
      </c>
      <c r="I621">
        <v>3.3000000000000002E-7</v>
      </c>
      <c r="J621" t="s">
        <v>218</v>
      </c>
      <c r="K621">
        <v>3.3000000000000002E-7</v>
      </c>
      <c r="L621" t="s">
        <v>218</v>
      </c>
      <c r="M621">
        <v>3.3000000000000002E-7</v>
      </c>
      <c r="N621" t="s">
        <v>218</v>
      </c>
      <c r="O621">
        <v>3.3000000000000002E-7</v>
      </c>
      <c r="P621" t="s">
        <v>218</v>
      </c>
      <c r="Q621" t="s">
        <v>14</v>
      </c>
    </row>
    <row r="622" spans="1:17" hidden="1" x14ac:dyDescent="0.25">
      <c r="A622" t="s">
        <v>189</v>
      </c>
      <c r="B622" t="s">
        <v>70</v>
      </c>
      <c r="E622">
        <v>2.4999999999999999E-7</v>
      </c>
      <c r="F622" t="s">
        <v>218</v>
      </c>
      <c r="G622">
        <v>2.4999999999999999E-7</v>
      </c>
      <c r="H622" t="s">
        <v>218</v>
      </c>
      <c r="I622">
        <v>2.4999999999999999E-7</v>
      </c>
      <c r="J622" t="s">
        <v>218</v>
      </c>
      <c r="K622">
        <v>2.4999999999999999E-7</v>
      </c>
      <c r="L622" t="s">
        <v>218</v>
      </c>
      <c r="M622">
        <v>2.4999999999999999E-7</v>
      </c>
      <c r="N622" t="s">
        <v>218</v>
      </c>
      <c r="O622">
        <v>2.4999999999999999E-7</v>
      </c>
      <c r="P622" t="s">
        <v>218</v>
      </c>
      <c r="Q622" t="s">
        <v>14</v>
      </c>
    </row>
    <row r="623" spans="1:17" hidden="1" x14ac:dyDescent="0.25">
      <c r="A623" t="s">
        <v>191</v>
      </c>
      <c r="B623" t="s">
        <v>70</v>
      </c>
      <c r="E623">
        <v>2.4999999999999999E-7</v>
      </c>
      <c r="F623" t="s">
        <v>218</v>
      </c>
      <c r="G623">
        <v>2.4999999999999999E-7</v>
      </c>
      <c r="H623" t="s">
        <v>218</v>
      </c>
      <c r="I623">
        <v>2.4999999999999999E-7</v>
      </c>
      <c r="J623" t="s">
        <v>218</v>
      </c>
      <c r="K623">
        <v>2.4999999999999999E-7</v>
      </c>
      <c r="L623" t="s">
        <v>218</v>
      </c>
      <c r="M623">
        <v>2.4999999999999999E-7</v>
      </c>
      <c r="N623" t="s">
        <v>218</v>
      </c>
      <c r="O623">
        <v>2.4999999999999999E-7</v>
      </c>
      <c r="P623" t="s">
        <v>218</v>
      </c>
      <c r="Q623" t="s">
        <v>14</v>
      </c>
    </row>
    <row r="624" spans="1:17" hidden="1" x14ac:dyDescent="0.25">
      <c r="A624" t="s">
        <v>103</v>
      </c>
      <c r="B624" t="s">
        <v>70</v>
      </c>
      <c r="E624">
        <v>2.4999999999999999E-7</v>
      </c>
      <c r="F624" t="s">
        <v>218</v>
      </c>
      <c r="G624">
        <v>2.4999999999999999E-7</v>
      </c>
      <c r="H624" t="s">
        <v>218</v>
      </c>
      <c r="I624">
        <v>2.4999999999999999E-7</v>
      </c>
      <c r="J624" t="s">
        <v>218</v>
      </c>
      <c r="K624">
        <v>2.4999999999999999E-7</v>
      </c>
      <c r="L624" t="s">
        <v>218</v>
      </c>
      <c r="M624">
        <v>2.4999999999999999E-7</v>
      </c>
      <c r="N624" t="s">
        <v>218</v>
      </c>
      <c r="O624">
        <v>2.4999999999999999E-7</v>
      </c>
      <c r="P624" t="s">
        <v>218</v>
      </c>
      <c r="Q624" t="s">
        <v>14</v>
      </c>
    </row>
    <row r="625" spans="1:17" hidden="1" x14ac:dyDescent="0.25">
      <c r="A625" t="s">
        <v>216</v>
      </c>
      <c r="B625" t="s">
        <v>70</v>
      </c>
      <c r="E625">
        <v>2.4999999999999999E-7</v>
      </c>
      <c r="F625" t="s">
        <v>218</v>
      </c>
      <c r="G625">
        <v>2.4999999999999999E-7</v>
      </c>
      <c r="H625" t="s">
        <v>218</v>
      </c>
      <c r="I625">
        <v>2.4999999999999999E-7</v>
      </c>
      <c r="J625" t="s">
        <v>218</v>
      </c>
      <c r="K625">
        <v>2.4999999999999999E-7</v>
      </c>
      <c r="L625" t="s">
        <v>218</v>
      </c>
      <c r="M625">
        <v>2.4999999999999999E-7</v>
      </c>
      <c r="N625" t="s">
        <v>218</v>
      </c>
      <c r="O625">
        <v>2.4999999999999999E-7</v>
      </c>
      <c r="P625" t="s">
        <v>218</v>
      </c>
      <c r="Q625" t="s">
        <v>14</v>
      </c>
    </row>
    <row r="626" spans="1:17" hidden="1" x14ac:dyDescent="0.25">
      <c r="A626" t="s">
        <v>193</v>
      </c>
      <c r="B626" t="s">
        <v>70</v>
      </c>
      <c r="E626">
        <v>2.4999999999999999E-7</v>
      </c>
      <c r="F626" t="s">
        <v>218</v>
      </c>
      <c r="G626">
        <v>2.4999999999999999E-7</v>
      </c>
      <c r="H626" t="s">
        <v>218</v>
      </c>
      <c r="I626">
        <v>2.4999999999999999E-7</v>
      </c>
      <c r="J626" t="s">
        <v>218</v>
      </c>
      <c r="K626">
        <v>2.4999999999999999E-7</v>
      </c>
      <c r="L626" t="s">
        <v>218</v>
      </c>
      <c r="M626">
        <v>2.4999999999999999E-7</v>
      </c>
      <c r="N626" t="s">
        <v>218</v>
      </c>
      <c r="O626">
        <v>2.4999999999999999E-7</v>
      </c>
      <c r="P626" t="s">
        <v>218</v>
      </c>
      <c r="Q626" t="s">
        <v>14</v>
      </c>
    </row>
    <row r="627" spans="1:17" hidden="1" x14ac:dyDescent="0.25">
      <c r="A627" t="s">
        <v>229</v>
      </c>
      <c r="B627" t="s">
        <v>70</v>
      </c>
      <c r="E627">
        <v>2.4999999999999999E-7</v>
      </c>
      <c r="F627" t="s">
        <v>218</v>
      </c>
      <c r="G627">
        <v>2.4999999999999999E-7</v>
      </c>
      <c r="H627" t="s">
        <v>218</v>
      </c>
      <c r="I627">
        <v>2.4999999999999999E-7</v>
      </c>
      <c r="J627" t="s">
        <v>218</v>
      </c>
      <c r="K627">
        <v>2.4999999999999999E-7</v>
      </c>
      <c r="L627" t="s">
        <v>218</v>
      </c>
      <c r="M627">
        <v>2.4999999999999999E-7</v>
      </c>
      <c r="N627" t="s">
        <v>218</v>
      </c>
      <c r="O627">
        <v>2.4999999999999999E-7</v>
      </c>
      <c r="P627" t="s">
        <v>218</v>
      </c>
      <c r="Q627" t="s">
        <v>14</v>
      </c>
    </row>
    <row r="628" spans="1:17" hidden="1" x14ac:dyDescent="0.25">
      <c r="A628" t="s">
        <v>196</v>
      </c>
      <c r="B628" t="s">
        <v>70</v>
      </c>
      <c r="E628">
        <v>2.4999999999999999E-7</v>
      </c>
      <c r="F628" t="s">
        <v>218</v>
      </c>
      <c r="G628">
        <v>2.4999999999999999E-7</v>
      </c>
      <c r="H628" t="s">
        <v>218</v>
      </c>
      <c r="I628">
        <v>2.4999999999999999E-7</v>
      </c>
      <c r="J628" t="s">
        <v>218</v>
      </c>
      <c r="K628">
        <v>2.4999999999999999E-7</v>
      </c>
      <c r="L628" t="s">
        <v>218</v>
      </c>
      <c r="M628">
        <v>2.4999999999999999E-7</v>
      </c>
      <c r="N628" t="s">
        <v>218</v>
      </c>
      <c r="O628">
        <v>2.4999999999999999E-7</v>
      </c>
      <c r="P628" t="s">
        <v>218</v>
      </c>
      <c r="Q628" t="s">
        <v>14</v>
      </c>
    </row>
    <row r="629" spans="1:17" hidden="1" x14ac:dyDescent="0.25">
      <c r="A629" t="s">
        <v>144</v>
      </c>
      <c r="B629" t="s">
        <v>70</v>
      </c>
      <c r="E629">
        <v>2.4999999999999999E-7</v>
      </c>
      <c r="F629" t="s">
        <v>218</v>
      </c>
      <c r="G629">
        <v>2.4999999999999999E-7</v>
      </c>
      <c r="H629" t="s">
        <v>218</v>
      </c>
      <c r="I629">
        <v>2.4999999999999999E-7</v>
      </c>
      <c r="J629" t="s">
        <v>218</v>
      </c>
      <c r="K629">
        <v>2.4999999999999999E-7</v>
      </c>
      <c r="L629" t="s">
        <v>218</v>
      </c>
      <c r="M629">
        <v>2.4999999999999999E-7</v>
      </c>
      <c r="N629" t="s">
        <v>218</v>
      </c>
      <c r="O629">
        <v>2.4999999999999999E-7</v>
      </c>
      <c r="P629" t="s">
        <v>218</v>
      </c>
      <c r="Q629" t="s">
        <v>14</v>
      </c>
    </row>
    <row r="630" spans="1:17" hidden="1" x14ac:dyDescent="0.25">
      <c r="A630" t="s">
        <v>151</v>
      </c>
      <c r="B630" t="s">
        <v>70</v>
      </c>
      <c r="E630">
        <v>2.4999999999999999E-7</v>
      </c>
      <c r="F630" t="s">
        <v>218</v>
      </c>
      <c r="G630">
        <v>2.4999999999999999E-7</v>
      </c>
      <c r="H630" t="s">
        <v>218</v>
      </c>
      <c r="I630">
        <v>2.4999999999999999E-7</v>
      </c>
      <c r="J630" t="s">
        <v>218</v>
      </c>
      <c r="K630">
        <v>2.4999999999999999E-7</v>
      </c>
      <c r="L630" t="s">
        <v>218</v>
      </c>
      <c r="M630">
        <v>2.4999999999999999E-7</v>
      </c>
      <c r="N630" t="s">
        <v>218</v>
      </c>
      <c r="O630">
        <v>2.4999999999999999E-7</v>
      </c>
      <c r="P630" t="s">
        <v>218</v>
      </c>
      <c r="Q630" t="s">
        <v>14</v>
      </c>
    </row>
    <row r="631" spans="1:17" hidden="1" x14ac:dyDescent="0.25">
      <c r="A631" t="s">
        <v>161</v>
      </c>
      <c r="B631" t="s">
        <v>70</v>
      </c>
      <c r="E631">
        <v>2.4999999999999999E-7</v>
      </c>
      <c r="F631" t="s">
        <v>218</v>
      </c>
      <c r="G631">
        <v>2.4999999999999999E-7</v>
      </c>
      <c r="H631" t="s">
        <v>218</v>
      </c>
      <c r="I631">
        <v>2.4999999999999999E-7</v>
      </c>
      <c r="J631" t="s">
        <v>218</v>
      </c>
      <c r="K631">
        <v>2.4999999999999999E-7</v>
      </c>
      <c r="L631" t="s">
        <v>218</v>
      </c>
      <c r="M631">
        <v>2.4999999999999999E-7</v>
      </c>
      <c r="N631" t="s">
        <v>218</v>
      </c>
      <c r="O631">
        <v>2.4999999999999999E-7</v>
      </c>
      <c r="P631" t="s">
        <v>218</v>
      </c>
      <c r="Q631" t="s">
        <v>14</v>
      </c>
    </row>
    <row r="632" spans="1:17" hidden="1" x14ac:dyDescent="0.25">
      <c r="A632" t="s">
        <v>157</v>
      </c>
      <c r="B632" t="s">
        <v>70</v>
      </c>
      <c r="E632">
        <v>2.4999999999999999E-7</v>
      </c>
      <c r="F632" t="s">
        <v>218</v>
      </c>
      <c r="G632">
        <v>2.4999999999999999E-7</v>
      </c>
      <c r="H632" t="s">
        <v>218</v>
      </c>
      <c r="I632">
        <v>2.4999999999999999E-7</v>
      </c>
      <c r="J632" t="s">
        <v>218</v>
      </c>
      <c r="K632">
        <v>2.4999999999999999E-7</v>
      </c>
      <c r="L632" t="s">
        <v>218</v>
      </c>
      <c r="M632">
        <v>2.4999999999999999E-7</v>
      </c>
      <c r="N632" t="s">
        <v>218</v>
      </c>
      <c r="O632">
        <v>2.4999999999999999E-7</v>
      </c>
      <c r="P632" t="s">
        <v>218</v>
      </c>
      <c r="Q632" t="s">
        <v>14</v>
      </c>
    </row>
    <row r="633" spans="1:17" hidden="1" x14ac:dyDescent="0.25">
      <c r="A633" t="s">
        <v>159</v>
      </c>
      <c r="B633" t="s">
        <v>70</v>
      </c>
      <c r="E633">
        <v>2.4999999999999999E-7</v>
      </c>
      <c r="F633" t="s">
        <v>218</v>
      </c>
      <c r="G633">
        <v>2.4999999999999999E-7</v>
      </c>
      <c r="H633" t="s">
        <v>218</v>
      </c>
      <c r="I633">
        <v>2.4999999999999999E-7</v>
      </c>
      <c r="J633" t="s">
        <v>218</v>
      </c>
      <c r="K633">
        <v>2.4999999999999999E-7</v>
      </c>
      <c r="L633" t="s">
        <v>218</v>
      </c>
      <c r="M633">
        <v>2.4999999999999999E-7</v>
      </c>
      <c r="N633" t="s">
        <v>218</v>
      </c>
      <c r="O633">
        <v>2.4999999999999999E-7</v>
      </c>
      <c r="P633" t="s">
        <v>218</v>
      </c>
      <c r="Q633" t="s">
        <v>14</v>
      </c>
    </row>
    <row r="634" spans="1:17" hidden="1" x14ac:dyDescent="0.25">
      <c r="A634" t="s">
        <v>155</v>
      </c>
      <c r="B634" t="s">
        <v>70</v>
      </c>
      <c r="E634">
        <v>2.4999999999999999E-7</v>
      </c>
      <c r="F634" t="s">
        <v>218</v>
      </c>
      <c r="G634">
        <v>2.4999999999999999E-7</v>
      </c>
      <c r="H634" t="s">
        <v>218</v>
      </c>
      <c r="I634">
        <v>2.4999999999999999E-7</v>
      </c>
      <c r="J634" t="s">
        <v>218</v>
      </c>
      <c r="K634">
        <v>2.4999999999999999E-7</v>
      </c>
      <c r="L634" t="s">
        <v>218</v>
      </c>
      <c r="M634">
        <v>2.4999999999999999E-7</v>
      </c>
      <c r="N634" t="s">
        <v>218</v>
      </c>
      <c r="O634">
        <v>2.4999999999999999E-7</v>
      </c>
      <c r="P634" t="s">
        <v>218</v>
      </c>
      <c r="Q634" t="s">
        <v>14</v>
      </c>
    </row>
    <row r="635" spans="1:17" hidden="1" x14ac:dyDescent="0.25">
      <c r="A635" t="s">
        <v>198</v>
      </c>
      <c r="B635" t="s">
        <v>70</v>
      </c>
      <c r="E635">
        <v>3.3000000000000002E-7</v>
      </c>
      <c r="F635" t="s">
        <v>218</v>
      </c>
      <c r="G635">
        <v>3.3000000000000002E-7</v>
      </c>
      <c r="H635" t="s">
        <v>218</v>
      </c>
      <c r="I635">
        <v>3.3000000000000002E-7</v>
      </c>
      <c r="J635" t="s">
        <v>218</v>
      </c>
      <c r="K635">
        <v>3.3000000000000002E-7</v>
      </c>
      <c r="L635" t="s">
        <v>218</v>
      </c>
      <c r="M635">
        <v>3.3000000000000002E-7</v>
      </c>
      <c r="N635" t="s">
        <v>218</v>
      </c>
      <c r="O635">
        <v>3.3000000000000002E-7</v>
      </c>
      <c r="P635" t="s">
        <v>218</v>
      </c>
      <c r="Q635" t="s">
        <v>14</v>
      </c>
    </row>
    <row r="636" spans="1:17" hidden="1" x14ac:dyDescent="0.25">
      <c r="A636" t="s">
        <v>60</v>
      </c>
      <c r="B636" t="s">
        <v>71</v>
      </c>
      <c r="E636">
        <v>4.4999999999999999E-8</v>
      </c>
      <c r="F636" t="s">
        <v>218</v>
      </c>
      <c r="G636">
        <v>4.4999999999999999E-8</v>
      </c>
      <c r="H636" t="s">
        <v>218</v>
      </c>
      <c r="I636">
        <v>4.4999999999999999E-8</v>
      </c>
      <c r="J636" t="s">
        <v>218</v>
      </c>
      <c r="K636">
        <v>4.4999999999999999E-8</v>
      </c>
      <c r="L636" t="s">
        <v>218</v>
      </c>
      <c r="M636">
        <v>4.4999999999999999E-8</v>
      </c>
      <c r="N636" t="s">
        <v>218</v>
      </c>
      <c r="O636">
        <v>4.4999999999999999E-8</v>
      </c>
      <c r="P636" t="s">
        <v>218</v>
      </c>
      <c r="Q636" t="s">
        <v>14</v>
      </c>
    </row>
    <row r="637" spans="1:17" hidden="1" x14ac:dyDescent="0.25">
      <c r="A637" t="s">
        <v>99</v>
      </c>
      <c r="B637" t="s">
        <v>71</v>
      </c>
      <c r="E637">
        <v>4.4999999999999999E-8</v>
      </c>
      <c r="F637" t="s">
        <v>218</v>
      </c>
      <c r="G637">
        <v>4.4999999999999999E-8</v>
      </c>
      <c r="H637" t="s">
        <v>218</v>
      </c>
      <c r="I637">
        <v>4.4999999999999999E-8</v>
      </c>
      <c r="J637" t="s">
        <v>218</v>
      </c>
      <c r="K637">
        <v>4.4999999999999999E-8</v>
      </c>
      <c r="L637" t="s">
        <v>218</v>
      </c>
      <c r="M637">
        <v>4.4999999999999999E-8</v>
      </c>
      <c r="N637" t="s">
        <v>218</v>
      </c>
      <c r="O637">
        <v>4.4999999999999999E-8</v>
      </c>
      <c r="P637" t="s">
        <v>218</v>
      </c>
      <c r="Q637" t="s">
        <v>14</v>
      </c>
    </row>
    <row r="638" spans="1:17" hidden="1" x14ac:dyDescent="0.25">
      <c r="A638" t="s">
        <v>214</v>
      </c>
      <c r="B638" t="s">
        <v>71</v>
      </c>
      <c r="E638">
        <v>4.4999999999999999E-8</v>
      </c>
      <c r="F638" t="s">
        <v>218</v>
      </c>
      <c r="G638">
        <v>4.4999999999999999E-8</v>
      </c>
      <c r="H638" t="s">
        <v>218</v>
      </c>
      <c r="I638">
        <v>4.4999999999999999E-8</v>
      </c>
      <c r="J638" t="s">
        <v>218</v>
      </c>
      <c r="K638">
        <v>4.4999999999999999E-8</v>
      </c>
      <c r="L638" t="s">
        <v>218</v>
      </c>
      <c r="M638">
        <v>4.4999999999999999E-8</v>
      </c>
      <c r="N638" t="s">
        <v>218</v>
      </c>
      <c r="O638">
        <v>4.4999999999999999E-8</v>
      </c>
      <c r="P638" t="s">
        <v>218</v>
      </c>
      <c r="Q638" t="s">
        <v>14</v>
      </c>
    </row>
    <row r="639" spans="1:17" hidden="1" x14ac:dyDescent="0.25">
      <c r="A639" t="s">
        <v>200</v>
      </c>
      <c r="B639" t="s">
        <v>71</v>
      </c>
      <c r="E639">
        <v>4.4999999999999999E-8</v>
      </c>
      <c r="F639" t="s">
        <v>218</v>
      </c>
      <c r="G639">
        <v>4.4999999999999999E-8</v>
      </c>
      <c r="H639" t="s">
        <v>218</v>
      </c>
      <c r="I639">
        <v>4.4999999999999999E-8</v>
      </c>
      <c r="J639" t="s">
        <v>218</v>
      </c>
      <c r="K639">
        <v>4.4999999999999999E-8</v>
      </c>
      <c r="L639" t="s">
        <v>218</v>
      </c>
      <c r="M639">
        <v>4.4999999999999999E-8</v>
      </c>
      <c r="N639" t="s">
        <v>218</v>
      </c>
      <c r="O639">
        <v>4.4999999999999999E-8</v>
      </c>
      <c r="P639" t="s">
        <v>218</v>
      </c>
      <c r="Q639" t="s">
        <v>14</v>
      </c>
    </row>
    <row r="640" spans="1:17" hidden="1" x14ac:dyDescent="0.25">
      <c r="A640" t="s">
        <v>101</v>
      </c>
      <c r="B640" t="s">
        <v>71</v>
      </c>
      <c r="E640">
        <v>4.4999999999999999E-8</v>
      </c>
      <c r="F640" t="s">
        <v>218</v>
      </c>
      <c r="G640">
        <v>4.4999999999999999E-8</v>
      </c>
      <c r="H640" t="s">
        <v>218</v>
      </c>
      <c r="I640">
        <v>4.4999999999999999E-8</v>
      </c>
      <c r="J640" t="s">
        <v>218</v>
      </c>
      <c r="K640">
        <v>4.4999999999999999E-8</v>
      </c>
      <c r="L640" t="s">
        <v>218</v>
      </c>
      <c r="M640">
        <v>4.4999999999999999E-8</v>
      </c>
      <c r="N640" t="s">
        <v>218</v>
      </c>
      <c r="O640">
        <v>4.4999999999999999E-8</v>
      </c>
      <c r="P640" t="s">
        <v>218</v>
      </c>
      <c r="Q640" t="s">
        <v>14</v>
      </c>
    </row>
    <row r="641" spans="1:17" hidden="1" x14ac:dyDescent="0.25">
      <c r="A641" t="s">
        <v>234</v>
      </c>
      <c r="B641" t="s">
        <v>71</v>
      </c>
      <c r="E641">
        <v>4.4999999999999999E-8</v>
      </c>
      <c r="F641" t="s">
        <v>218</v>
      </c>
      <c r="G641">
        <v>4.4999999999999999E-8</v>
      </c>
      <c r="H641" t="s">
        <v>218</v>
      </c>
      <c r="I641">
        <v>4.4999999999999999E-8</v>
      </c>
      <c r="J641" t="s">
        <v>218</v>
      </c>
      <c r="K641">
        <v>4.4999999999999999E-8</v>
      </c>
      <c r="L641" t="s">
        <v>218</v>
      </c>
      <c r="M641">
        <v>4.4999999999999999E-8</v>
      </c>
      <c r="N641" t="s">
        <v>218</v>
      </c>
      <c r="O641">
        <v>4.4999999999999999E-8</v>
      </c>
      <c r="P641" t="s">
        <v>218</v>
      </c>
      <c r="Q641" t="s">
        <v>14</v>
      </c>
    </row>
    <row r="642" spans="1:17" hidden="1" x14ac:dyDescent="0.25">
      <c r="A642" t="s">
        <v>105</v>
      </c>
      <c r="B642" t="s">
        <v>71</v>
      </c>
      <c r="E642">
        <v>4.4999999999999999E-8</v>
      </c>
      <c r="F642" t="s">
        <v>218</v>
      </c>
      <c r="G642">
        <v>4.4999999999999999E-8</v>
      </c>
      <c r="H642" t="s">
        <v>218</v>
      </c>
      <c r="I642">
        <v>4.4999999999999999E-8</v>
      </c>
      <c r="J642" t="s">
        <v>218</v>
      </c>
      <c r="K642">
        <v>4.4999999999999999E-8</v>
      </c>
      <c r="L642" t="s">
        <v>218</v>
      </c>
      <c r="M642">
        <v>4.4999999999999999E-8</v>
      </c>
      <c r="N642" t="s">
        <v>218</v>
      </c>
      <c r="O642">
        <v>4.4999999999999999E-8</v>
      </c>
      <c r="P642" t="s">
        <v>218</v>
      </c>
      <c r="Q642" t="s">
        <v>14</v>
      </c>
    </row>
    <row r="643" spans="1:17" hidden="1" x14ac:dyDescent="0.25">
      <c r="A643" t="s">
        <v>107</v>
      </c>
      <c r="B643" t="s">
        <v>71</v>
      </c>
      <c r="E643">
        <v>4.4999999999999999E-8</v>
      </c>
      <c r="F643" t="s">
        <v>218</v>
      </c>
      <c r="G643">
        <v>4.4999999999999999E-8</v>
      </c>
      <c r="H643" t="s">
        <v>218</v>
      </c>
      <c r="I643">
        <v>4.4999999999999999E-8</v>
      </c>
      <c r="J643" t="s">
        <v>218</v>
      </c>
      <c r="K643">
        <v>4.4999999999999999E-8</v>
      </c>
      <c r="L643" t="s">
        <v>218</v>
      </c>
      <c r="M643">
        <v>4.4999999999999999E-8</v>
      </c>
      <c r="N643" t="s">
        <v>218</v>
      </c>
      <c r="O643">
        <v>4.4999999999999999E-8</v>
      </c>
      <c r="P643" t="s">
        <v>218</v>
      </c>
      <c r="Q643" t="s">
        <v>14</v>
      </c>
    </row>
    <row r="644" spans="1:17" hidden="1" x14ac:dyDescent="0.25">
      <c r="A644" t="s">
        <v>163</v>
      </c>
      <c r="B644" t="s">
        <v>71</v>
      </c>
      <c r="E644">
        <v>4.4999999999999999E-8</v>
      </c>
      <c r="F644" t="s">
        <v>218</v>
      </c>
      <c r="G644">
        <v>4.4999999999999999E-8</v>
      </c>
      <c r="H644" t="s">
        <v>218</v>
      </c>
      <c r="I644">
        <v>4.4999999999999999E-8</v>
      </c>
      <c r="J644" t="s">
        <v>218</v>
      </c>
      <c r="K644">
        <v>4.4999999999999999E-8</v>
      </c>
      <c r="L644" t="s">
        <v>218</v>
      </c>
      <c r="M644">
        <v>4.4999999999999999E-8</v>
      </c>
      <c r="N644" t="s">
        <v>218</v>
      </c>
      <c r="O644">
        <v>4.4999999999999999E-8</v>
      </c>
      <c r="P644" t="s">
        <v>218</v>
      </c>
      <c r="Q644" t="s">
        <v>14</v>
      </c>
    </row>
    <row r="645" spans="1:17" hidden="1" x14ac:dyDescent="0.25">
      <c r="A645" t="s">
        <v>168</v>
      </c>
      <c r="B645" t="s">
        <v>71</v>
      </c>
      <c r="E645">
        <v>4.4999999999999999E-8</v>
      </c>
      <c r="F645" t="s">
        <v>218</v>
      </c>
      <c r="G645">
        <v>4.4999999999999999E-8</v>
      </c>
      <c r="H645" t="s">
        <v>218</v>
      </c>
      <c r="I645">
        <v>4.4999999999999999E-8</v>
      </c>
      <c r="J645" t="s">
        <v>218</v>
      </c>
      <c r="K645">
        <v>4.4999999999999999E-8</v>
      </c>
      <c r="L645" t="s">
        <v>218</v>
      </c>
      <c r="M645">
        <v>4.4999999999999999E-8</v>
      </c>
      <c r="N645" t="s">
        <v>218</v>
      </c>
      <c r="O645">
        <v>4.4999999999999999E-8</v>
      </c>
      <c r="P645" t="s">
        <v>218</v>
      </c>
      <c r="Q645" t="s">
        <v>14</v>
      </c>
    </row>
    <row r="646" spans="1:17" hidden="1" x14ac:dyDescent="0.25">
      <c r="A646" t="s">
        <v>178</v>
      </c>
      <c r="B646" t="s">
        <v>71</v>
      </c>
      <c r="E646">
        <v>4.4999999999999999E-8</v>
      </c>
      <c r="F646" t="s">
        <v>218</v>
      </c>
      <c r="G646">
        <v>4.4999999999999999E-8</v>
      </c>
      <c r="H646" t="s">
        <v>218</v>
      </c>
      <c r="I646">
        <v>4.4999999999999999E-8</v>
      </c>
      <c r="J646" t="s">
        <v>218</v>
      </c>
      <c r="K646">
        <v>4.4999999999999999E-8</v>
      </c>
      <c r="L646" t="s">
        <v>218</v>
      </c>
      <c r="M646">
        <v>4.4999999999999999E-8</v>
      </c>
      <c r="N646" t="s">
        <v>218</v>
      </c>
      <c r="O646">
        <v>4.4999999999999999E-8</v>
      </c>
      <c r="P646" t="s">
        <v>218</v>
      </c>
      <c r="Q646" t="s">
        <v>14</v>
      </c>
    </row>
    <row r="647" spans="1:17" hidden="1" x14ac:dyDescent="0.25">
      <c r="A647" t="s">
        <v>170</v>
      </c>
      <c r="B647" t="s">
        <v>71</v>
      </c>
      <c r="E647">
        <v>4.4999999999999999E-8</v>
      </c>
      <c r="F647" t="s">
        <v>218</v>
      </c>
      <c r="G647">
        <v>4.4999999999999999E-8</v>
      </c>
      <c r="H647" t="s">
        <v>218</v>
      </c>
      <c r="I647">
        <v>4.4999999999999999E-8</v>
      </c>
      <c r="J647" t="s">
        <v>218</v>
      </c>
      <c r="K647">
        <v>4.4999999999999999E-8</v>
      </c>
      <c r="L647" t="s">
        <v>218</v>
      </c>
      <c r="M647">
        <v>4.4999999999999999E-8</v>
      </c>
      <c r="N647" t="s">
        <v>218</v>
      </c>
      <c r="O647">
        <v>4.4999999999999999E-8</v>
      </c>
      <c r="P647" t="s">
        <v>218</v>
      </c>
      <c r="Q647" t="s">
        <v>14</v>
      </c>
    </row>
    <row r="648" spans="1:17" hidden="1" x14ac:dyDescent="0.25">
      <c r="A648" t="s">
        <v>174</v>
      </c>
      <c r="B648" t="s">
        <v>71</v>
      </c>
      <c r="E648">
        <v>4.4999999999999999E-8</v>
      </c>
      <c r="F648" t="s">
        <v>218</v>
      </c>
      <c r="G648">
        <v>4.4999999999999999E-8</v>
      </c>
      <c r="H648" t="s">
        <v>218</v>
      </c>
      <c r="I648">
        <v>4.4999999999999999E-8</v>
      </c>
      <c r="J648" t="s">
        <v>218</v>
      </c>
      <c r="K648">
        <v>4.4999999999999999E-8</v>
      </c>
      <c r="L648" t="s">
        <v>218</v>
      </c>
      <c r="M648">
        <v>4.4999999999999999E-8</v>
      </c>
      <c r="N648" t="s">
        <v>218</v>
      </c>
      <c r="O648">
        <v>4.4999999999999999E-8</v>
      </c>
      <c r="P648" t="s">
        <v>218</v>
      </c>
      <c r="Q648" t="s">
        <v>14</v>
      </c>
    </row>
    <row r="649" spans="1:17" hidden="1" x14ac:dyDescent="0.25">
      <c r="A649" t="s">
        <v>176</v>
      </c>
      <c r="B649" t="s">
        <v>71</v>
      </c>
      <c r="E649">
        <v>4.4999999999999999E-8</v>
      </c>
      <c r="F649" t="s">
        <v>218</v>
      </c>
      <c r="G649">
        <v>4.4999999999999999E-8</v>
      </c>
      <c r="H649" t="s">
        <v>218</v>
      </c>
      <c r="I649">
        <v>4.4999999999999999E-8</v>
      </c>
      <c r="J649" t="s">
        <v>218</v>
      </c>
      <c r="K649">
        <v>4.4999999999999999E-8</v>
      </c>
      <c r="L649" t="s">
        <v>218</v>
      </c>
      <c r="M649">
        <v>4.4999999999999999E-8</v>
      </c>
      <c r="N649" t="s">
        <v>218</v>
      </c>
      <c r="O649">
        <v>4.4999999999999999E-8</v>
      </c>
      <c r="P649" t="s">
        <v>218</v>
      </c>
      <c r="Q649" t="s">
        <v>14</v>
      </c>
    </row>
    <row r="650" spans="1:17" hidden="1" x14ac:dyDescent="0.25">
      <c r="A650" t="s">
        <v>172</v>
      </c>
      <c r="B650" t="s">
        <v>71</v>
      </c>
      <c r="E650">
        <v>4.4999999999999999E-8</v>
      </c>
      <c r="F650" t="s">
        <v>218</v>
      </c>
      <c r="G650">
        <v>4.4999999999999999E-8</v>
      </c>
      <c r="H650" t="s">
        <v>218</v>
      </c>
      <c r="I650">
        <v>4.4999999999999999E-8</v>
      </c>
      <c r="J650" t="s">
        <v>218</v>
      </c>
      <c r="K650">
        <v>4.4999999999999999E-8</v>
      </c>
      <c r="L650" t="s">
        <v>218</v>
      </c>
      <c r="M650">
        <v>4.4999999999999999E-8</v>
      </c>
      <c r="N650" t="s">
        <v>218</v>
      </c>
      <c r="O650">
        <v>4.4999999999999999E-8</v>
      </c>
      <c r="P650" t="s">
        <v>218</v>
      </c>
      <c r="Q650" t="s">
        <v>14</v>
      </c>
    </row>
    <row r="651" spans="1:17" hidden="1" x14ac:dyDescent="0.25">
      <c r="A651" t="s">
        <v>180</v>
      </c>
      <c r="B651" t="s">
        <v>71</v>
      </c>
      <c r="E651">
        <v>8.9999999999999999E-8</v>
      </c>
      <c r="F651" t="s">
        <v>218</v>
      </c>
      <c r="G651">
        <v>8.9999999999999999E-8</v>
      </c>
      <c r="H651" t="s">
        <v>218</v>
      </c>
      <c r="I651">
        <v>8.9999999999999999E-8</v>
      </c>
      <c r="J651" t="s">
        <v>218</v>
      </c>
      <c r="K651">
        <v>8.9999999999999999E-8</v>
      </c>
      <c r="L651" t="s">
        <v>218</v>
      </c>
      <c r="M651">
        <v>8.9999999999999999E-8</v>
      </c>
      <c r="N651" t="s">
        <v>218</v>
      </c>
      <c r="O651">
        <v>8.9999999999999999E-8</v>
      </c>
      <c r="P651" t="s">
        <v>218</v>
      </c>
      <c r="Q651" t="s">
        <v>14</v>
      </c>
    </row>
    <row r="652" spans="1:17" hidden="1" x14ac:dyDescent="0.25">
      <c r="A652" t="s">
        <v>189</v>
      </c>
      <c r="B652" t="s">
        <v>71</v>
      </c>
      <c r="E652">
        <v>4.4999999999999999E-8</v>
      </c>
      <c r="F652" t="s">
        <v>218</v>
      </c>
      <c r="G652">
        <v>4.4999999999999999E-8</v>
      </c>
      <c r="H652" t="s">
        <v>218</v>
      </c>
      <c r="I652">
        <v>4.4999999999999999E-8</v>
      </c>
      <c r="J652" t="s">
        <v>218</v>
      </c>
      <c r="K652">
        <v>4.4999999999999999E-8</v>
      </c>
      <c r="L652" t="s">
        <v>218</v>
      </c>
      <c r="M652">
        <v>4.4999999999999999E-8</v>
      </c>
      <c r="N652" t="s">
        <v>218</v>
      </c>
      <c r="O652">
        <v>4.4999999999999999E-8</v>
      </c>
      <c r="P652" t="s">
        <v>218</v>
      </c>
      <c r="Q652" t="s">
        <v>14</v>
      </c>
    </row>
    <row r="653" spans="1:17" hidden="1" x14ac:dyDescent="0.25">
      <c r="A653" t="s">
        <v>191</v>
      </c>
      <c r="B653" t="s">
        <v>71</v>
      </c>
      <c r="E653">
        <v>4.4999999999999999E-8</v>
      </c>
      <c r="F653" t="s">
        <v>218</v>
      </c>
      <c r="G653">
        <v>4.4999999999999999E-8</v>
      </c>
      <c r="H653" t="s">
        <v>218</v>
      </c>
      <c r="I653">
        <v>4.4999999999999999E-8</v>
      </c>
      <c r="J653" t="s">
        <v>218</v>
      </c>
      <c r="K653">
        <v>4.4999999999999999E-8</v>
      </c>
      <c r="L653" t="s">
        <v>218</v>
      </c>
      <c r="M653">
        <v>4.4999999999999999E-8</v>
      </c>
      <c r="N653" t="s">
        <v>218</v>
      </c>
      <c r="O653">
        <v>4.4999999999999999E-8</v>
      </c>
      <c r="P653" t="s">
        <v>218</v>
      </c>
      <c r="Q653" t="s">
        <v>14</v>
      </c>
    </row>
    <row r="654" spans="1:17" hidden="1" x14ac:dyDescent="0.25">
      <c r="A654" t="s">
        <v>103</v>
      </c>
      <c r="B654" t="s">
        <v>71</v>
      </c>
      <c r="E654">
        <v>4.4999999999999999E-8</v>
      </c>
      <c r="F654" t="s">
        <v>218</v>
      </c>
      <c r="G654">
        <v>4.4999999999999999E-8</v>
      </c>
      <c r="H654" t="s">
        <v>218</v>
      </c>
      <c r="I654">
        <v>4.4999999999999999E-8</v>
      </c>
      <c r="J654" t="s">
        <v>218</v>
      </c>
      <c r="K654">
        <v>4.4999999999999999E-8</v>
      </c>
      <c r="L654" t="s">
        <v>218</v>
      </c>
      <c r="M654">
        <v>4.4999999999999999E-8</v>
      </c>
      <c r="N654" t="s">
        <v>218</v>
      </c>
      <c r="O654">
        <v>4.4999999999999999E-8</v>
      </c>
      <c r="P654" t="s">
        <v>218</v>
      </c>
      <c r="Q654" t="s">
        <v>14</v>
      </c>
    </row>
    <row r="655" spans="1:17" hidden="1" x14ac:dyDescent="0.25">
      <c r="A655" t="s">
        <v>216</v>
      </c>
      <c r="B655" t="s">
        <v>71</v>
      </c>
      <c r="E655">
        <v>4.4999999999999999E-8</v>
      </c>
      <c r="F655" t="s">
        <v>218</v>
      </c>
      <c r="G655">
        <v>4.4999999999999999E-8</v>
      </c>
      <c r="H655" t="s">
        <v>218</v>
      </c>
      <c r="I655">
        <v>4.4999999999999999E-8</v>
      </c>
      <c r="J655" t="s">
        <v>218</v>
      </c>
      <c r="K655">
        <v>4.4999999999999999E-8</v>
      </c>
      <c r="L655" t="s">
        <v>218</v>
      </c>
      <c r="M655">
        <v>4.4999999999999999E-8</v>
      </c>
      <c r="N655" t="s">
        <v>218</v>
      </c>
      <c r="O655">
        <v>4.4999999999999999E-8</v>
      </c>
      <c r="P655" t="s">
        <v>218</v>
      </c>
      <c r="Q655" t="s">
        <v>14</v>
      </c>
    </row>
    <row r="656" spans="1:17" hidden="1" x14ac:dyDescent="0.25">
      <c r="A656" t="s">
        <v>193</v>
      </c>
      <c r="B656" t="s">
        <v>71</v>
      </c>
      <c r="E656">
        <v>4.4999999999999999E-8</v>
      </c>
      <c r="F656" t="s">
        <v>218</v>
      </c>
      <c r="G656">
        <v>4.4999999999999999E-8</v>
      </c>
      <c r="H656" t="s">
        <v>218</v>
      </c>
      <c r="I656">
        <v>4.4999999999999999E-8</v>
      </c>
      <c r="J656" t="s">
        <v>218</v>
      </c>
      <c r="K656">
        <v>4.4999999999999999E-8</v>
      </c>
      <c r="L656" t="s">
        <v>218</v>
      </c>
      <c r="M656">
        <v>4.4999999999999999E-8</v>
      </c>
      <c r="N656" t="s">
        <v>218</v>
      </c>
      <c r="O656">
        <v>4.4999999999999999E-8</v>
      </c>
      <c r="P656" t="s">
        <v>218</v>
      </c>
      <c r="Q656" t="s">
        <v>14</v>
      </c>
    </row>
    <row r="657" spans="1:17" hidden="1" x14ac:dyDescent="0.25">
      <c r="A657" t="s">
        <v>229</v>
      </c>
      <c r="B657" t="s">
        <v>71</v>
      </c>
      <c r="E657">
        <v>4.4999999999999999E-8</v>
      </c>
      <c r="F657" t="s">
        <v>218</v>
      </c>
      <c r="G657">
        <v>4.4999999999999999E-8</v>
      </c>
      <c r="H657" t="s">
        <v>218</v>
      </c>
      <c r="I657">
        <v>4.4999999999999999E-8</v>
      </c>
      <c r="J657" t="s">
        <v>218</v>
      </c>
      <c r="K657">
        <v>4.4999999999999999E-8</v>
      </c>
      <c r="L657" t="s">
        <v>218</v>
      </c>
      <c r="M657">
        <v>4.4999999999999999E-8</v>
      </c>
      <c r="N657" t="s">
        <v>218</v>
      </c>
      <c r="O657">
        <v>4.4999999999999999E-8</v>
      </c>
      <c r="P657" t="s">
        <v>218</v>
      </c>
      <c r="Q657" t="s">
        <v>14</v>
      </c>
    </row>
    <row r="658" spans="1:17" hidden="1" x14ac:dyDescent="0.25">
      <c r="A658" t="s">
        <v>196</v>
      </c>
      <c r="B658" t="s">
        <v>71</v>
      </c>
      <c r="E658">
        <v>4.4999999999999999E-8</v>
      </c>
      <c r="F658" t="s">
        <v>218</v>
      </c>
      <c r="G658">
        <v>4.4999999999999999E-8</v>
      </c>
      <c r="H658" t="s">
        <v>218</v>
      </c>
      <c r="I658">
        <v>4.4999999999999999E-8</v>
      </c>
      <c r="J658" t="s">
        <v>218</v>
      </c>
      <c r="K658">
        <v>4.4999999999999999E-8</v>
      </c>
      <c r="L658" t="s">
        <v>218</v>
      </c>
      <c r="M658">
        <v>4.4999999999999999E-8</v>
      </c>
      <c r="N658" t="s">
        <v>218</v>
      </c>
      <c r="O658">
        <v>4.4999999999999999E-8</v>
      </c>
      <c r="P658" t="s">
        <v>218</v>
      </c>
      <c r="Q658" t="s">
        <v>14</v>
      </c>
    </row>
    <row r="659" spans="1:17" hidden="1" x14ac:dyDescent="0.25">
      <c r="A659" t="s">
        <v>144</v>
      </c>
      <c r="B659" t="s">
        <v>71</v>
      </c>
      <c r="E659">
        <v>4.4999999999999999E-8</v>
      </c>
      <c r="F659" t="s">
        <v>218</v>
      </c>
      <c r="G659">
        <v>4.4999999999999999E-8</v>
      </c>
      <c r="H659" t="s">
        <v>218</v>
      </c>
      <c r="I659">
        <v>4.4999999999999999E-8</v>
      </c>
      <c r="J659" t="s">
        <v>218</v>
      </c>
      <c r="K659">
        <v>4.4999999999999999E-8</v>
      </c>
      <c r="L659" t="s">
        <v>218</v>
      </c>
      <c r="M659">
        <v>4.4999999999999999E-8</v>
      </c>
      <c r="N659" t="s">
        <v>218</v>
      </c>
      <c r="O659">
        <v>4.4999999999999999E-8</v>
      </c>
      <c r="P659" t="s">
        <v>218</v>
      </c>
      <c r="Q659" t="s">
        <v>14</v>
      </c>
    </row>
    <row r="660" spans="1:17" hidden="1" x14ac:dyDescent="0.25">
      <c r="A660" t="s">
        <v>151</v>
      </c>
      <c r="B660" t="s">
        <v>71</v>
      </c>
      <c r="E660">
        <v>4.4999999999999999E-8</v>
      </c>
      <c r="F660" t="s">
        <v>218</v>
      </c>
      <c r="G660">
        <v>4.4999999999999999E-8</v>
      </c>
      <c r="H660" t="s">
        <v>218</v>
      </c>
      <c r="I660">
        <v>4.4999999999999999E-8</v>
      </c>
      <c r="J660" t="s">
        <v>218</v>
      </c>
      <c r="K660">
        <v>4.4999999999999999E-8</v>
      </c>
      <c r="L660" t="s">
        <v>218</v>
      </c>
      <c r="M660">
        <v>4.4999999999999999E-8</v>
      </c>
      <c r="N660" t="s">
        <v>218</v>
      </c>
      <c r="O660">
        <v>4.4999999999999999E-8</v>
      </c>
      <c r="P660" t="s">
        <v>218</v>
      </c>
      <c r="Q660" t="s">
        <v>14</v>
      </c>
    </row>
    <row r="661" spans="1:17" hidden="1" x14ac:dyDescent="0.25">
      <c r="A661" t="s">
        <v>161</v>
      </c>
      <c r="B661" t="s">
        <v>71</v>
      </c>
      <c r="E661">
        <v>4.4999999999999999E-8</v>
      </c>
      <c r="F661" t="s">
        <v>218</v>
      </c>
      <c r="G661">
        <v>4.4999999999999999E-8</v>
      </c>
      <c r="H661" t="s">
        <v>218</v>
      </c>
      <c r="I661">
        <v>4.4999999999999999E-8</v>
      </c>
      <c r="J661" t="s">
        <v>218</v>
      </c>
      <c r="K661">
        <v>4.4999999999999999E-8</v>
      </c>
      <c r="L661" t="s">
        <v>218</v>
      </c>
      <c r="M661">
        <v>4.4999999999999999E-8</v>
      </c>
      <c r="N661" t="s">
        <v>218</v>
      </c>
      <c r="O661">
        <v>4.4999999999999999E-8</v>
      </c>
      <c r="P661" t="s">
        <v>218</v>
      </c>
      <c r="Q661" t="s">
        <v>14</v>
      </c>
    </row>
    <row r="662" spans="1:17" hidden="1" x14ac:dyDescent="0.25">
      <c r="A662" t="s">
        <v>157</v>
      </c>
      <c r="B662" t="s">
        <v>71</v>
      </c>
      <c r="E662">
        <v>4.4999999999999999E-8</v>
      </c>
      <c r="F662" t="s">
        <v>218</v>
      </c>
      <c r="G662">
        <v>4.4999999999999999E-8</v>
      </c>
      <c r="H662" t="s">
        <v>218</v>
      </c>
      <c r="I662">
        <v>4.4999999999999999E-8</v>
      </c>
      <c r="J662" t="s">
        <v>218</v>
      </c>
      <c r="K662">
        <v>4.4999999999999999E-8</v>
      </c>
      <c r="L662" t="s">
        <v>218</v>
      </c>
      <c r="M662">
        <v>4.4999999999999999E-8</v>
      </c>
      <c r="N662" t="s">
        <v>218</v>
      </c>
      <c r="O662">
        <v>4.4999999999999999E-8</v>
      </c>
      <c r="P662" t="s">
        <v>218</v>
      </c>
      <c r="Q662" t="s">
        <v>14</v>
      </c>
    </row>
    <row r="663" spans="1:17" hidden="1" x14ac:dyDescent="0.25">
      <c r="A663" t="s">
        <v>159</v>
      </c>
      <c r="B663" t="s">
        <v>71</v>
      </c>
      <c r="E663">
        <v>4.4999999999999999E-8</v>
      </c>
      <c r="F663" t="s">
        <v>218</v>
      </c>
      <c r="G663">
        <v>4.4999999999999999E-8</v>
      </c>
      <c r="H663" t="s">
        <v>218</v>
      </c>
      <c r="I663">
        <v>4.4999999999999999E-8</v>
      </c>
      <c r="J663" t="s">
        <v>218</v>
      </c>
      <c r="K663">
        <v>4.4999999999999999E-8</v>
      </c>
      <c r="L663" t="s">
        <v>218</v>
      </c>
      <c r="M663">
        <v>4.4999999999999999E-8</v>
      </c>
      <c r="N663" t="s">
        <v>218</v>
      </c>
      <c r="O663">
        <v>4.4999999999999999E-8</v>
      </c>
      <c r="P663" t="s">
        <v>218</v>
      </c>
      <c r="Q663" t="s">
        <v>14</v>
      </c>
    </row>
    <row r="664" spans="1:17" hidden="1" x14ac:dyDescent="0.25">
      <c r="A664" t="s">
        <v>155</v>
      </c>
      <c r="B664" t="s">
        <v>71</v>
      </c>
      <c r="E664">
        <v>4.4999999999999999E-8</v>
      </c>
      <c r="F664" t="s">
        <v>218</v>
      </c>
      <c r="G664">
        <v>4.4999999999999999E-8</v>
      </c>
      <c r="H664" t="s">
        <v>218</v>
      </c>
      <c r="I664">
        <v>4.4999999999999999E-8</v>
      </c>
      <c r="J664" t="s">
        <v>218</v>
      </c>
      <c r="K664">
        <v>4.4999999999999999E-8</v>
      </c>
      <c r="L664" t="s">
        <v>218</v>
      </c>
      <c r="M664">
        <v>4.4999999999999999E-8</v>
      </c>
      <c r="N664" t="s">
        <v>218</v>
      </c>
      <c r="O664">
        <v>4.4999999999999999E-8</v>
      </c>
      <c r="P664" t="s">
        <v>218</v>
      </c>
      <c r="Q664" t="s">
        <v>14</v>
      </c>
    </row>
    <row r="665" spans="1:17" hidden="1" x14ac:dyDescent="0.25">
      <c r="A665" t="s">
        <v>198</v>
      </c>
      <c r="B665" t="s">
        <v>71</v>
      </c>
      <c r="E665">
        <v>8.9999999999999999E-8</v>
      </c>
      <c r="F665" t="s">
        <v>218</v>
      </c>
      <c r="G665">
        <v>8.9999999999999999E-8</v>
      </c>
      <c r="H665" t="s">
        <v>218</v>
      </c>
      <c r="I665">
        <v>8.9999999999999999E-8</v>
      </c>
      <c r="J665" t="s">
        <v>218</v>
      </c>
      <c r="K665">
        <v>8.9999999999999999E-8</v>
      </c>
      <c r="L665" t="s">
        <v>218</v>
      </c>
      <c r="M665">
        <v>8.9999999999999999E-8</v>
      </c>
      <c r="N665" t="s">
        <v>218</v>
      </c>
      <c r="O665">
        <v>8.9999999999999999E-8</v>
      </c>
      <c r="P665" t="s">
        <v>218</v>
      </c>
      <c r="Q665" t="s">
        <v>14</v>
      </c>
    </row>
    <row r="666" spans="1:17" hidden="1" x14ac:dyDescent="0.25">
      <c r="A666" t="s">
        <v>4</v>
      </c>
      <c r="B666" t="s">
        <v>48</v>
      </c>
      <c r="E666">
        <v>0.29399999999999998</v>
      </c>
      <c r="F666" t="s">
        <v>218</v>
      </c>
      <c r="G666">
        <v>0.29399999999999998</v>
      </c>
      <c r="H666" t="s">
        <v>218</v>
      </c>
      <c r="I666">
        <v>0.29399999999999998</v>
      </c>
      <c r="J666" t="s">
        <v>218</v>
      </c>
      <c r="K666">
        <v>0.29399999999999998</v>
      </c>
      <c r="L666" t="s">
        <v>218</v>
      </c>
      <c r="M666">
        <v>0.29399999999999998</v>
      </c>
      <c r="N666" t="s">
        <v>218</v>
      </c>
      <c r="O666">
        <v>0.29399999999999998</v>
      </c>
      <c r="P666" t="s">
        <v>218</v>
      </c>
      <c r="Q666" t="s">
        <v>49</v>
      </c>
    </row>
    <row r="667" spans="1:17" hidden="1" x14ac:dyDescent="0.25">
      <c r="A667" t="s">
        <v>4</v>
      </c>
      <c r="B667" t="s">
        <v>50</v>
      </c>
      <c r="E667">
        <v>8.8800000000000004E-2</v>
      </c>
      <c r="F667" t="s">
        <v>218</v>
      </c>
      <c r="G667">
        <v>8.8800000000000004E-2</v>
      </c>
      <c r="H667" t="s">
        <v>218</v>
      </c>
      <c r="I667">
        <v>8.8800000000000004E-2</v>
      </c>
      <c r="J667" t="s">
        <v>218</v>
      </c>
      <c r="K667">
        <v>8.8800000000000004E-2</v>
      </c>
      <c r="L667" t="s">
        <v>218</v>
      </c>
      <c r="M667">
        <v>8.8800000000000004E-2</v>
      </c>
      <c r="N667" t="s">
        <v>218</v>
      </c>
      <c r="O667">
        <v>8.8800000000000004E-2</v>
      </c>
      <c r="P667" t="s">
        <v>218</v>
      </c>
      <c r="Q667" t="s">
        <v>49</v>
      </c>
    </row>
    <row r="668" spans="1:17" hidden="1" x14ac:dyDescent="0.25">
      <c r="A668" t="s">
        <v>107</v>
      </c>
      <c r="B668" t="s">
        <v>108</v>
      </c>
      <c r="E668">
        <v>1</v>
      </c>
      <c r="F668" t="s">
        <v>218</v>
      </c>
      <c r="G668">
        <v>1</v>
      </c>
      <c r="H668" t="s">
        <v>218</v>
      </c>
      <c r="I668">
        <v>1</v>
      </c>
      <c r="J668" t="s">
        <v>218</v>
      </c>
      <c r="K668">
        <v>1</v>
      </c>
      <c r="L668" t="s">
        <v>218</v>
      </c>
      <c r="M668">
        <v>1</v>
      </c>
      <c r="N668" t="s">
        <v>218</v>
      </c>
      <c r="O668">
        <v>1</v>
      </c>
      <c r="P668" t="s">
        <v>218</v>
      </c>
      <c r="Q668" t="s">
        <v>6</v>
      </c>
    </row>
    <row r="669" spans="1:17" hidden="1" x14ac:dyDescent="0.25">
      <c r="A669" t="s">
        <v>4</v>
      </c>
      <c r="B669" t="s">
        <v>12</v>
      </c>
      <c r="E669">
        <v>0.66700000000000004</v>
      </c>
      <c r="F669" t="s">
        <v>218</v>
      </c>
      <c r="G669">
        <v>0.66700000000000004</v>
      </c>
      <c r="H669" t="s">
        <v>218</v>
      </c>
      <c r="I669">
        <v>0.66700000000000004</v>
      </c>
      <c r="J669" t="s">
        <v>218</v>
      </c>
      <c r="K669">
        <v>0.66700000000000004</v>
      </c>
      <c r="L669" t="s">
        <v>218</v>
      </c>
      <c r="M669">
        <v>0.66700000000000004</v>
      </c>
      <c r="N669" t="s">
        <v>218</v>
      </c>
      <c r="O669">
        <v>0.66700000000000004</v>
      </c>
      <c r="P669" t="s">
        <v>218</v>
      </c>
      <c r="Q669" t="s">
        <v>6</v>
      </c>
    </row>
    <row r="670" spans="1:17" x14ac:dyDescent="0.25">
      <c r="A670" t="s">
        <v>144</v>
      </c>
      <c r="B670" t="s">
        <v>146</v>
      </c>
      <c r="D670" t="s">
        <v>322</v>
      </c>
      <c r="E670">
        <v>129.30000000000001</v>
      </c>
      <c r="F670" t="s">
        <v>316</v>
      </c>
      <c r="G670">
        <v>129.30000000000001</v>
      </c>
      <c r="H670" t="s">
        <v>237</v>
      </c>
      <c r="I670">
        <v>129.30000000000001</v>
      </c>
      <c r="J670" t="s">
        <v>237</v>
      </c>
      <c r="K670">
        <v>129.30000000000001</v>
      </c>
      <c r="L670" t="s">
        <v>240</v>
      </c>
      <c r="M670">
        <v>129.30000000000001</v>
      </c>
      <c r="N670" t="s">
        <v>237</v>
      </c>
      <c r="O670">
        <v>129.30000000000001</v>
      </c>
      <c r="P670" t="s">
        <v>240</v>
      </c>
      <c r="Q670" t="s">
        <v>97</v>
      </c>
    </row>
    <row r="671" spans="1:17" x14ac:dyDescent="0.25">
      <c r="A671" t="s">
        <v>144</v>
      </c>
      <c r="B671" t="s">
        <v>147</v>
      </c>
      <c r="E671">
        <v>1</v>
      </c>
      <c r="F671" t="s">
        <v>319</v>
      </c>
      <c r="G671">
        <v>1</v>
      </c>
      <c r="H671" t="s">
        <v>319</v>
      </c>
      <c r="I671">
        <v>1</v>
      </c>
      <c r="J671" t="s">
        <v>319</v>
      </c>
      <c r="K671">
        <v>1</v>
      </c>
      <c r="L671" t="s">
        <v>319</v>
      </c>
      <c r="M671">
        <v>1</v>
      </c>
      <c r="N671" t="s">
        <v>319</v>
      </c>
      <c r="O671">
        <v>1</v>
      </c>
      <c r="P671" t="s">
        <v>319</v>
      </c>
      <c r="Q671" t="s">
        <v>6</v>
      </c>
    </row>
    <row r="672" spans="1:17" x14ac:dyDescent="0.25">
      <c r="A672" t="s">
        <v>144</v>
      </c>
      <c r="B672" t="s">
        <v>148</v>
      </c>
      <c r="E672">
        <v>0</v>
      </c>
      <c r="F672" t="s">
        <v>319</v>
      </c>
      <c r="G672">
        <v>0</v>
      </c>
      <c r="H672" t="s">
        <v>319</v>
      </c>
      <c r="I672">
        <v>0</v>
      </c>
      <c r="J672" t="s">
        <v>319</v>
      </c>
      <c r="K672">
        <v>0</v>
      </c>
      <c r="L672" t="s">
        <v>319</v>
      </c>
      <c r="M672">
        <v>0</v>
      </c>
      <c r="N672" t="s">
        <v>319</v>
      </c>
      <c r="O672">
        <v>0</v>
      </c>
      <c r="P672" t="s">
        <v>319</v>
      </c>
      <c r="Q672" t="s">
        <v>49</v>
      </c>
    </row>
    <row r="673" spans="1:17" x14ac:dyDescent="0.25">
      <c r="A673" t="s">
        <v>60</v>
      </c>
      <c r="B673" t="s">
        <v>64</v>
      </c>
      <c r="E673">
        <v>0.60499999999999998</v>
      </c>
      <c r="F673" t="s">
        <v>461</v>
      </c>
      <c r="G673">
        <v>3.1E-2</v>
      </c>
      <c r="H673" t="s">
        <v>462</v>
      </c>
      <c r="I673">
        <v>0.38100000000000001</v>
      </c>
      <c r="J673" t="s">
        <v>463</v>
      </c>
      <c r="K673">
        <v>9.4E-2</v>
      </c>
      <c r="L673" t="s">
        <v>463</v>
      </c>
      <c r="M673">
        <v>0.60499999999999998</v>
      </c>
      <c r="N673" t="s">
        <v>241</v>
      </c>
      <c r="O673">
        <v>3.1E-2</v>
      </c>
      <c r="P673" t="s">
        <v>448</v>
      </c>
      <c r="Q673" t="s">
        <v>65</v>
      </c>
    </row>
    <row r="674" spans="1:17" x14ac:dyDescent="0.25">
      <c r="A674" t="s">
        <v>99</v>
      </c>
      <c r="B674" t="s">
        <v>64</v>
      </c>
      <c r="E674">
        <v>0.68</v>
      </c>
      <c r="F674" t="s">
        <v>461</v>
      </c>
      <c r="G674">
        <v>0.64</v>
      </c>
      <c r="H674" t="s">
        <v>462</v>
      </c>
      <c r="I674">
        <v>0.84</v>
      </c>
      <c r="J674" t="s">
        <v>464</v>
      </c>
      <c r="K674">
        <v>0.84</v>
      </c>
      <c r="L674" t="s">
        <v>464</v>
      </c>
      <c r="M674">
        <v>1.75</v>
      </c>
      <c r="N674" t="s">
        <v>241</v>
      </c>
      <c r="O674">
        <v>1.75</v>
      </c>
      <c r="P674" t="s">
        <v>448</v>
      </c>
      <c r="Q674" t="s">
        <v>65</v>
      </c>
    </row>
    <row r="675" spans="1:17" x14ac:dyDescent="0.25">
      <c r="A675" t="s">
        <v>214</v>
      </c>
      <c r="B675" t="s">
        <v>64</v>
      </c>
      <c r="E675">
        <v>0.12</v>
      </c>
      <c r="F675" t="s">
        <v>471</v>
      </c>
      <c r="G675">
        <v>0.38</v>
      </c>
      <c r="H675" t="s">
        <v>471</v>
      </c>
      <c r="I675">
        <v>0.12</v>
      </c>
      <c r="J675" t="s">
        <v>471</v>
      </c>
      <c r="K675">
        <v>0.38</v>
      </c>
      <c r="L675" t="s">
        <v>471</v>
      </c>
      <c r="M675">
        <v>0.8</v>
      </c>
      <c r="N675" t="s">
        <v>471</v>
      </c>
      <c r="O675">
        <v>0.8</v>
      </c>
      <c r="P675" t="s">
        <v>471</v>
      </c>
      <c r="Q675" t="s">
        <v>65</v>
      </c>
    </row>
    <row r="676" spans="1:17" x14ac:dyDescent="0.25">
      <c r="A676" t="s">
        <v>101</v>
      </c>
      <c r="B676" t="s">
        <v>64</v>
      </c>
      <c r="E676">
        <v>0.158</v>
      </c>
      <c r="F676" t="s">
        <v>473</v>
      </c>
      <c r="G676">
        <v>0.158</v>
      </c>
      <c r="H676" t="s">
        <v>465</v>
      </c>
      <c r="I676">
        <v>0.158</v>
      </c>
      <c r="J676" t="s">
        <v>465</v>
      </c>
      <c r="K676">
        <v>0.158</v>
      </c>
      <c r="L676" t="s">
        <v>465</v>
      </c>
      <c r="M676">
        <v>0.158</v>
      </c>
      <c r="N676" t="s">
        <v>241</v>
      </c>
      <c r="O676">
        <v>0.158</v>
      </c>
      <c r="P676" t="s">
        <v>448</v>
      </c>
      <c r="Q676" t="s">
        <v>65</v>
      </c>
    </row>
    <row r="677" spans="1:17" x14ac:dyDescent="0.25">
      <c r="A677" t="s">
        <v>234</v>
      </c>
      <c r="B677" t="s">
        <v>64</v>
      </c>
      <c r="E677">
        <v>0.12</v>
      </c>
      <c r="F677" t="s">
        <v>470</v>
      </c>
      <c r="G677">
        <v>0.38</v>
      </c>
      <c r="H677" t="s">
        <v>462</v>
      </c>
      <c r="I677">
        <v>0.12</v>
      </c>
      <c r="J677" t="s">
        <v>241</v>
      </c>
      <c r="K677">
        <v>0.38</v>
      </c>
      <c r="L677" t="s">
        <v>448</v>
      </c>
      <c r="M677">
        <v>0.8</v>
      </c>
      <c r="N677" t="s">
        <v>467</v>
      </c>
      <c r="O677">
        <v>0.8</v>
      </c>
      <c r="P677" t="s">
        <v>467</v>
      </c>
      <c r="Q677" t="s">
        <v>65</v>
      </c>
    </row>
    <row r="678" spans="1:17" x14ac:dyDescent="0.25">
      <c r="A678" t="s">
        <v>105</v>
      </c>
      <c r="B678" t="s">
        <v>64</v>
      </c>
      <c r="E678">
        <v>2.88</v>
      </c>
      <c r="F678" t="s">
        <v>466</v>
      </c>
      <c r="G678">
        <v>9.5</v>
      </c>
      <c r="H678" t="s">
        <v>462</v>
      </c>
      <c r="I678">
        <v>2.69</v>
      </c>
      <c r="J678" t="s">
        <v>464</v>
      </c>
      <c r="K678">
        <v>2.69</v>
      </c>
      <c r="L678" t="s">
        <v>464</v>
      </c>
      <c r="M678">
        <v>2.72</v>
      </c>
      <c r="N678" t="s">
        <v>467</v>
      </c>
      <c r="O678">
        <v>2.72</v>
      </c>
      <c r="P678" t="s">
        <v>467</v>
      </c>
      <c r="Q678" t="s">
        <v>65</v>
      </c>
    </row>
    <row r="679" spans="1:17" x14ac:dyDescent="0.25">
      <c r="A679" t="s">
        <v>107</v>
      </c>
      <c r="B679" t="s">
        <v>64</v>
      </c>
      <c r="E679">
        <v>3.73</v>
      </c>
      <c r="F679" t="s">
        <v>466</v>
      </c>
      <c r="G679">
        <v>9</v>
      </c>
      <c r="H679" t="s">
        <v>462</v>
      </c>
      <c r="I679">
        <v>1.08</v>
      </c>
      <c r="J679" t="s">
        <v>464</v>
      </c>
      <c r="K679">
        <v>1.08</v>
      </c>
      <c r="L679" t="s">
        <v>464</v>
      </c>
      <c r="M679">
        <v>3</v>
      </c>
      <c r="N679" t="s">
        <v>467</v>
      </c>
      <c r="O679">
        <v>3</v>
      </c>
      <c r="P679" t="s">
        <v>467</v>
      </c>
      <c r="Q679" t="s">
        <v>65</v>
      </c>
    </row>
    <row r="680" spans="1:17" x14ac:dyDescent="0.25">
      <c r="A680" t="s">
        <v>163</v>
      </c>
      <c r="B680" t="s">
        <v>64</v>
      </c>
      <c r="E680">
        <v>1.03</v>
      </c>
      <c r="F680" t="s">
        <v>461</v>
      </c>
      <c r="G680">
        <v>1.35</v>
      </c>
      <c r="H680" t="s">
        <v>461</v>
      </c>
      <c r="I680">
        <v>1.35</v>
      </c>
      <c r="J680" t="s">
        <v>227</v>
      </c>
      <c r="K680">
        <v>1.35</v>
      </c>
      <c r="L680" t="s">
        <v>227</v>
      </c>
      <c r="M680">
        <v>1.35</v>
      </c>
      <c r="N680" t="s">
        <v>227</v>
      </c>
      <c r="O680">
        <v>1.35</v>
      </c>
      <c r="P680" t="s">
        <v>227</v>
      </c>
      <c r="Q680" t="s">
        <v>65</v>
      </c>
    </row>
    <row r="681" spans="1:17" x14ac:dyDescent="0.25">
      <c r="A681" t="s">
        <v>180</v>
      </c>
      <c r="B681" t="s">
        <v>64</v>
      </c>
      <c r="E681">
        <v>0.56000000000000005</v>
      </c>
      <c r="F681" t="s">
        <v>466</v>
      </c>
      <c r="G681">
        <v>0.57999999999999996</v>
      </c>
      <c r="H681" t="s">
        <v>462</v>
      </c>
      <c r="I681">
        <v>0.57999999999999996</v>
      </c>
      <c r="J681" t="s">
        <v>464</v>
      </c>
      <c r="K681">
        <v>0.57999999999999996</v>
      </c>
      <c r="L681" t="s">
        <v>464</v>
      </c>
      <c r="M681">
        <v>0.8</v>
      </c>
      <c r="N681" t="s">
        <v>467</v>
      </c>
      <c r="O681">
        <v>0.8</v>
      </c>
      <c r="P681" t="s">
        <v>467</v>
      </c>
      <c r="Q681" t="s">
        <v>65</v>
      </c>
    </row>
    <row r="682" spans="1:17" x14ac:dyDescent="0.25">
      <c r="A682" t="s">
        <v>191</v>
      </c>
      <c r="B682" t="s">
        <v>64</v>
      </c>
      <c r="E682">
        <v>5.2999999999999999E-2</v>
      </c>
      <c r="F682" t="s">
        <v>462</v>
      </c>
      <c r="G682">
        <v>5.2999999999999999E-2</v>
      </c>
      <c r="H682" t="s">
        <v>462</v>
      </c>
      <c r="I682">
        <v>0.55000000000000004</v>
      </c>
      <c r="J682" t="s">
        <v>464</v>
      </c>
      <c r="K682">
        <v>0.55000000000000004</v>
      </c>
      <c r="L682" t="s">
        <v>464</v>
      </c>
      <c r="M682">
        <v>6.6000000000000003E-2</v>
      </c>
      <c r="N682" t="s">
        <v>241</v>
      </c>
      <c r="O682">
        <v>6.6000000000000003E-2</v>
      </c>
      <c r="P682" t="s">
        <v>448</v>
      </c>
      <c r="Q682" t="s">
        <v>65</v>
      </c>
    </row>
    <row r="683" spans="1:17" x14ac:dyDescent="0.25">
      <c r="A683" t="s">
        <v>103</v>
      </c>
      <c r="B683" t="s">
        <v>64</v>
      </c>
      <c r="E683">
        <v>0.123</v>
      </c>
      <c r="F683" t="s">
        <v>474</v>
      </c>
      <c r="G683">
        <v>0.2</v>
      </c>
      <c r="H683" t="s">
        <v>468</v>
      </c>
      <c r="I683">
        <v>0.123</v>
      </c>
      <c r="J683" t="s">
        <v>241</v>
      </c>
      <c r="K683">
        <v>0.2</v>
      </c>
      <c r="L683" t="s">
        <v>448</v>
      </c>
      <c r="M683">
        <v>0.123</v>
      </c>
      <c r="N683" t="s">
        <v>241</v>
      </c>
      <c r="O683">
        <v>0.53</v>
      </c>
      <c r="P683" t="s">
        <v>467</v>
      </c>
      <c r="Q683" t="s">
        <v>65</v>
      </c>
    </row>
    <row r="684" spans="1:17" x14ac:dyDescent="0.25">
      <c r="A684" t="s">
        <v>216</v>
      </c>
      <c r="B684" t="s">
        <v>64</v>
      </c>
      <c r="E684">
        <v>0.497</v>
      </c>
      <c r="F684" t="s">
        <v>475</v>
      </c>
      <c r="G684">
        <v>0</v>
      </c>
      <c r="H684" t="s">
        <v>261</v>
      </c>
      <c r="I684">
        <v>0.497</v>
      </c>
      <c r="J684" t="s">
        <v>241</v>
      </c>
      <c r="K684">
        <v>0</v>
      </c>
      <c r="L684" t="s">
        <v>261</v>
      </c>
      <c r="M684">
        <v>0.497</v>
      </c>
      <c r="N684" t="s">
        <v>241</v>
      </c>
      <c r="O684">
        <v>0</v>
      </c>
      <c r="P684" t="s">
        <v>261</v>
      </c>
      <c r="Q684" t="s">
        <v>65</v>
      </c>
    </row>
    <row r="685" spans="1:17" x14ac:dyDescent="0.25">
      <c r="A685" t="s">
        <v>193</v>
      </c>
      <c r="B685" t="s">
        <v>64</v>
      </c>
      <c r="E685">
        <v>0.63</v>
      </c>
      <c r="F685" t="s">
        <v>462</v>
      </c>
      <c r="G685">
        <v>0.63</v>
      </c>
      <c r="H685" t="s">
        <v>462</v>
      </c>
      <c r="I685">
        <v>0.63</v>
      </c>
      <c r="J685" t="s">
        <v>241</v>
      </c>
      <c r="K685">
        <v>0.63</v>
      </c>
      <c r="L685" t="s">
        <v>448</v>
      </c>
      <c r="M685">
        <v>0.63</v>
      </c>
      <c r="N685" t="s">
        <v>241</v>
      </c>
      <c r="O685">
        <v>0.63</v>
      </c>
      <c r="P685" t="s">
        <v>448</v>
      </c>
      <c r="Q685" t="s">
        <v>65</v>
      </c>
    </row>
    <row r="686" spans="1:17" x14ac:dyDescent="0.25">
      <c r="A686" t="s">
        <v>229</v>
      </c>
      <c r="B686" t="s">
        <v>64</v>
      </c>
      <c r="E686">
        <v>0.86</v>
      </c>
      <c r="F686" t="s">
        <v>462</v>
      </c>
      <c r="G686">
        <v>0.86</v>
      </c>
      <c r="H686" t="s">
        <v>462</v>
      </c>
      <c r="I686">
        <v>0.86</v>
      </c>
      <c r="J686" t="s">
        <v>241</v>
      </c>
      <c r="K686">
        <v>0.86</v>
      </c>
      <c r="L686" t="s">
        <v>448</v>
      </c>
      <c r="M686">
        <v>2</v>
      </c>
      <c r="N686" t="s">
        <v>467</v>
      </c>
      <c r="O686">
        <v>2</v>
      </c>
      <c r="P686" t="s">
        <v>467</v>
      </c>
      <c r="Q686" t="s">
        <v>65</v>
      </c>
    </row>
    <row r="687" spans="1:17" x14ac:dyDescent="0.25">
      <c r="A687" t="s">
        <v>196</v>
      </c>
      <c r="B687" t="s">
        <v>64</v>
      </c>
      <c r="E687">
        <v>0.3</v>
      </c>
      <c r="F687" t="s">
        <v>411</v>
      </c>
      <c r="G687">
        <v>0.3</v>
      </c>
      <c r="H687" t="s">
        <v>411</v>
      </c>
      <c r="I687">
        <v>0.3</v>
      </c>
      <c r="J687" t="s">
        <v>469</v>
      </c>
      <c r="K687">
        <v>0.3</v>
      </c>
      <c r="L687" t="s">
        <v>469</v>
      </c>
      <c r="M687">
        <v>0.3</v>
      </c>
      <c r="N687" t="s">
        <v>241</v>
      </c>
      <c r="O687">
        <v>0.3</v>
      </c>
      <c r="P687" t="s">
        <v>448</v>
      </c>
      <c r="Q687" t="s">
        <v>65</v>
      </c>
    </row>
    <row r="688" spans="1:17" x14ac:dyDescent="0.25">
      <c r="A688" t="s">
        <v>144</v>
      </c>
      <c r="B688" t="s">
        <v>64</v>
      </c>
      <c r="E688">
        <v>2.57</v>
      </c>
      <c r="F688" t="s">
        <v>472</v>
      </c>
      <c r="G688">
        <v>1.3</v>
      </c>
      <c r="H688" t="s">
        <v>472</v>
      </c>
      <c r="I688">
        <v>0.86</v>
      </c>
      <c r="J688" t="s">
        <v>464</v>
      </c>
      <c r="K688">
        <v>0.86</v>
      </c>
      <c r="L688" t="s">
        <v>464</v>
      </c>
      <c r="M688">
        <v>1.65</v>
      </c>
      <c r="N688" t="s">
        <v>467</v>
      </c>
      <c r="O688">
        <v>1.65</v>
      </c>
      <c r="P688" t="s">
        <v>467</v>
      </c>
      <c r="Q688" t="s">
        <v>65</v>
      </c>
    </row>
    <row r="689" spans="1:17" x14ac:dyDescent="0.25">
      <c r="A689" t="s">
        <v>198</v>
      </c>
      <c r="B689" t="s">
        <v>64</v>
      </c>
      <c r="E689">
        <v>4.8099999999999996</v>
      </c>
      <c r="F689" t="s">
        <v>461</v>
      </c>
      <c r="G689">
        <v>4.8099999999999996</v>
      </c>
      <c r="H689" t="s">
        <v>226</v>
      </c>
      <c r="I689">
        <v>5.56</v>
      </c>
      <c r="J689" t="s">
        <v>469</v>
      </c>
      <c r="K689">
        <v>5.56</v>
      </c>
      <c r="L689" t="s">
        <v>469</v>
      </c>
      <c r="M689">
        <v>9.39</v>
      </c>
      <c r="N689" t="s">
        <v>467</v>
      </c>
      <c r="O689">
        <v>9.39</v>
      </c>
      <c r="P689" t="s">
        <v>467</v>
      </c>
      <c r="Q689" t="s">
        <v>65</v>
      </c>
    </row>
    <row r="690" spans="1:17" hidden="1" x14ac:dyDescent="0.25">
      <c r="A690" t="s">
        <v>207</v>
      </c>
      <c r="B690" t="s">
        <v>208</v>
      </c>
      <c r="E690">
        <v>18</v>
      </c>
      <c r="F690" t="s">
        <v>218</v>
      </c>
      <c r="G690">
        <v>18</v>
      </c>
      <c r="H690" t="s">
        <v>218</v>
      </c>
      <c r="I690">
        <v>18</v>
      </c>
      <c r="J690" t="s">
        <v>218</v>
      </c>
      <c r="K690">
        <v>18</v>
      </c>
      <c r="L690" t="s">
        <v>218</v>
      </c>
      <c r="M690">
        <v>18</v>
      </c>
      <c r="N690" t="s">
        <v>218</v>
      </c>
      <c r="O690">
        <v>18</v>
      </c>
      <c r="P690" t="s">
        <v>218</v>
      </c>
      <c r="Q690" t="s">
        <v>202</v>
      </c>
    </row>
    <row r="691" spans="1:17" hidden="1" x14ac:dyDescent="0.25">
      <c r="A691" t="s">
        <v>209</v>
      </c>
      <c r="B691" t="s">
        <v>210</v>
      </c>
      <c r="E691">
        <v>38.700000000000003</v>
      </c>
      <c r="F691" t="s">
        <v>218</v>
      </c>
      <c r="G691">
        <v>38.700000000000003</v>
      </c>
      <c r="H691" t="s">
        <v>218</v>
      </c>
      <c r="I691">
        <v>38.700000000000003</v>
      </c>
      <c r="J691" t="s">
        <v>218</v>
      </c>
      <c r="K691">
        <v>38.700000000000003</v>
      </c>
      <c r="L691" t="s">
        <v>218</v>
      </c>
      <c r="M691">
        <v>38.700000000000003</v>
      </c>
      <c r="N691" t="s">
        <v>218</v>
      </c>
      <c r="O691">
        <v>38.700000000000003</v>
      </c>
      <c r="P691" t="s">
        <v>218</v>
      </c>
      <c r="Q691" t="s">
        <v>202</v>
      </c>
    </row>
    <row r="692" spans="1:17" x14ac:dyDescent="0.25">
      <c r="A692" t="s">
        <v>4</v>
      </c>
      <c r="B692" t="s">
        <v>32</v>
      </c>
      <c r="E692">
        <v>100000</v>
      </c>
      <c r="F692" t="s">
        <v>303</v>
      </c>
      <c r="G692">
        <v>100000</v>
      </c>
      <c r="H692" t="s">
        <v>226</v>
      </c>
      <c r="I692">
        <v>100000</v>
      </c>
      <c r="J692" t="s">
        <v>226</v>
      </c>
      <c r="K692">
        <v>100000</v>
      </c>
      <c r="L692" t="s">
        <v>227</v>
      </c>
      <c r="M692">
        <v>100000</v>
      </c>
      <c r="N692" t="s">
        <v>226</v>
      </c>
      <c r="O692">
        <v>100000</v>
      </c>
      <c r="P692" t="s">
        <v>227</v>
      </c>
      <c r="Q692" t="s">
        <v>5</v>
      </c>
    </row>
    <row r="693" spans="1:17" hidden="1" x14ac:dyDescent="0.25">
      <c r="A693" t="s">
        <v>4</v>
      </c>
      <c r="B693" t="s">
        <v>13</v>
      </c>
      <c r="E693">
        <v>3.0000000000000001E-6</v>
      </c>
      <c r="F693" t="s">
        <v>218</v>
      </c>
      <c r="G693">
        <v>3.0000000000000001E-6</v>
      </c>
      <c r="H693" t="s">
        <v>218</v>
      </c>
      <c r="I693">
        <v>3.0000000000000001E-6</v>
      </c>
      <c r="J693" t="s">
        <v>218</v>
      </c>
      <c r="K693">
        <v>3.0000000000000001E-6</v>
      </c>
      <c r="L693" t="s">
        <v>218</v>
      </c>
      <c r="M693">
        <v>3.0000000000000001E-6</v>
      </c>
      <c r="N693" t="s">
        <v>218</v>
      </c>
      <c r="O693">
        <v>3.0000000000000001E-6</v>
      </c>
      <c r="P693" t="s">
        <v>218</v>
      </c>
      <c r="Q693" t="s">
        <v>14</v>
      </c>
    </row>
    <row r="694" spans="1:17" hidden="1" x14ac:dyDescent="0.25">
      <c r="A694" t="s">
        <v>60</v>
      </c>
      <c r="B694" t="s">
        <v>91</v>
      </c>
      <c r="E694">
        <v>8.0000000000000004E-4</v>
      </c>
      <c r="F694" t="s">
        <v>218</v>
      </c>
      <c r="G694">
        <v>8.0000000000000004E-4</v>
      </c>
      <c r="H694" t="s">
        <v>218</v>
      </c>
      <c r="I694">
        <v>8.0000000000000004E-4</v>
      </c>
      <c r="J694" t="s">
        <v>218</v>
      </c>
      <c r="K694">
        <v>8.0000000000000004E-4</v>
      </c>
      <c r="L694" t="s">
        <v>218</v>
      </c>
      <c r="M694">
        <v>8.0000000000000004E-4</v>
      </c>
      <c r="N694" t="s">
        <v>218</v>
      </c>
      <c r="O694">
        <v>8.0000000000000004E-4</v>
      </c>
      <c r="P694" t="s">
        <v>218</v>
      </c>
      <c r="Q694" t="s">
        <v>6</v>
      </c>
    </row>
    <row r="695" spans="1:17" hidden="1" x14ac:dyDescent="0.25">
      <c r="A695" t="s">
        <v>99</v>
      </c>
      <c r="B695" t="s">
        <v>91</v>
      </c>
      <c r="E695">
        <v>1.43E-2</v>
      </c>
      <c r="F695" t="s">
        <v>218</v>
      </c>
      <c r="G695">
        <v>1.43E-2</v>
      </c>
      <c r="H695" t="s">
        <v>218</v>
      </c>
      <c r="I695">
        <v>1.43E-2</v>
      </c>
      <c r="J695" t="s">
        <v>218</v>
      </c>
      <c r="K695">
        <v>1.43E-2</v>
      </c>
      <c r="L695" t="s">
        <v>218</v>
      </c>
      <c r="M695">
        <v>1.43E-2</v>
      </c>
      <c r="N695" t="s">
        <v>218</v>
      </c>
      <c r="O695">
        <v>1.43E-2</v>
      </c>
      <c r="P695" t="s">
        <v>218</v>
      </c>
      <c r="Q695" t="s">
        <v>6</v>
      </c>
    </row>
    <row r="696" spans="1:17" x14ac:dyDescent="0.25">
      <c r="A696" t="s">
        <v>214</v>
      </c>
      <c r="B696" t="s">
        <v>91</v>
      </c>
      <c r="E696">
        <v>9.1800000000000009E-4</v>
      </c>
      <c r="F696" t="s">
        <v>298</v>
      </c>
      <c r="G696">
        <v>9.1800000000000009E-4</v>
      </c>
      <c r="H696" t="s">
        <v>298</v>
      </c>
      <c r="I696">
        <v>8.1314639999999986E-4</v>
      </c>
      <c r="J696" t="s">
        <v>226</v>
      </c>
      <c r="K696">
        <v>8.1314639999999986E-4</v>
      </c>
      <c r="L696" t="s">
        <v>227</v>
      </c>
      <c r="M696">
        <v>8.1314639999999986E-4</v>
      </c>
      <c r="N696" t="s">
        <v>226</v>
      </c>
      <c r="O696">
        <v>8.1314639999999986E-4</v>
      </c>
      <c r="P696" t="s">
        <v>227</v>
      </c>
      <c r="Q696" t="s">
        <v>6</v>
      </c>
    </row>
    <row r="697" spans="1:17" x14ac:dyDescent="0.25">
      <c r="A697" t="s">
        <v>101</v>
      </c>
      <c r="B697" t="s">
        <v>91</v>
      </c>
      <c r="E697">
        <v>3.7066000000000003E-4</v>
      </c>
      <c r="F697" t="s">
        <v>330</v>
      </c>
      <c r="G697">
        <v>3.7066000000000003E-4</v>
      </c>
      <c r="H697" t="s">
        <v>330</v>
      </c>
      <c r="I697">
        <v>5.5199999999999997E-4</v>
      </c>
      <c r="J697" t="s">
        <v>218</v>
      </c>
      <c r="K697">
        <v>5.5199999999999997E-4</v>
      </c>
      <c r="L697" t="s">
        <v>218</v>
      </c>
      <c r="M697">
        <v>5.5199999999999997E-4</v>
      </c>
      <c r="N697" t="s">
        <v>218</v>
      </c>
      <c r="O697">
        <v>5.5199999999999997E-4</v>
      </c>
      <c r="P697" t="s">
        <v>218</v>
      </c>
      <c r="Q697" t="s">
        <v>6</v>
      </c>
    </row>
    <row r="698" spans="1:17" x14ac:dyDescent="0.25">
      <c r="A698" t="s">
        <v>234</v>
      </c>
      <c r="B698" t="s">
        <v>91</v>
      </c>
      <c r="E698">
        <v>9.1800000000000009E-4</v>
      </c>
      <c r="F698" t="s">
        <v>298</v>
      </c>
      <c r="G698">
        <v>9.1800000000000009E-4</v>
      </c>
      <c r="H698" t="s">
        <v>298</v>
      </c>
      <c r="I698">
        <v>8.1314639999999986E-4</v>
      </c>
      <c r="J698" t="s">
        <v>226</v>
      </c>
      <c r="K698">
        <v>8.1314639999999986E-4</v>
      </c>
      <c r="L698" t="s">
        <v>227</v>
      </c>
      <c r="M698">
        <v>8.1314639999999986E-4</v>
      </c>
      <c r="N698" t="s">
        <v>226</v>
      </c>
      <c r="O698">
        <v>8.1314639999999986E-4</v>
      </c>
      <c r="P698" t="s">
        <v>227</v>
      </c>
      <c r="Q698" t="s">
        <v>6</v>
      </c>
    </row>
    <row r="699" spans="1:17" x14ac:dyDescent="0.25">
      <c r="A699" t="s">
        <v>105</v>
      </c>
      <c r="B699" t="s">
        <v>91</v>
      </c>
      <c r="E699">
        <v>7.1583819999999996E-3</v>
      </c>
      <c r="F699" t="s">
        <v>298</v>
      </c>
      <c r="G699">
        <v>1.6082E-3</v>
      </c>
      <c r="H699" t="s">
        <v>298</v>
      </c>
      <c r="I699">
        <v>9.0755799999999993E-4</v>
      </c>
      <c r="J699" t="s">
        <v>226</v>
      </c>
      <c r="K699">
        <v>1.9604560000000002E-3</v>
      </c>
      <c r="L699" t="s">
        <v>227</v>
      </c>
      <c r="M699">
        <v>9.0755799999999993E-4</v>
      </c>
      <c r="N699" t="s">
        <v>226</v>
      </c>
      <c r="O699">
        <v>1.9604560000000002E-3</v>
      </c>
      <c r="P699" t="s">
        <v>227</v>
      </c>
      <c r="Q699" t="s">
        <v>6</v>
      </c>
    </row>
    <row r="700" spans="1:17" hidden="1" x14ac:dyDescent="0.25">
      <c r="A700" t="s">
        <v>107</v>
      </c>
      <c r="B700" t="s">
        <v>91</v>
      </c>
      <c r="E700">
        <v>7.7999999999999996E-3</v>
      </c>
      <c r="F700" t="s">
        <v>218</v>
      </c>
      <c r="G700">
        <v>7.7999999999999996E-3</v>
      </c>
      <c r="H700" t="s">
        <v>218</v>
      </c>
      <c r="I700">
        <v>7.7999999999999996E-3</v>
      </c>
      <c r="J700" t="s">
        <v>218</v>
      </c>
      <c r="K700">
        <v>7.7999999999999996E-3</v>
      </c>
      <c r="L700" t="s">
        <v>218</v>
      </c>
      <c r="M700">
        <v>7.7999999999999996E-3</v>
      </c>
      <c r="N700" t="s">
        <v>218</v>
      </c>
      <c r="O700">
        <v>7.7999999999999996E-3</v>
      </c>
      <c r="P700" t="s">
        <v>218</v>
      </c>
      <c r="Q700" t="s">
        <v>6</v>
      </c>
    </row>
    <row r="701" spans="1:17" hidden="1" x14ac:dyDescent="0.25">
      <c r="A701" t="s">
        <v>163</v>
      </c>
      <c r="B701" t="s">
        <v>91</v>
      </c>
      <c r="E701">
        <v>3.5000000000000001E-3</v>
      </c>
      <c r="F701" t="s">
        <v>218</v>
      </c>
      <c r="G701">
        <v>3.5000000000000001E-3</v>
      </c>
      <c r="H701" t="s">
        <v>218</v>
      </c>
      <c r="I701">
        <v>3.5000000000000001E-3</v>
      </c>
      <c r="J701" t="s">
        <v>218</v>
      </c>
      <c r="K701">
        <v>3.5000000000000001E-3</v>
      </c>
      <c r="L701" t="s">
        <v>218</v>
      </c>
      <c r="M701">
        <v>3.5000000000000001E-3</v>
      </c>
      <c r="N701" t="s">
        <v>218</v>
      </c>
      <c r="O701">
        <v>3.5000000000000001E-3</v>
      </c>
      <c r="P701" t="s">
        <v>218</v>
      </c>
      <c r="Q701" t="s">
        <v>6</v>
      </c>
    </row>
    <row r="702" spans="1:17" hidden="1" x14ac:dyDescent="0.25">
      <c r="A702" t="s">
        <v>168</v>
      </c>
      <c r="B702" t="s">
        <v>91</v>
      </c>
      <c r="E702">
        <v>3.5000000000000001E-3</v>
      </c>
      <c r="F702" t="s">
        <v>218</v>
      </c>
      <c r="G702">
        <v>3.5000000000000001E-3</v>
      </c>
      <c r="H702" t="s">
        <v>218</v>
      </c>
      <c r="I702">
        <v>3.5000000000000001E-3</v>
      </c>
      <c r="J702" t="s">
        <v>218</v>
      </c>
      <c r="K702">
        <v>3.5000000000000001E-3</v>
      </c>
      <c r="L702" t="s">
        <v>218</v>
      </c>
      <c r="M702">
        <v>3.5000000000000001E-3</v>
      </c>
      <c r="N702" t="s">
        <v>218</v>
      </c>
      <c r="O702">
        <v>3.5000000000000001E-3</v>
      </c>
      <c r="P702" t="s">
        <v>218</v>
      </c>
      <c r="Q702" t="s">
        <v>6</v>
      </c>
    </row>
    <row r="703" spans="1:17" hidden="1" x14ac:dyDescent="0.25">
      <c r="A703" t="s">
        <v>178</v>
      </c>
      <c r="B703" t="s">
        <v>91</v>
      </c>
      <c r="E703">
        <v>3.5000000000000001E-3</v>
      </c>
      <c r="F703" t="s">
        <v>218</v>
      </c>
      <c r="G703">
        <v>3.5000000000000001E-3</v>
      </c>
      <c r="H703" t="s">
        <v>218</v>
      </c>
      <c r="I703">
        <v>3.5000000000000001E-3</v>
      </c>
      <c r="J703" t="s">
        <v>218</v>
      </c>
      <c r="K703">
        <v>3.5000000000000001E-3</v>
      </c>
      <c r="L703" t="s">
        <v>218</v>
      </c>
      <c r="M703">
        <v>3.5000000000000001E-3</v>
      </c>
      <c r="N703" t="s">
        <v>218</v>
      </c>
      <c r="O703">
        <v>3.5000000000000001E-3</v>
      </c>
      <c r="P703" t="s">
        <v>218</v>
      </c>
      <c r="Q703" t="s">
        <v>6</v>
      </c>
    </row>
    <row r="704" spans="1:17" hidden="1" x14ac:dyDescent="0.25">
      <c r="A704" t="s">
        <v>170</v>
      </c>
      <c r="B704" t="s">
        <v>91</v>
      </c>
      <c r="E704">
        <v>3.5000000000000001E-3</v>
      </c>
      <c r="F704" t="s">
        <v>218</v>
      </c>
      <c r="G704">
        <v>3.5000000000000001E-3</v>
      </c>
      <c r="H704" t="s">
        <v>218</v>
      </c>
      <c r="I704">
        <v>3.5000000000000001E-3</v>
      </c>
      <c r="J704" t="s">
        <v>218</v>
      </c>
      <c r="K704">
        <v>3.5000000000000001E-3</v>
      </c>
      <c r="L704" t="s">
        <v>218</v>
      </c>
      <c r="M704">
        <v>3.5000000000000001E-3</v>
      </c>
      <c r="N704" t="s">
        <v>218</v>
      </c>
      <c r="O704">
        <v>3.5000000000000001E-3</v>
      </c>
      <c r="P704" t="s">
        <v>218</v>
      </c>
      <c r="Q704" t="s">
        <v>6</v>
      </c>
    </row>
    <row r="705" spans="1:17" hidden="1" x14ac:dyDescent="0.25">
      <c r="A705" t="s">
        <v>174</v>
      </c>
      <c r="B705" t="s">
        <v>91</v>
      </c>
      <c r="E705">
        <v>3.5000000000000001E-3</v>
      </c>
      <c r="F705" t="s">
        <v>218</v>
      </c>
      <c r="G705">
        <v>3.5000000000000001E-3</v>
      </c>
      <c r="H705" t="s">
        <v>218</v>
      </c>
      <c r="I705">
        <v>3.5000000000000001E-3</v>
      </c>
      <c r="J705" t="s">
        <v>218</v>
      </c>
      <c r="K705">
        <v>3.5000000000000001E-3</v>
      </c>
      <c r="L705" t="s">
        <v>218</v>
      </c>
      <c r="M705">
        <v>3.5000000000000001E-3</v>
      </c>
      <c r="N705" t="s">
        <v>218</v>
      </c>
      <c r="O705">
        <v>3.5000000000000001E-3</v>
      </c>
      <c r="P705" t="s">
        <v>218</v>
      </c>
      <c r="Q705" t="s">
        <v>6</v>
      </c>
    </row>
    <row r="706" spans="1:17" hidden="1" x14ac:dyDescent="0.25">
      <c r="A706" t="s">
        <v>176</v>
      </c>
      <c r="B706" t="s">
        <v>91</v>
      </c>
      <c r="E706">
        <v>3.5000000000000001E-3</v>
      </c>
      <c r="F706" t="s">
        <v>218</v>
      </c>
      <c r="G706">
        <v>3.5000000000000001E-3</v>
      </c>
      <c r="H706" t="s">
        <v>218</v>
      </c>
      <c r="I706">
        <v>3.5000000000000001E-3</v>
      </c>
      <c r="J706" t="s">
        <v>218</v>
      </c>
      <c r="K706">
        <v>3.5000000000000001E-3</v>
      </c>
      <c r="L706" t="s">
        <v>218</v>
      </c>
      <c r="M706">
        <v>3.5000000000000001E-3</v>
      </c>
      <c r="N706" t="s">
        <v>218</v>
      </c>
      <c r="O706">
        <v>3.5000000000000001E-3</v>
      </c>
      <c r="P706" t="s">
        <v>218</v>
      </c>
      <c r="Q706" t="s">
        <v>6</v>
      </c>
    </row>
    <row r="707" spans="1:17" hidden="1" x14ac:dyDescent="0.25">
      <c r="A707" t="s">
        <v>172</v>
      </c>
      <c r="B707" t="s">
        <v>91</v>
      </c>
      <c r="E707">
        <v>3.5000000000000001E-3</v>
      </c>
      <c r="F707" t="s">
        <v>218</v>
      </c>
      <c r="G707">
        <v>3.5000000000000001E-3</v>
      </c>
      <c r="H707" t="s">
        <v>218</v>
      </c>
      <c r="I707">
        <v>3.5000000000000001E-3</v>
      </c>
      <c r="J707" t="s">
        <v>218</v>
      </c>
      <c r="K707">
        <v>3.5000000000000001E-3</v>
      </c>
      <c r="L707" t="s">
        <v>218</v>
      </c>
      <c r="M707">
        <v>3.5000000000000001E-3</v>
      </c>
      <c r="N707" t="s">
        <v>218</v>
      </c>
      <c r="O707">
        <v>3.5000000000000001E-3</v>
      </c>
      <c r="P707" t="s">
        <v>218</v>
      </c>
      <c r="Q707" t="s">
        <v>6</v>
      </c>
    </row>
    <row r="708" spans="1:17" x14ac:dyDescent="0.25">
      <c r="A708" t="s">
        <v>180</v>
      </c>
      <c r="B708" t="s">
        <v>91</v>
      </c>
      <c r="C708" t="s">
        <v>405</v>
      </c>
      <c r="E708">
        <v>7.2323999999999991E-3</v>
      </c>
      <c r="F708" t="s">
        <v>298</v>
      </c>
      <c r="G708">
        <v>1.0414000000000001E-3</v>
      </c>
      <c r="H708" t="s">
        <v>298</v>
      </c>
      <c r="I708">
        <v>2.0267939999999997E-3</v>
      </c>
      <c r="J708" t="s">
        <v>226</v>
      </c>
      <c r="K708">
        <v>3.4479359999999995E-3</v>
      </c>
      <c r="L708" t="s">
        <v>227</v>
      </c>
      <c r="M708">
        <v>2.0267939999999997E-3</v>
      </c>
      <c r="N708" t="s">
        <v>226</v>
      </c>
      <c r="O708">
        <v>3.4479359999999995E-3</v>
      </c>
      <c r="P708" t="s">
        <v>227</v>
      </c>
      <c r="Q708" t="s">
        <v>6</v>
      </c>
    </row>
    <row r="709" spans="1:17" hidden="1" x14ac:dyDescent="0.25">
      <c r="A709" t="s">
        <v>189</v>
      </c>
      <c r="B709" t="s">
        <v>91</v>
      </c>
      <c r="E709">
        <v>4.4000000000000003E-3</v>
      </c>
      <c r="F709" t="s">
        <v>218</v>
      </c>
      <c r="G709">
        <v>4.4000000000000003E-3</v>
      </c>
      <c r="H709" t="s">
        <v>218</v>
      </c>
      <c r="I709">
        <v>4.4000000000000003E-3</v>
      </c>
      <c r="J709" t="s">
        <v>218</v>
      </c>
      <c r="K709">
        <v>4.4000000000000003E-3</v>
      </c>
      <c r="L709" t="s">
        <v>218</v>
      </c>
      <c r="M709">
        <v>4.4000000000000003E-3</v>
      </c>
      <c r="N709" t="s">
        <v>218</v>
      </c>
      <c r="O709">
        <v>4.4000000000000003E-3</v>
      </c>
      <c r="P709" t="s">
        <v>218</v>
      </c>
      <c r="Q709" t="s">
        <v>6</v>
      </c>
    </row>
    <row r="710" spans="1:17" x14ac:dyDescent="0.25">
      <c r="A710" t="s">
        <v>191</v>
      </c>
      <c r="B710" t="s">
        <v>91</v>
      </c>
      <c r="C710" t="s">
        <v>405</v>
      </c>
      <c r="E710">
        <v>9.0640000000000013E-4</v>
      </c>
      <c r="F710" t="s">
        <v>298</v>
      </c>
      <c r="G710">
        <v>4.4088000000000005E-4</v>
      </c>
      <c r="H710" t="s">
        <v>298</v>
      </c>
      <c r="I710">
        <v>1.6422559999999997E-3</v>
      </c>
      <c r="J710" t="s">
        <v>226</v>
      </c>
      <c r="K710">
        <v>9.0349599999999983E-4</v>
      </c>
      <c r="L710" t="s">
        <v>227</v>
      </c>
      <c r="M710">
        <v>1.6422559999999997E-3</v>
      </c>
      <c r="N710" t="s">
        <v>226</v>
      </c>
      <c r="O710">
        <v>9.0349599999999983E-4</v>
      </c>
      <c r="P710" t="s">
        <v>227</v>
      </c>
      <c r="Q710" t="s">
        <v>6</v>
      </c>
    </row>
    <row r="711" spans="1:17" hidden="1" x14ac:dyDescent="0.25">
      <c r="A711" t="s">
        <v>103</v>
      </c>
      <c r="B711" t="s">
        <v>91</v>
      </c>
      <c r="E711">
        <v>5.4000000000000003E-3</v>
      </c>
      <c r="F711" t="s">
        <v>218</v>
      </c>
      <c r="G711">
        <v>5.4000000000000003E-3</v>
      </c>
      <c r="H711" t="s">
        <v>218</v>
      </c>
      <c r="I711">
        <v>5.4000000000000003E-3</v>
      </c>
      <c r="J711" t="s">
        <v>218</v>
      </c>
      <c r="L711" t="s">
        <v>218</v>
      </c>
      <c r="M711">
        <v>5.4000000000000003E-3</v>
      </c>
      <c r="N711" t="s">
        <v>218</v>
      </c>
      <c r="O711">
        <v>5.4000000000000003E-3</v>
      </c>
      <c r="P711" t="s">
        <v>218</v>
      </c>
      <c r="Q711" t="s">
        <v>6</v>
      </c>
    </row>
    <row r="712" spans="1:17" hidden="1" x14ac:dyDescent="0.25">
      <c r="A712" t="s">
        <v>216</v>
      </c>
      <c r="B712" t="s">
        <v>91</v>
      </c>
      <c r="E712">
        <v>5.4000000000000003E-3</v>
      </c>
      <c r="F712" t="s">
        <v>218</v>
      </c>
      <c r="G712">
        <v>5.4000000000000003E-3</v>
      </c>
      <c r="H712" t="s">
        <v>218</v>
      </c>
      <c r="I712">
        <v>5.4000000000000003E-3</v>
      </c>
      <c r="J712" t="s">
        <v>218</v>
      </c>
      <c r="L712" t="s">
        <v>218</v>
      </c>
      <c r="M712">
        <v>5.4000000000000003E-3</v>
      </c>
      <c r="N712" t="s">
        <v>218</v>
      </c>
      <c r="O712">
        <v>5.4000000000000003E-3</v>
      </c>
      <c r="P712" t="s">
        <v>218</v>
      </c>
      <c r="Q712" t="s">
        <v>6</v>
      </c>
    </row>
    <row r="713" spans="1:17" hidden="1" x14ac:dyDescent="0.25">
      <c r="A713" t="s">
        <v>193</v>
      </c>
      <c r="B713" t="s">
        <v>91</v>
      </c>
      <c r="E713">
        <v>1.67E-3</v>
      </c>
      <c r="F713" t="s">
        <v>218</v>
      </c>
      <c r="G713">
        <v>1.67E-3</v>
      </c>
      <c r="H713" t="s">
        <v>218</v>
      </c>
      <c r="I713">
        <v>1.67E-3</v>
      </c>
      <c r="J713" t="s">
        <v>218</v>
      </c>
      <c r="K713">
        <v>1.67E-3</v>
      </c>
      <c r="L713" t="s">
        <v>218</v>
      </c>
      <c r="M713">
        <v>1.67E-3</v>
      </c>
      <c r="N713" t="s">
        <v>218</v>
      </c>
      <c r="O713">
        <v>1.67E-3</v>
      </c>
      <c r="P713" t="s">
        <v>218</v>
      </c>
      <c r="Q713" t="s">
        <v>6</v>
      </c>
    </row>
    <row r="714" spans="1:17" x14ac:dyDescent="0.25">
      <c r="A714" t="s">
        <v>229</v>
      </c>
      <c r="B714" t="s">
        <v>91</v>
      </c>
      <c r="C714" t="s">
        <v>405</v>
      </c>
      <c r="E714">
        <v>9.1800000000000009E-4</v>
      </c>
      <c r="F714" t="s">
        <v>298</v>
      </c>
      <c r="G714">
        <v>9.1800000000000009E-4</v>
      </c>
      <c r="H714" t="s">
        <v>298</v>
      </c>
      <c r="I714">
        <v>8.1314639999999986E-4</v>
      </c>
      <c r="J714" t="s">
        <v>226</v>
      </c>
      <c r="K714">
        <v>8.1314639999999986E-4</v>
      </c>
      <c r="L714" t="s">
        <v>227</v>
      </c>
      <c r="M714">
        <v>8.1314639999999986E-4</v>
      </c>
      <c r="N714" t="s">
        <v>226</v>
      </c>
      <c r="O714">
        <v>8.1314639999999986E-4</v>
      </c>
      <c r="P714" t="s">
        <v>227</v>
      </c>
      <c r="Q714" t="s">
        <v>6</v>
      </c>
    </row>
    <row r="715" spans="1:17" hidden="1" x14ac:dyDescent="0.25">
      <c r="A715" t="s">
        <v>196</v>
      </c>
      <c r="B715" t="s">
        <v>91</v>
      </c>
      <c r="E715">
        <v>2.8E-3</v>
      </c>
      <c r="F715" t="s">
        <v>218</v>
      </c>
      <c r="G715">
        <v>2.8E-3</v>
      </c>
      <c r="H715" t="s">
        <v>218</v>
      </c>
      <c r="I715">
        <v>2.8E-3</v>
      </c>
      <c r="J715" t="s">
        <v>218</v>
      </c>
      <c r="K715">
        <v>2.8E-3</v>
      </c>
      <c r="L715" t="s">
        <v>218</v>
      </c>
      <c r="M715">
        <v>2.8E-3</v>
      </c>
      <c r="N715" t="s">
        <v>218</v>
      </c>
      <c r="O715">
        <v>2.8E-3</v>
      </c>
      <c r="P715" t="s">
        <v>218</v>
      </c>
      <c r="Q715" t="s">
        <v>6</v>
      </c>
    </row>
    <row r="716" spans="1:17" hidden="1" x14ac:dyDescent="0.25">
      <c r="A716" t="s">
        <v>144</v>
      </c>
      <c r="B716" t="s">
        <v>91</v>
      </c>
      <c r="E716">
        <v>3.5000000000000001E-3</v>
      </c>
      <c r="F716" t="s">
        <v>218</v>
      </c>
      <c r="G716">
        <v>3.5000000000000001E-3</v>
      </c>
      <c r="H716" t="s">
        <v>218</v>
      </c>
      <c r="I716">
        <v>3.5000000000000001E-3</v>
      </c>
      <c r="J716" t="s">
        <v>218</v>
      </c>
      <c r="K716">
        <v>3.5000000000000001E-3</v>
      </c>
      <c r="L716" t="s">
        <v>218</v>
      </c>
      <c r="M716">
        <v>3.5000000000000001E-3</v>
      </c>
      <c r="N716" t="s">
        <v>218</v>
      </c>
      <c r="O716">
        <v>3.5000000000000001E-3</v>
      </c>
      <c r="P716" t="s">
        <v>218</v>
      </c>
      <c r="Q716" t="s">
        <v>6</v>
      </c>
    </row>
    <row r="717" spans="1:17" hidden="1" x14ac:dyDescent="0.25">
      <c r="A717" t="s">
        <v>151</v>
      </c>
      <c r="B717" t="s">
        <v>91</v>
      </c>
      <c r="E717">
        <v>3.5000000000000001E-3</v>
      </c>
      <c r="F717" t="s">
        <v>218</v>
      </c>
      <c r="G717">
        <v>3.5000000000000001E-3</v>
      </c>
      <c r="H717" t="s">
        <v>218</v>
      </c>
      <c r="I717">
        <v>3.5000000000000001E-3</v>
      </c>
      <c r="J717" t="s">
        <v>218</v>
      </c>
      <c r="K717">
        <v>3.5000000000000001E-3</v>
      </c>
      <c r="L717" t="s">
        <v>218</v>
      </c>
      <c r="M717">
        <v>3.5000000000000001E-3</v>
      </c>
      <c r="N717" t="s">
        <v>218</v>
      </c>
      <c r="O717">
        <v>3.5000000000000001E-3</v>
      </c>
      <c r="P717" t="s">
        <v>218</v>
      </c>
      <c r="Q717" t="s">
        <v>6</v>
      </c>
    </row>
    <row r="718" spans="1:17" hidden="1" x14ac:dyDescent="0.25">
      <c r="A718" t="s">
        <v>161</v>
      </c>
      <c r="B718" t="s">
        <v>91</v>
      </c>
      <c r="E718">
        <v>3.5000000000000001E-3</v>
      </c>
      <c r="F718" t="s">
        <v>218</v>
      </c>
      <c r="G718">
        <v>3.5000000000000001E-3</v>
      </c>
      <c r="H718" t="s">
        <v>218</v>
      </c>
      <c r="I718">
        <v>3.5000000000000001E-3</v>
      </c>
      <c r="J718" t="s">
        <v>218</v>
      </c>
      <c r="K718">
        <v>3.5000000000000001E-3</v>
      </c>
      <c r="L718" t="s">
        <v>218</v>
      </c>
      <c r="M718">
        <v>3.5000000000000001E-3</v>
      </c>
      <c r="N718" t="s">
        <v>218</v>
      </c>
      <c r="O718">
        <v>3.5000000000000001E-3</v>
      </c>
      <c r="P718" t="s">
        <v>218</v>
      </c>
      <c r="Q718" t="s">
        <v>6</v>
      </c>
    </row>
    <row r="719" spans="1:17" hidden="1" x14ac:dyDescent="0.25">
      <c r="A719" t="s">
        <v>157</v>
      </c>
      <c r="B719" t="s">
        <v>91</v>
      </c>
      <c r="E719">
        <v>3.5000000000000001E-3</v>
      </c>
      <c r="F719" t="s">
        <v>218</v>
      </c>
      <c r="G719">
        <v>3.5000000000000001E-3</v>
      </c>
      <c r="H719" t="s">
        <v>218</v>
      </c>
      <c r="I719">
        <v>3.5000000000000001E-3</v>
      </c>
      <c r="J719" t="s">
        <v>218</v>
      </c>
      <c r="K719">
        <v>3.5000000000000001E-3</v>
      </c>
      <c r="L719" t="s">
        <v>218</v>
      </c>
      <c r="M719">
        <v>3.5000000000000001E-3</v>
      </c>
      <c r="N719" t="s">
        <v>218</v>
      </c>
      <c r="O719">
        <v>3.5000000000000001E-3</v>
      </c>
      <c r="P719" t="s">
        <v>218</v>
      </c>
      <c r="Q719" t="s">
        <v>6</v>
      </c>
    </row>
    <row r="720" spans="1:17" hidden="1" x14ac:dyDescent="0.25">
      <c r="A720" t="s">
        <v>159</v>
      </c>
      <c r="B720" t="s">
        <v>91</v>
      </c>
      <c r="E720">
        <v>3.5000000000000001E-3</v>
      </c>
      <c r="F720" t="s">
        <v>218</v>
      </c>
      <c r="G720">
        <v>3.5000000000000001E-3</v>
      </c>
      <c r="H720" t="s">
        <v>218</v>
      </c>
      <c r="I720">
        <v>3.5000000000000001E-3</v>
      </c>
      <c r="J720" t="s">
        <v>218</v>
      </c>
      <c r="K720">
        <v>3.5000000000000001E-3</v>
      </c>
      <c r="L720" t="s">
        <v>218</v>
      </c>
      <c r="M720">
        <v>3.5000000000000001E-3</v>
      </c>
      <c r="N720" t="s">
        <v>218</v>
      </c>
      <c r="O720">
        <v>3.5000000000000001E-3</v>
      </c>
      <c r="P720" t="s">
        <v>218</v>
      </c>
      <c r="Q720" t="s">
        <v>6</v>
      </c>
    </row>
    <row r="721" spans="1:17" hidden="1" x14ac:dyDescent="0.25">
      <c r="A721" t="s">
        <v>155</v>
      </c>
      <c r="B721" t="s">
        <v>91</v>
      </c>
      <c r="E721">
        <v>3.5000000000000001E-3</v>
      </c>
      <c r="F721" t="s">
        <v>218</v>
      </c>
      <c r="G721">
        <v>3.5000000000000001E-3</v>
      </c>
      <c r="H721" t="s">
        <v>218</v>
      </c>
      <c r="I721">
        <v>3.5000000000000001E-3</v>
      </c>
      <c r="J721" t="s">
        <v>218</v>
      </c>
      <c r="K721">
        <v>3.5000000000000001E-3</v>
      </c>
      <c r="L721" t="s">
        <v>218</v>
      </c>
      <c r="M721">
        <v>3.5000000000000001E-3</v>
      </c>
      <c r="N721" t="s">
        <v>218</v>
      </c>
      <c r="O721">
        <v>3.5000000000000001E-3</v>
      </c>
      <c r="P721" t="s">
        <v>218</v>
      </c>
      <c r="Q721" t="s">
        <v>6</v>
      </c>
    </row>
    <row r="722" spans="1:17" hidden="1" x14ac:dyDescent="0.25">
      <c r="A722" t="s">
        <v>198</v>
      </c>
      <c r="B722" t="s">
        <v>91</v>
      </c>
      <c r="E722">
        <v>3.0000000000000001E-3</v>
      </c>
      <c r="F722" t="s">
        <v>218</v>
      </c>
      <c r="G722">
        <v>3.0000000000000001E-3</v>
      </c>
      <c r="H722" t="s">
        <v>218</v>
      </c>
      <c r="I722">
        <v>3.0000000000000001E-3</v>
      </c>
      <c r="J722" t="s">
        <v>218</v>
      </c>
      <c r="K722">
        <v>3.0000000000000001E-3</v>
      </c>
      <c r="L722" t="s">
        <v>218</v>
      </c>
      <c r="M722">
        <v>3.0000000000000001E-3</v>
      </c>
      <c r="N722" t="s">
        <v>218</v>
      </c>
      <c r="O722">
        <v>3.0000000000000001E-3</v>
      </c>
      <c r="P722" t="s">
        <v>218</v>
      </c>
      <c r="Q722" t="s">
        <v>6</v>
      </c>
    </row>
    <row r="723" spans="1:17" x14ac:dyDescent="0.25">
      <c r="A723" t="s">
        <v>4</v>
      </c>
      <c r="B723" t="s">
        <v>40</v>
      </c>
      <c r="E723">
        <v>2.0000000000000001E-4</v>
      </c>
      <c r="F723" t="s">
        <v>491</v>
      </c>
      <c r="G723">
        <v>1.8699999999999999E-4</v>
      </c>
      <c r="H723" t="s">
        <v>324</v>
      </c>
      <c r="I723">
        <v>2.0000000000000001E-4</v>
      </c>
      <c r="J723" t="s">
        <v>226</v>
      </c>
      <c r="K723">
        <v>1.8699999999999999E-4</v>
      </c>
      <c r="L723" t="s">
        <v>227</v>
      </c>
      <c r="M723">
        <v>2.0000000000000001E-4</v>
      </c>
      <c r="N723" t="s">
        <v>226</v>
      </c>
      <c r="O723">
        <v>1.8699999999999999E-4</v>
      </c>
      <c r="P723" t="s">
        <v>227</v>
      </c>
    </row>
    <row r="724" spans="1:17" hidden="1" x14ac:dyDescent="0.25">
      <c r="A724" t="s">
        <v>60</v>
      </c>
      <c r="B724" t="s">
        <v>86</v>
      </c>
      <c r="E724">
        <v>0.1</v>
      </c>
      <c r="F724" t="s">
        <v>218</v>
      </c>
      <c r="G724">
        <v>0.1</v>
      </c>
      <c r="H724" t="s">
        <v>218</v>
      </c>
      <c r="I724">
        <v>0.1</v>
      </c>
      <c r="J724" t="s">
        <v>218</v>
      </c>
      <c r="K724">
        <v>0.1</v>
      </c>
      <c r="L724" t="s">
        <v>218</v>
      </c>
      <c r="M724">
        <v>0.1</v>
      </c>
      <c r="N724" t="s">
        <v>218</v>
      </c>
      <c r="O724">
        <v>0.1</v>
      </c>
      <c r="P724" t="s">
        <v>218</v>
      </c>
      <c r="Q724" t="s">
        <v>6</v>
      </c>
    </row>
    <row r="725" spans="1:17" hidden="1" x14ac:dyDescent="0.25">
      <c r="A725" t="s">
        <v>99</v>
      </c>
      <c r="B725" t="s">
        <v>86</v>
      </c>
      <c r="E725">
        <v>0.16200000000000001</v>
      </c>
      <c r="F725" t="s">
        <v>218</v>
      </c>
      <c r="G725">
        <v>0.16200000000000001</v>
      </c>
      <c r="H725" t="s">
        <v>218</v>
      </c>
      <c r="I725">
        <v>0.16200000000000001</v>
      </c>
      <c r="J725" t="s">
        <v>218</v>
      </c>
      <c r="K725">
        <v>0.16200000000000001</v>
      </c>
      <c r="L725" t="s">
        <v>218</v>
      </c>
      <c r="M725">
        <v>0.16200000000000001</v>
      </c>
      <c r="N725" t="s">
        <v>218</v>
      </c>
      <c r="O725">
        <v>0.16200000000000001</v>
      </c>
      <c r="P725" t="s">
        <v>218</v>
      </c>
      <c r="Q725" t="s">
        <v>6</v>
      </c>
    </row>
    <row r="726" spans="1:17" x14ac:dyDescent="0.25">
      <c r="A726" t="s">
        <v>214</v>
      </c>
      <c r="B726" t="s">
        <v>86</v>
      </c>
      <c r="E726">
        <v>0.28199999999999997</v>
      </c>
      <c r="F726" t="s">
        <v>298</v>
      </c>
      <c r="G726">
        <v>0.28199999999999997</v>
      </c>
      <c r="H726" t="s">
        <v>226</v>
      </c>
      <c r="I726">
        <v>0.28199999999999997</v>
      </c>
      <c r="J726" t="s">
        <v>226</v>
      </c>
      <c r="K726">
        <v>0.28199999999999997</v>
      </c>
      <c r="L726" t="s">
        <v>227</v>
      </c>
      <c r="M726">
        <v>0.28199999999999997</v>
      </c>
      <c r="N726" t="s">
        <v>226</v>
      </c>
      <c r="O726">
        <v>0.28199999999999997</v>
      </c>
      <c r="P726" t="s">
        <v>227</v>
      </c>
      <c r="Q726" t="s">
        <v>6</v>
      </c>
    </row>
    <row r="727" spans="1:17" hidden="1" x14ac:dyDescent="0.25">
      <c r="A727" t="s">
        <v>101</v>
      </c>
      <c r="B727" t="s">
        <v>86</v>
      </c>
      <c r="E727">
        <v>0.13500000000000001</v>
      </c>
      <c r="F727" t="s">
        <v>218</v>
      </c>
      <c r="G727">
        <v>0.13500000000000001</v>
      </c>
      <c r="H727" t="s">
        <v>218</v>
      </c>
      <c r="I727">
        <v>0.13500000000000001</v>
      </c>
      <c r="J727" t="s">
        <v>218</v>
      </c>
      <c r="K727">
        <v>0.13500000000000001</v>
      </c>
      <c r="L727" t="s">
        <v>218</v>
      </c>
      <c r="M727">
        <v>0.13500000000000001</v>
      </c>
      <c r="N727" t="s">
        <v>218</v>
      </c>
      <c r="O727">
        <v>0.13500000000000001</v>
      </c>
      <c r="P727" t="s">
        <v>218</v>
      </c>
      <c r="Q727" t="s">
        <v>6</v>
      </c>
    </row>
    <row r="728" spans="1:17" x14ac:dyDescent="0.25">
      <c r="A728" t="s">
        <v>234</v>
      </c>
      <c r="B728" t="s">
        <v>86</v>
      </c>
      <c r="E728">
        <v>0.28199999999999997</v>
      </c>
      <c r="F728" t="s">
        <v>298</v>
      </c>
      <c r="G728">
        <v>0.28199999999999997</v>
      </c>
      <c r="H728" t="s">
        <v>226</v>
      </c>
      <c r="I728">
        <v>0.28199999999999997</v>
      </c>
      <c r="J728" t="s">
        <v>226</v>
      </c>
      <c r="K728">
        <v>0.28199999999999997</v>
      </c>
      <c r="L728" t="s">
        <v>227</v>
      </c>
      <c r="M728">
        <v>0.28199999999999997</v>
      </c>
      <c r="N728" t="s">
        <v>226</v>
      </c>
      <c r="O728">
        <v>0.28199999999999997</v>
      </c>
      <c r="P728" t="s">
        <v>227</v>
      </c>
      <c r="Q728" t="s">
        <v>6</v>
      </c>
    </row>
    <row r="729" spans="1:17" hidden="1" x14ac:dyDescent="0.25">
      <c r="A729" t="s">
        <v>105</v>
      </c>
      <c r="B729" t="s">
        <v>86</v>
      </c>
      <c r="E729">
        <v>0.32</v>
      </c>
      <c r="F729" t="s">
        <v>218</v>
      </c>
      <c r="G729">
        <v>0.32</v>
      </c>
      <c r="H729" t="s">
        <v>218</v>
      </c>
      <c r="I729">
        <v>0.32</v>
      </c>
      <c r="J729" t="s">
        <v>218</v>
      </c>
      <c r="K729">
        <v>0.32</v>
      </c>
      <c r="L729" t="s">
        <v>218</v>
      </c>
      <c r="M729">
        <v>0.32</v>
      </c>
      <c r="N729" t="s">
        <v>218</v>
      </c>
      <c r="O729">
        <v>0.32</v>
      </c>
      <c r="P729" t="s">
        <v>218</v>
      </c>
      <c r="Q729" t="s">
        <v>6</v>
      </c>
    </row>
    <row r="730" spans="1:17" hidden="1" x14ac:dyDescent="0.25">
      <c r="A730" t="s">
        <v>107</v>
      </c>
      <c r="B730" t="s">
        <v>86</v>
      </c>
      <c r="E730">
        <v>0.27300000000000002</v>
      </c>
      <c r="F730" t="s">
        <v>218</v>
      </c>
      <c r="G730">
        <v>0.27300000000000002</v>
      </c>
      <c r="H730" t="s">
        <v>218</v>
      </c>
      <c r="I730">
        <v>0.27300000000000002</v>
      </c>
      <c r="J730" t="s">
        <v>218</v>
      </c>
      <c r="K730">
        <v>0.27300000000000002</v>
      </c>
      <c r="L730" t="s">
        <v>218</v>
      </c>
      <c r="M730">
        <v>0.27300000000000002</v>
      </c>
      <c r="N730" t="s">
        <v>218</v>
      </c>
      <c r="O730">
        <v>0.27300000000000002</v>
      </c>
      <c r="P730" t="s">
        <v>218</v>
      </c>
      <c r="Q730" t="s">
        <v>6</v>
      </c>
    </row>
    <row r="731" spans="1:17" x14ac:dyDescent="0.25">
      <c r="A731" t="s">
        <v>163</v>
      </c>
      <c r="B731" t="s">
        <v>86</v>
      </c>
      <c r="C731" t="s">
        <v>326</v>
      </c>
      <c r="D731" t="s">
        <v>408</v>
      </c>
      <c r="E731">
        <v>0.2928753259821042</v>
      </c>
      <c r="F731" t="s">
        <v>476</v>
      </c>
      <c r="G731">
        <v>0.2928753259821042</v>
      </c>
      <c r="H731" t="s">
        <v>226</v>
      </c>
      <c r="I731">
        <v>0.2928753259821042</v>
      </c>
      <c r="J731" t="s">
        <v>226</v>
      </c>
      <c r="K731">
        <v>0.2928753259821042</v>
      </c>
      <c r="L731" t="s">
        <v>227</v>
      </c>
      <c r="M731">
        <v>0.2928753259821042</v>
      </c>
      <c r="N731" t="s">
        <v>226</v>
      </c>
      <c r="O731">
        <v>0.2928753259821042</v>
      </c>
      <c r="P731" t="s">
        <v>227</v>
      </c>
      <c r="Q731" t="s">
        <v>6</v>
      </c>
    </row>
    <row r="732" spans="1:17" x14ac:dyDescent="0.25">
      <c r="A732" t="s">
        <v>168</v>
      </c>
      <c r="B732" t="s">
        <v>86</v>
      </c>
      <c r="C732" t="s">
        <v>326</v>
      </c>
      <c r="D732" t="s">
        <v>408</v>
      </c>
      <c r="E732">
        <v>0.28979024999999992</v>
      </c>
      <c r="F732" t="s">
        <v>476</v>
      </c>
      <c r="G732">
        <v>0.28979024999999992</v>
      </c>
      <c r="H732" t="s">
        <v>226</v>
      </c>
      <c r="I732">
        <v>0.28979024999999992</v>
      </c>
      <c r="J732" t="s">
        <v>226</v>
      </c>
      <c r="K732">
        <v>0.28979024999999992</v>
      </c>
      <c r="L732" t="s">
        <v>227</v>
      </c>
      <c r="M732">
        <v>0.28979024999999992</v>
      </c>
      <c r="N732" t="s">
        <v>226</v>
      </c>
      <c r="O732">
        <v>0.28979024999999992</v>
      </c>
      <c r="P732" t="s">
        <v>227</v>
      </c>
      <c r="Q732" t="s">
        <v>6</v>
      </c>
    </row>
    <row r="733" spans="1:17" x14ac:dyDescent="0.25">
      <c r="A733" t="s">
        <v>178</v>
      </c>
      <c r="B733" t="s">
        <v>86</v>
      </c>
      <c r="C733" t="s">
        <v>326</v>
      </c>
      <c r="D733" t="s">
        <v>408</v>
      </c>
      <c r="E733">
        <v>0.29120024999999994</v>
      </c>
      <c r="F733" t="s">
        <v>476</v>
      </c>
      <c r="G733">
        <v>0.29120024999999994</v>
      </c>
      <c r="H733" t="s">
        <v>226</v>
      </c>
      <c r="I733">
        <v>0.29120024999999994</v>
      </c>
      <c r="J733" t="s">
        <v>226</v>
      </c>
      <c r="K733">
        <v>0.29120024999999994</v>
      </c>
      <c r="L733" t="s">
        <v>227</v>
      </c>
      <c r="M733">
        <v>0.29120024999999994</v>
      </c>
      <c r="N733" t="s">
        <v>226</v>
      </c>
      <c r="O733">
        <v>0.29120024999999994</v>
      </c>
      <c r="P733" t="s">
        <v>227</v>
      </c>
      <c r="Q733" t="s">
        <v>6</v>
      </c>
    </row>
    <row r="734" spans="1:17" x14ac:dyDescent="0.25">
      <c r="A734" t="s">
        <v>170</v>
      </c>
      <c r="B734" t="s">
        <v>86</v>
      </c>
      <c r="C734" t="s">
        <v>326</v>
      </c>
      <c r="D734" t="s">
        <v>408</v>
      </c>
      <c r="E734">
        <v>0.29120024999999994</v>
      </c>
      <c r="F734" t="s">
        <v>476</v>
      </c>
      <c r="G734">
        <v>0.29120024999999994</v>
      </c>
      <c r="H734" t="s">
        <v>226</v>
      </c>
      <c r="I734">
        <v>0.29120024999999994</v>
      </c>
      <c r="J734" t="s">
        <v>226</v>
      </c>
      <c r="K734">
        <v>0.29120024999999994</v>
      </c>
      <c r="L734" t="s">
        <v>227</v>
      </c>
      <c r="M734">
        <v>0.29120024999999994</v>
      </c>
      <c r="N734" t="s">
        <v>226</v>
      </c>
      <c r="O734">
        <v>0.29120024999999994</v>
      </c>
      <c r="P734" t="s">
        <v>227</v>
      </c>
      <c r="Q734" t="s">
        <v>6</v>
      </c>
    </row>
    <row r="735" spans="1:17" x14ac:dyDescent="0.25">
      <c r="A735" t="s">
        <v>174</v>
      </c>
      <c r="B735" t="s">
        <v>86</v>
      </c>
      <c r="C735" t="s">
        <v>326</v>
      </c>
      <c r="D735" t="s">
        <v>408</v>
      </c>
      <c r="E735">
        <v>0.29120024999999994</v>
      </c>
      <c r="F735" t="s">
        <v>476</v>
      </c>
      <c r="G735">
        <v>0.29120024999999994</v>
      </c>
      <c r="H735" t="s">
        <v>226</v>
      </c>
      <c r="I735">
        <v>0.29120024999999994</v>
      </c>
      <c r="J735" t="s">
        <v>226</v>
      </c>
      <c r="K735">
        <v>0.29120024999999994</v>
      </c>
      <c r="L735" t="s">
        <v>227</v>
      </c>
      <c r="M735">
        <v>0.29120024999999994</v>
      </c>
      <c r="N735" t="s">
        <v>226</v>
      </c>
      <c r="O735">
        <v>0.29120024999999994</v>
      </c>
      <c r="P735" t="s">
        <v>227</v>
      </c>
      <c r="Q735" t="s">
        <v>6</v>
      </c>
    </row>
    <row r="736" spans="1:17" x14ac:dyDescent="0.25">
      <c r="A736" t="s">
        <v>176</v>
      </c>
      <c r="B736" t="s">
        <v>86</v>
      </c>
      <c r="C736" t="s">
        <v>326</v>
      </c>
      <c r="D736" t="s">
        <v>408</v>
      </c>
      <c r="E736">
        <v>0.29120024999999994</v>
      </c>
      <c r="F736" t="s">
        <v>476</v>
      </c>
      <c r="G736">
        <v>0.29120024999999994</v>
      </c>
      <c r="H736" t="s">
        <v>226</v>
      </c>
      <c r="I736">
        <v>0.29120024999999994</v>
      </c>
      <c r="J736" t="s">
        <v>226</v>
      </c>
      <c r="K736">
        <v>0.29120024999999994</v>
      </c>
      <c r="L736" t="s">
        <v>227</v>
      </c>
      <c r="M736">
        <v>0.29120024999999994</v>
      </c>
      <c r="N736" t="s">
        <v>226</v>
      </c>
      <c r="O736">
        <v>0.29120024999999994</v>
      </c>
      <c r="P736" t="s">
        <v>227</v>
      </c>
      <c r="Q736" t="s">
        <v>6</v>
      </c>
    </row>
    <row r="737" spans="1:17" x14ac:dyDescent="0.25">
      <c r="A737" t="s">
        <v>172</v>
      </c>
      <c r="B737" t="s">
        <v>86</v>
      </c>
      <c r="C737" t="s">
        <v>326</v>
      </c>
      <c r="D737" t="s">
        <v>408</v>
      </c>
      <c r="E737">
        <v>0.29120024999999994</v>
      </c>
      <c r="F737" t="s">
        <v>476</v>
      </c>
      <c r="G737">
        <v>0.29120024999999994</v>
      </c>
      <c r="H737" t="s">
        <v>226</v>
      </c>
      <c r="I737">
        <v>0.29120024999999994</v>
      </c>
      <c r="J737" t="s">
        <v>226</v>
      </c>
      <c r="K737">
        <v>0.29120024999999994</v>
      </c>
      <c r="L737" t="s">
        <v>227</v>
      </c>
      <c r="M737">
        <v>0.29120024999999994</v>
      </c>
      <c r="N737" t="s">
        <v>226</v>
      </c>
      <c r="O737">
        <v>0.29120024999999994</v>
      </c>
      <c r="P737" t="s">
        <v>227</v>
      </c>
      <c r="Q737" t="s">
        <v>6</v>
      </c>
    </row>
    <row r="738" spans="1:17" hidden="1" x14ac:dyDescent="0.25">
      <c r="A738" t="s">
        <v>180</v>
      </c>
      <c r="B738" t="s">
        <v>86</v>
      </c>
      <c r="E738">
        <v>0.161</v>
      </c>
      <c r="F738" t="s">
        <v>218</v>
      </c>
      <c r="G738">
        <v>0.161</v>
      </c>
      <c r="H738" t="s">
        <v>218</v>
      </c>
      <c r="I738">
        <v>0.161</v>
      </c>
      <c r="J738" t="s">
        <v>218</v>
      </c>
      <c r="K738">
        <v>0.161</v>
      </c>
      <c r="L738" t="s">
        <v>218</v>
      </c>
      <c r="M738">
        <v>0.161</v>
      </c>
      <c r="N738" t="s">
        <v>218</v>
      </c>
      <c r="O738">
        <v>0.161</v>
      </c>
      <c r="P738" t="s">
        <v>218</v>
      </c>
      <c r="Q738" t="s">
        <v>6</v>
      </c>
    </row>
    <row r="739" spans="1:17" hidden="1" x14ac:dyDescent="0.25">
      <c r="A739" t="s">
        <v>189</v>
      </c>
      <c r="B739" t="s">
        <v>86</v>
      </c>
      <c r="E739">
        <v>0.33600000000000002</v>
      </c>
      <c r="F739" t="s">
        <v>218</v>
      </c>
      <c r="G739">
        <v>0.33600000000000002</v>
      </c>
      <c r="H739" t="s">
        <v>218</v>
      </c>
      <c r="I739">
        <v>0.33600000000000002</v>
      </c>
      <c r="J739" t="s">
        <v>218</v>
      </c>
      <c r="K739">
        <v>0.33600000000000002</v>
      </c>
      <c r="L739" t="s">
        <v>218</v>
      </c>
      <c r="M739">
        <v>0.33600000000000002</v>
      </c>
      <c r="N739" t="s">
        <v>218</v>
      </c>
      <c r="O739">
        <v>0.33600000000000002</v>
      </c>
      <c r="P739" t="s">
        <v>218</v>
      </c>
      <c r="Q739" t="s">
        <v>6</v>
      </c>
    </row>
    <row r="740" spans="1:17" hidden="1" x14ac:dyDescent="0.25">
      <c r="A740" t="s">
        <v>191</v>
      </c>
      <c r="B740" t="s">
        <v>86</v>
      </c>
      <c r="E740">
        <v>0.11799999999999999</v>
      </c>
      <c r="F740" t="s">
        <v>218</v>
      </c>
      <c r="G740">
        <v>0.11799999999999999</v>
      </c>
      <c r="H740" t="s">
        <v>218</v>
      </c>
      <c r="I740">
        <v>0.11799999999999999</v>
      </c>
      <c r="J740" t="s">
        <v>218</v>
      </c>
      <c r="K740">
        <v>0.11799999999999999</v>
      </c>
      <c r="L740" t="s">
        <v>218</v>
      </c>
      <c r="M740">
        <v>0.11799999999999999</v>
      </c>
      <c r="N740" t="s">
        <v>218</v>
      </c>
      <c r="O740">
        <v>0.11799999999999999</v>
      </c>
      <c r="P740" t="s">
        <v>218</v>
      </c>
      <c r="Q740" t="s">
        <v>6</v>
      </c>
    </row>
    <row r="741" spans="1:17" x14ac:dyDescent="0.25">
      <c r="A741" t="s">
        <v>103</v>
      </c>
      <c r="B741" t="s">
        <v>86</v>
      </c>
      <c r="D741" t="s">
        <v>325</v>
      </c>
      <c r="E741">
        <v>1.5140625E-2</v>
      </c>
      <c r="F741" t="s">
        <v>272</v>
      </c>
      <c r="G741">
        <v>3.0749999999999996E-2</v>
      </c>
      <c r="H741" t="s">
        <v>483</v>
      </c>
      <c r="I741">
        <v>1.5140625E-2</v>
      </c>
      <c r="J741" t="s">
        <v>226</v>
      </c>
      <c r="K741">
        <v>3.0749999999999996E-2</v>
      </c>
      <c r="L741" t="s">
        <v>227</v>
      </c>
      <c r="M741">
        <v>1.5140625E-2</v>
      </c>
      <c r="N741" t="s">
        <v>226</v>
      </c>
      <c r="O741">
        <v>3.0749999999999996E-2</v>
      </c>
      <c r="P741" t="s">
        <v>227</v>
      </c>
      <c r="Q741" t="s">
        <v>6</v>
      </c>
    </row>
    <row r="742" spans="1:17" x14ac:dyDescent="0.25">
      <c r="A742" t="s">
        <v>216</v>
      </c>
      <c r="B742" t="s">
        <v>86</v>
      </c>
      <c r="D742" t="s">
        <v>325</v>
      </c>
      <c r="E742">
        <v>2.775E-2</v>
      </c>
      <c r="F742" t="s">
        <v>273</v>
      </c>
      <c r="G742">
        <v>0</v>
      </c>
      <c r="H742" t="s">
        <v>261</v>
      </c>
      <c r="I742">
        <v>2.775E-2</v>
      </c>
      <c r="J742" t="s">
        <v>226</v>
      </c>
      <c r="K742">
        <v>0</v>
      </c>
      <c r="L742" t="s">
        <v>261</v>
      </c>
      <c r="M742">
        <v>2.775E-2</v>
      </c>
      <c r="N742" t="s">
        <v>226</v>
      </c>
      <c r="O742">
        <v>0</v>
      </c>
      <c r="P742" t="s">
        <v>261</v>
      </c>
      <c r="Q742" t="s">
        <v>6</v>
      </c>
    </row>
    <row r="743" spans="1:17" hidden="1" x14ac:dyDescent="0.25">
      <c r="A743" t="s">
        <v>193</v>
      </c>
      <c r="B743" t="s">
        <v>86</v>
      </c>
      <c r="E743">
        <v>0.12</v>
      </c>
      <c r="F743" t="s">
        <v>218</v>
      </c>
      <c r="G743">
        <v>0.12</v>
      </c>
      <c r="H743" t="s">
        <v>218</v>
      </c>
      <c r="I743">
        <v>0.12</v>
      </c>
      <c r="J743" t="s">
        <v>218</v>
      </c>
      <c r="K743">
        <v>0.12</v>
      </c>
      <c r="L743" t="s">
        <v>218</v>
      </c>
      <c r="M743">
        <v>0.12</v>
      </c>
      <c r="N743" t="s">
        <v>218</v>
      </c>
      <c r="O743">
        <v>0.12</v>
      </c>
      <c r="P743" t="s">
        <v>218</v>
      </c>
      <c r="Q743" t="s">
        <v>6</v>
      </c>
    </row>
    <row r="744" spans="1:17" hidden="1" x14ac:dyDescent="0.25">
      <c r="A744" t="s">
        <v>229</v>
      </c>
      <c r="B744" t="s">
        <v>86</v>
      </c>
      <c r="E744">
        <v>0.28199999999999997</v>
      </c>
      <c r="F744" t="s">
        <v>218</v>
      </c>
      <c r="G744">
        <v>0.28199999999999997</v>
      </c>
      <c r="H744" t="s">
        <v>218</v>
      </c>
      <c r="I744">
        <v>0.28199999999999997</v>
      </c>
      <c r="J744" t="s">
        <v>218</v>
      </c>
      <c r="K744">
        <v>0.28199999999999997</v>
      </c>
      <c r="L744" t="s">
        <v>218</v>
      </c>
      <c r="M744">
        <v>0.28199999999999997</v>
      </c>
      <c r="N744" t="s">
        <v>218</v>
      </c>
      <c r="O744">
        <v>0.28199999999999997</v>
      </c>
      <c r="P744" t="s">
        <v>218</v>
      </c>
      <c r="Q744" t="s">
        <v>6</v>
      </c>
    </row>
    <row r="745" spans="1:17" hidden="1" x14ac:dyDescent="0.25">
      <c r="A745" t="s">
        <v>196</v>
      </c>
      <c r="B745" t="s">
        <v>86</v>
      </c>
      <c r="E745">
        <v>0.38200000000000001</v>
      </c>
      <c r="F745" t="s">
        <v>218</v>
      </c>
      <c r="G745">
        <v>0.38200000000000001</v>
      </c>
      <c r="H745" t="s">
        <v>218</v>
      </c>
      <c r="I745">
        <v>0.38200000000000001</v>
      </c>
      <c r="J745" t="s">
        <v>218</v>
      </c>
      <c r="K745">
        <v>0.38200000000000001</v>
      </c>
      <c r="L745" t="s">
        <v>218</v>
      </c>
      <c r="M745">
        <v>0.38200000000000001</v>
      </c>
      <c r="N745" t="s">
        <v>218</v>
      </c>
      <c r="O745">
        <v>0.38200000000000001</v>
      </c>
      <c r="P745" t="s">
        <v>218</v>
      </c>
      <c r="Q745" t="s">
        <v>6</v>
      </c>
    </row>
    <row r="746" spans="1:17" x14ac:dyDescent="0.25">
      <c r="A746" t="s">
        <v>144</v>
      </c>
      <c r="B746" t="s">
        <v>86</v>
      </c>
      <c r="D746" t="s">
        <v>325</v>
      </c>
      <c r="E746">
        <v>0.29435229935559454</v>
      </c>
      <c r="F746" t="s">
        <v>476</v>
      </c>
      <c r="G746">
        <v>0.29435229935559454</v>
      </c>
      <c r="H746" t="s">
        <v>226</v>
      </c>
      <c r="I746">
        <v>0.29435229935559454</v>
      </c>
      <c r="J746" t="s">
        <v>226</v>
      </c>
      <c r="K746">
        <v>0.29435229935559454</v>
      </c>
      <c r="L746" t="s">
        <v>227</v>
      </c>
      <c r="M746">
        <v>0.29435229935559454</v>
      </c>
      <c r="N746" t="s">
        <v>226</v>
      </c>
      <c r="O746">
        <v>0.29435229935559454</v>
      </c>
      <c r="P746" t="s">
        <v>227</v>
      </c>
      <c r="Q746" t="s">
        <v>6</v>
      </c>
    </row>
    <row r="747" spans="1:17" x14ac:dyDescent="0.25">
      <c r="A747" t="s">
        <v>151</v>
      </c>
      <c r="B747" t="s">
        <v>86</v>
      </c>
      <c r="D747" t="s">
        <v>325</v>
      </c>
      <c r="E747">
        <v>0.29239874999999993</v>
      </c>
      <c r="F747" t="s">
        <v>476</v>
      </c>
      <c r="G747">
        <v>0.29239874999999993</v>
      </c>
      <c r="H747" t="s">
        <v>226</v>
      </c>
      <c r="I747">
        <v>0.29239874999999993</v>
      </c>
      <c r="J747" t="s">
        <v>226</v>
      </c>
      <c r="K747">
        <v>0.29239874999999993</v>
      </c>
      <c r="L747" t="s">
        <v>227</v>
      </c>
      <c r="M747">
        <v>0.29239874999999993</v>
      </c>
      <c r="N747" t="s">
        <v>226</v>
      </c>
      <c r="O747">
        <v>0.29239874999999993</v>
      </c>
      <c r="P747" t="s">
        <v>227</v>
      </c>
      <c r="Q747" t="s">
        <v>6</v>
      </c>
    </row>
    <row r="748" spans="1:17" x14ac:dyDescent="0.25">
      <c r="A748" t="s">
        <v>161</v>
      </c>
      <c r="B748" t="s">
        <v>86</v>
      </c>
      <c r="D748" t="s">
        <v>325</v>
      </c>
      <c r="E748">
        <v>0.29120024999999994</v>
      </c>
      <c r="F748" t="s">
        <v>476</v>
      </c>
      <c r="G748">
        <v>0.29120024999999994</v>
      </c>
      <c r="H748" t="s">
        <v>226</v>
      </c>
      <c r="I748">
        <v>0.29120024999999994</v>
      </c>
      <c r="J748" t="s">
        <v>226</v>
      </c>
      <c r="K748">
        <v>0.29120024999999994</v>
      </c>
      <c r="L748" t="s">
        <v>227</v>
      </c>
      <c r="M748">
        <v>0.29120024999999994</v>
      </c>
      <c r="N748" t="s">
        <v>226</v>
      </c>
      <c r="O748">
        <v>0.29120024999999994</v>
      </c>
      <c r="P748" t="s">
        <v>227</v>
      </c>
      <c r="Q748" t="s">
        <v>6</v>
      </c>
    </row>
    <row r="749" spans="1:17" x14ac:dyDescent="0.25">
      <c r="A749" t="s">
        <v>157</v>
      </c>
      <c r="B749" t="s">
        <v>86</v>
      </c>
      <c r="D749" t="s">
        <v>325</v>
      </c>
      <c r="E749">
        <v>0.29120024999999994</v>
      </c>
      <c r="F749" t="s">
        <v>476</v>
      </c>
      <c r="G749">
        <v>0.29120024999999994</v>
      </c>
      <c r="H749" t="s">
        <v>226</v>
      </c>
      <c r="I749">
        <v>0.29120024999999994</v>
      </c>
      <c r="J749" t="s">
        <v>226</v>
      </c>
      <c r="K749">
        <v>0.29120024999999994</v>
      </c>
      <c r="L749" t="s">
        <v>227</v>
      </c>
      <c r="M749">
        <v>0.29120024999999994</v>
      </c>
      <c r="N749" t="s">
        <v>226</v>
      </c>
      <c r="O749">
        <v>0.29120024999999994</v>
      </c>
      <c r="P749" t="s">
        <v>227</v>
      </c>
      <c r="Q749" t="s">
        <v>6</v>
      </c>
    </row>
    <row r="750" spans="1:17" x14ac:dyDescent="0.25">
      <c r="A750" t="s">
        <v>159</v>
      </c>
      <c r="B750" t="s">
        <v>86</v>
      </c>
      <c r="D750" t="s">
        <v>325</v>
      </c>
      <c r="E750">
        <v>0.29120024999999994</v>
      </c>
      <c r="F750" t="s">
        <v>476</v>
      </c>
      <c r="G750">
        <v>0.29120024999999994</v>
      </c>
      <c r="H750" t="s">
        <v>226</v>
      </c>
      <c r="I750">
        <v>0.29120024999999994</v>
      </c>
      <c r="J750" t="s">
        <v>226</v>
      </c>
      <c r="K750">
        <v>0.29120024999999994</v>
      </c>
      <c r="L750" t="s">
        <v>227</v>
      </c>
      <c r="M750">
        <v>0.29120024999999994</v>
      </c>
      <c r="N750" t="s">
        <v>226</v>
      </c>
      <c r="O750">
        <v>0.29120024999999994</v>
      </c>
      <c r="P750" t="s">
        <v>227</v>
      </c>
      <c r="Q750" t="s">
        <v>6</v>
      </c>
    </row>
    <row r="751" spans="1:17" x14ac:dyDescent="0.25">
      <c r="A751" t="s">
        <v>155</v>
      </c>
      <c r="B751" t="s">
        <v>86</v>
      </c>
      <c r="D751" t="s">
        <v>325</v>
      </c>
      <c r="E751">
        <v>0.29120024999999994</v>
      </c>
      <c r="F751" t="s">
        <v>476</v>
      </c>
      <c r="G751">
        <v>0.29120024999999994</v>
      </c>
      <c r="H751" t="s">
        <v>226</v>
      </c>
      <c r="I751">
        <v>0.29120024999999994</v>
      </c>
      <c r="J751" t="s">
        <v>226</v>
      </c>
      <c r="K751">
        <v>0.29120024999999994</v>
      </c>
      <c r="L751" t="s">
        <v>227</v>
      </c>
      <c r="M751">
        <v>0.29120024999999994</v>
      </c>
      <c r="N751" t="s">
        <v>226</v>
      </c>
      <c r="O751">
        <v>0.29120024999999994</v>
      </c>
      <c r="P751" t="s">
        <v>227</v>
      </c>
      <c r="Q751" t="s">
        <v>6</v>
      </c>
    </row>
    <row r="752" spans="1:17" hidden="1" x14ac:dyDescent="0.25">
      <c r="A752" t="s">
        <v>198</v>
      </c>
      <c r="B752" t="s">
        <v>86</v>
      </c>
      <c r="E752">
        <v>0.20699999999999999</v>
      </c>
      <c r="F752" t="s">
        <v>218</v>
      </c>
      <c r="G752">
        <v>0.20699999999999999</v>
      </c>
      <c r="H752" t="s">
        <v>218</v>
      </c>
      <c r="I752">
        <v>0.20699999999999999</v>
      </c>
      <c r="J752" t="s">
        <v>218</v>
      </c>
      <c r="K752">
        <v>0.20699999999999999</v>
      </c>
      <c r="L752" t="s">
        <v>218</v>
      </c>
      <c r="M752">
        <v>0.20699999999999999</v>
      </c>
      <c r="N752" t="s">
        <v>218</v>
      </c>
      <c r="O752">
        <v>0.20699999999999999</v>
      </c>
      <c r="P752" t="s">
        <v>218</v>
      </c>
      <c r="Q752" t="s">
        <v>6</v>
      </c>
    </row>
    <row r="753" spans="1:17" hidden="1" x14ac:dyDescent="0.25">
      <c r="A753" t="s">
        <v>60</v>
      </c>
      <c r="B753" t="s">
        <v>88</v>
      </c>
      <c r="E753">
        <v>0.317</v>
      </c>
      <c r="F753" t="s">
        <v>218</v>
      </c>
      <c r="G753">
        <v>0.317</v>
      </c>
      <c r="H753" t="s">
        <v>218</v>
      </c>
      <c r="I753">
        <v>0.317</v>
      </c>
      <c r="J753" t="s">
        <v>218</v>
      </c>
      <c r="K753">
        <v>0.317</v>
      </c>
      <c r="L753" t="s">
        <v>218</v>
      </c>
      <c r="M753">
        <v>0.317</v>
      </c>
      <c r="N753" t="s">
        <v>218</v>
      </c>
      <c r="O753">
        <v>0.317</v>
      </c>
      <c r="P753" t="s">
        <v>218</v>
      </c>
      <c r="Q753" t="s">
        <v>6</v>
      </c>
    </row>
    <row r="754" spans="1:17" hidden="1" x14ac:dyDescent="0.25">
      <c r="A754" t="s">
        <v>99</v>
      </c>
      <c r="B754" t="s">
        <v>88</v>
      </c>
      <c r="E754">
        <v>0.59099999999999997</v>
      </c>
      <c r="F754" t="s">
        <v>218</v>
      </c>
      <c r="G754">
        <v>0.59099999999999997</v>
      </c>
      <c r="H754" t="s">
        <v>218</v>
      </c>
      <c r="I754">
        <v>0.59099999999999997</v>
      </c>
      <c r="J754" t="s">
        <v>218</v>
      </c>
      <c r="K754">
        <v>0.59099999999999997</v>
      </c>
      <c r="L754" t="s">
        <v>218</v>
      </c>
      <c r="M754">
        <v>0.59099999999999997</v>
      </c>
      <c r="N754" t="s">
        <v>218</v>
      </c>
      <c r="O754">
        <v>0.59099999999999997</v>
      </c>
      <c r="P754" t="s">
        <v>218</v>
      </c>
      <c r="Q754" t="s">
        <v>6</v>
      </c>
    </row>
    <row r="755" spans="1:17" hidden="1" x14ac:dyDescent="0.25">
      <c r="A755" t="s">
        <v>214</v>
      </c>
      <c r="B755" t="s">
        <v>88</v>
      </c>
      <c r="E755">
        <v>0.45600000000000002</v>
      </c>
      <c r="F755" t="s">
        <v>218</v>
      </c>
      <c r="G755">
        <v>0.45600000000000002</v>
      </c>
      <c r="H755" t="s">
        <v>218</v>
      </c>
      <c r="I755">
        <v>0.45600000000000002</v>
      </c>
      <c r="J755" t="s">
        <v>218</v>
      </c>
      <c r="K755">
        <v>0.45600000000000002</v>
      </c>
      <c r="L755" t="s">
        <v>218</v>
      </c>
      <c r="M755">
        <v>0.45600000000000002</v>
      </c>
      <c r="N755" t="s">
        <v>218</v>
      </c>
      <c r="O755">
        <v>0.45600000000000002</v>
      </c>
      <c r="P755" t="s">
        <v>218</v>
      </c>
      <c r="Q755" t="s">
        <v>6</v>
      </c>
    </row>
    <row r="756" spans="1:17" hidden="1" x14ac:dyDescent="0.25">
      <c r="A756" t="s">
        <v>101</v>
      </c>
      <c r="B756" t="s">
        <v>88</v>
      </c>
      <c r="E756">
        <v>8.9999999999999802E-3</v>
      </c>
      <c r="F756" t="s">
        <v>218</v>
      </c>
      <c r="G756">
        <v>8.9999999999999802E-3</v>
      </c>
      <c r="H756" t="s">
        <v>218</v>
      </c>
      <c r="I756">
        <v>8.9999999999999802E-3</v>
      </c>
      <c r="J756" t="s">
        <v>218</v>
      </c>
      <c r="K756">
        <v>8.9999999999999802E-3</v>
      </c>
      <c r="L756" t="s">
        <v>218</v>
      </c>
      <c r="M756">
        <v>8.9999999999999802E-3</v>
      </c>
      <c r="N756" t="s">
        <v>218</v>
      </c>
      <c r="O756">
        <v>8.9999999999999802E-3</v>
      </c>
      <c r="P756" t="s">
        <v>218</v>
      </c>
      <c r="Q756" t="s">
        <v>6</v>
      </c>
    </row>
    <row r="757" spans="1:17" hidden="1" x14ac:dyDescent="0.25">
      <c r="A757" t="s">
        <v>234</v>
      </c>
      <c r="B757" t="s">
        <v>88</v>
      </c>
      <c r="E757">
        <v>0.45600000000000002</v>
      </c>
      <c r="F757" t="s">
        <v>218</v>
      </c>
      <c r="G757">
        <v>0.45600000000000002</v>
      </c>
      <c r="H757" t="s">
        <v>218</v>
      </c>
      <c r="I757">
        <v>0.45600000000000002</v>
      </c>
      <c r="J757" t="s">
        <v>218</v>
      </c>
      <c r="K757">
        <v>0.45600000000000002</v>
      </c>
      <c r="L757" t="s">
        <v>218</v>
      </c>
      <c r="M757">
        <v>0.45600000000000002</v>
      </c>
      <c r="N757" t="s">
        <v>218</v>
      </c>
      <c r="O757">
        <v>0.45600000000000002</v>
      </c>
      <c r="P757" t="s">
        <v>218</v>
      </c>
      <c r="Q757" t="s">
        <v>6</v>
      </c>
    </row>
    <row r="758" spans="1:17" hidden="1" x14ac:dyDescent="0.25">
      <c r="A758" t="s">
        <v>105</v>
      </c>
      <c r="B758" t="s">
        <v>88</v>
      </c>
      <c r="E758">
        <v>0.248</v>
      </c>
      <c r="F758" t="s">
        <v>218</v>
      </c>
      <c r="G758">
        <v>0.248</v>
      </c>
      <c r="H758" t="s">
        <v>218</v>
      </c>
      <c r="I758">
        <v>0.248</v>
      </c>
      <c r="J758" t="s">
        <v>218</v>
      </c>
      <c r="K758">
        <v>0.248</v>
      </c>
      <c r="L758" t="s">
        <v>218</v>
      </c>
      <c r="M758">
        <v>0.248</v>
      </c>
      <c r="N758" t="s">
        <v>218</v>
      </c>
      <c r="O758">
        <v>0.248</v>
      </c>
      <c r="P758" t="s">
        <v>218</v>
      </c>
      <c r="Q758" t="s">
        <v>6</v>
      </c>
    </row>
    <row r="759" spans="1:17" hidden="1" x14ac:dyDescent="0.25">
      <c r="A759" t="s">
        <v>107</v>
      </c>
      <c r="B759" t="s">
        <v>88</v>
      </c>
      <c r="E759">
        <v>0.39900000000000002</v>
      </c>
      <c r="F759" t="s">
        <v>218</v>
      </c>
      <c r="G759">
        <v>0.39900000000000002</v>
      </c>
      <c r="H759" t="s">
        <v>218</v>
      </c>
      <c r="I759">
        <v>0.39900000000000002</v>
      </c>
      <c r="J759" t="s">
        <v>218</v>
      </c>
      <c r="K759">
        <v>0.39900000000000002</v>
      </c>
      <c r="L759" t="s">
        <v>218</v>
      </c>
      <c r="M759">
        <v>0.39900000000000002</v>
      </c>
      <c r="N759" t="s">
        <v>218</v>
      </c>
      <c r="O759">
        <v>0.39900000000000002</v>
      </c>
      <c r="P759" t="s">
        <v>218</v>
      </c>
      <c r="Q759" t="s">
        <v>6</v>
      </c>
    </row>
    <row r="760" spans="1:17" x14ac:dyDescent="0.25">
      <c r="A760" t="s">
        <v>163</v>
      </c>
      <c r="B760" t="s">
        <v>88</v>
      </c>
      <c r="D760" t="s">
        <v>325</v>
      </c>
      <c r="E760">
        <v>0.47358563350297705</v>
      </c>
      <c r="F760" t="s">
        <v>476</v>
      </c>
      <c r="G760">
        <v>0.47358563350297705</v>
      </c>
      <c r="H760" t="s">
        <v>226</v>
      </c>
      <c r="I760">
        <v>0.47358563350297705</v>
      </c>
      <c r="J760" t="s">
        <v>226</v>
      </c>
      <c r="K760">
        <v>0.47358563350297705</v>
      </c>
      <c r="L760" t="s">
        <v>227</v>
      </c>
      <c r="M760">
        <v>0.47358563350297705</v>
      </c>
      <c r="N760" t="s">
        <v>226</v>
      </c>
      <c r="O760">
        <v>0.47358563350297705</v>
      </c>
      <c r="P760" t="s">
        <v>227</v>
      </c>
      <c r="Q760" t="s">
        <v>6</v>
      </c>
    </row>
    <row r="761" spans="1:17" x14ac:dyDescent="0.25">
      <c r="A761" t="s">
        <v>168</v>
      </c>
      <c r="B761" t="s">
        <v>88</v>
      </c>
      <c r="D761" t="s">
        <v>325</v>
      </c>
      <c r="E761">
        <v>0.46859699999999993</v>
      </c>
      <c r="F761" t="s">
        <v>476</v>
      </c>
      <c r="G761">
        <v>0.46859699999999993</v>
      </c>
      <c r="H761" t="s">
        <v>226</v>
      </c>
      <c r="I761">
        <v>0.46859699999999993</v>
      </c>
      <c r="J761" t="s">
        <v>226</v>
      </c>
      <c r="K761">
        <v>0.46859699999999993</v>
      </c>
      <c r="L761" t="s">
        <v>227</v>
      </c>
      <c r="M761">
        <v>0.46859699999999993</v>
      </c>
      <c r="N761" t="s">
        <v>226</v>
      </c>
      <c r="O761">
        <v>0.46859699999999993</v>
      </c>
      <c r="P761" t="s">
        <v>227</v>
      </c>
      <c r="Q761" t="s">
        <v>6</v>
      </c>
    </row>
    <row r="762" spans="1:17" x14ac:dyDescent="0.25">
      <c r="A762" t="s">
        <v>178</v>
      </c>
      <c r="B762" t="s">
        <v>88</v>
      </c>
      <c r="D762" t="s">
        <v>325</v>
      </c>
      <c r="E762">
        <v>0.47087699999999993</v>
      </c>
      <c r="F762" t="s">
        <v>476</v>
      </c>
      <c r="G762">
        <v>0.47087699999999993</v>
      </c>
      <c r="H762" t="s">
        <v>226</v>
      </c>
      <c r="I762">
        <v>0.47087699999999993</v>
      </c>
      <c r="J762" t="s">
        <v>226</v>
      </c>
      <c r="K762">
        <v>0.47087699999999993</v>
      </c>
      <c r="L762" t="s">
        <v>227</v>
      </c>
      <c r="M762">
        <v>0.47087699999999993</v>
      </c>
      <c r="N762" t="s">
        <v>226</v>
      </c>
      <c r="O762">
        <v>0.47087699999999993</v>
      </c>
      <c r="P762" t="s">
        <v>227</v>
      </c>
      <c r="Q762" t="s">
        <v>6</v>
      </c>
    </row>
    <row r="763" spans="1:17" x14ac:dyDescent="0.25">
      <c r="A763" t="s">
        <v>170</v>
      </c>
      <c r="B763" t="s">
        <v>88</v>
      </c>
      <c r="D763" t="s">
        <v>325</v>
      </c>
      <c r="E763">
        <v>0.47087699999999993</v>
      </c>
      <c r="F763" t="s">
        <v>476</v>
      </c>
      <c r="G763">
        <v>0.47087699999999993</v>
      </c>
      <c r="H763" t="s">
        <v>226</v>
      </c>
      <c r="I763">
        <v>0.47087699999999993</v>
      </c>
      <c r="J763" t="s">
        <v>226</v>
      </c>
      <c r="K763">
        <v>0.47087699999999993</v>
      </c>
      <c r="L763" t="s">
        <v>227</v>
      </c>
      <c r="M763">
        <v>0.47087699999999993</v>
      </c>
      <c r="N763" t="s">
        <v>226</v>
      </c>
      <c r="O763">
        <v>0.47087699999999993</v>
      </c>
      <c r="P763" t="s">
        <v>227</v>
      </c>
      <c r="Q763" t="s">
        <v>6</v>
      </c>
    </row>
    <row r="764" spans="1:17" x14ac:dyDescent="0.25">
      <c r="A764" t="s">
        <v>174</v>
      </c>
      <c r="B764" t="s">
        <v>88</v>
      </c>
      <c r="D764" t="s">
        <v>325</v>
      </c>
      <c r="E764">
        <v>0.47087699999999993</v>
      </c>
      <c r="F764" t="s">
        <v>476</v>
      </c>
      <c r="G764">
        <v>0.47087699999999993</v>
      </c>
      <c r="H764" t="s">
        <v>226</v>
      </c>
      <c r="I764">
        <v>0.47087699999999993</v>
      </c>
      <c r="J764" t="s">
        <v>226</v>
      </c>
      <c r="K764">
        <v>0.47087699999999993</v>
      </c>
      <c r="L764" t="s">
        <v>227</v>
      </c>
      <c r="M764">
        <v>0.47087699999999993</v>
      </c>
      <c r="N764" t="s">
        <v>226</v>
      </c>
      <c r="O764">
        <v>0.47087699999999993</v>
      </c>
      <c r="P764" t="s">
        <v>227</v>
      </c>
      <c r="Q764" t="s">
        <v>6</v>
      </c>
    </row>
    <row r="765" spans="1:17" x14ac:dyDescent="0.25">
      <c r="A765" t="s">
        <v>176</v>
      </c>
      <c r="B765" t="s">
        <v>88</v>
      </c>
      <c r="D765" t="s">
        <v>325</v>
      </c>
      <c r="E765">
        <v>0.47087699999999993</v>
      </c>
      <c r="F765" t="s">
        <v>476</v>
      </c>
      <c r="G765">
        <v>0.47087699999999993</v>
      </c>
      <c r="H765" t="s">
        <v>226</v>
      </c>
      <c r="I765">
        <v>0.47087699999999993</v>
      </c>
      <c r="J765" t="s">
        <v>226</v>
      </c>
      <c r="K765">
        <v>0.47087699999999993</v>
      </c>
      <c r="L765" t="s">
        <v>227</v>
      </c>
      <c r="M765">
        <v>0.47087699999999993</v>
      </c>
      <c r="N765" t="s">
        <v>226</v>
      </c>
      <c r="O765">
        <v>0.47087699999999993</v>
      </c>
      <c r="P765" t="s">
        <v>227</v>
      </c>
      <c r="Q765" t="s">
        <v>6</v>
      </c>
    </row>
    <row r="766" spans="1:17" x14ac:dyDescent="0.25">
      <c r="A766" t="s">
        <v>172</v>
      </c>
      <c r="B766" t="s">
        <v>88</v>
      </c>
      <c r="D766" t="s">
        <v>325</v>
      </c>
      <c r="E766">
        <v>0.47087699999999993</v>
      </c>
      <c r="F766" t="s">
        <v>476</v>
      </c>
      <c r="G766">
        <v>0.47087699999999993</v>
      </c>
      <c r="H766" t="s">
        <v>226</v>
      </c>
      <c r="I766">
        <v>0.47087699999999993</v>
      </c>
      <c r="J766" t="s">
        <v>226</v>
      </c>
      <c r="K766">
        <v>0.47087699999999993</v>
      </c>
      <c r="L766" t="s">
        <v>227</v>
      </c>
      <c r="M766">
        <v>0.47087699999999993</v>
      </c>
      <c r="N766" t="s">
        <v>226</v>
      </c>
      <c r="O766">
        <v>0.47087699999999993</v>
      </c>
      <c r="P766" t="s">
        <v>227</v>
      </c>
      <c r="Q766" t="s">
        <v>6</v>
      </c>
    </row>
    <row r="767" spans="1:17" hidden="1" x14ac:dyDescent="0.25">
      <c r="A767" t="s">
        <v>180</v>
      </c>
      <c r="B767" t="s">
        <v>88</v>
      </c>
      <c r="E767">
        <v>0.48099999999999998</v>
      </c>
      <c r="F767" t="s">
        <v>218</v>
      </c>
      <c r="G767">
        <v>0.48099999999999998</v>
      </c>
      <c r="H767" t="s">
        <v>218</v>
      </c>
      <c r="I767">
        <v>0.48099999999999998</v>
      </c>
      <c r="J767" t="s">
        <v>218</v>
      </c>
      <c r="K767">
        <v>0.48099999999999998</v>
      </c>
      <c r="L767" t="s">
        <v>218</v>
      </c>
      <c r="M767">
        <v>0.48099999999999998</v>
      </c>
      <c r="N767" t="s">
        <v>218</v>
      </c>
      <c r="O767">
        <v>0.48099999999999998</v>
      </c>
      <c r="P767" t="s">
        <v>218</v>
      </c>
      <c r="Q767" t="s">
        <v>6</v>
      </c>
    </row>
    <row r="768" spans="1:17" hidden="1" x14ac:dyDescent="0.25">
      <c r="A768" t="s">
        <v>189</v>
      </c>
      <c r="B768" t="s">
        <v>88</v>
      </c>
      <c r="E768">
        <v>0.23799999999999999</v>
      </c>
      <c r="F768" t="s">
        <v>218</v>
      </c>
      <c r="G768">
        <v>0.23799999999999999</v>
      </c>
      <c r="H768" t="s">
        <v>218</v>
      </c>
      <c r="I768">
        <v>0.23799999999999999</v>
      </c>
      <c r="J768" t="s">
        <v>218</v>
      </c>
      <c r="K768">
        <v>0.23799999999999999</v>
      </c>
      <c r="L768" t="s">
        <v>218</v>
      </c>
      <c r="M768">
        <v>0.23799999999999999</v>
      </c>
      <c r="N768" t="s">
        <v>218</v>
      </c>
      <c r="O768">
        <v>0.23799999999999999</v>
      </c>
      <c r="P768" t="s">
        <v>218</v>
      </c>
      <c r="Q768" t="s">
        <v>6</v>
      </c>
    </row>
    <row r="769" spans="1:17" hidden="1" x14ac:dyDescent="0.25">
      <c r="A769" t="s">
        <v>191</v>
      </c>
      <c r="B769" t="s">
        <v>88</v>
      </c>
      <c r="E769">
        <v>0.60799999999999998</v>
      </c>
      <c r="F769" t="s">
        <v>218</v>
      </c>
      <c r="G769">
        <v>0.60799999999999998</v>
      </c>
      <c r="H769" t="s">
        <v>218</v>
      </c>
      <c r="I769">
        <v>0.60799999999999998</v>
      </c>
      <c r="J769" t="s">
        <v>218</v>
      </c>
      <c r="K769">
        <v>0.60799999999999998</v>
      </c>
      <c r="L769" t="s">
        <v>218</v>
      </c>
      <c r="M769">
        <v>0.60799999999999998</v>
      </c>
      <c r="N769" t="s">
        <v>218</v>
      </c>
      <c r="O769">
        <v>0.60799999999999998</v>
      </c>
      <c r="P769" t="s">
        <v>218</v>
      </c>
      <c r="Q769" t="s">
        <v>6</v>
      </c>
    </row>
    <row r="770" spans="1:17" x14ac:dyDescent="0.25">
      <c r="A770" t="s">
        <v>103</v>
      </c>
      <c r="B770" t="s">
        <v>88</v>
      </c>
      <c r="D770" t="s">
        <v>325</v>
      </c>
      <c r="E770">
        <v>0.41889062499999996</v>
      </c>
      <c r="F770" t="s">
        <v>272</v>
      </c>
      <c r="G770">
        <v>0.8507499999999999</v>
      </c>
      <c r="H770" t="s">
        <v>483</v>
      </c>
      <c r="I770">
        <v>0.41889062499999996</v>
      </c>
      <c r="J770" t="s">
        <v>226</v>
      </c>
      <c r="K770">
        <v>0.8507499999999999</v>
      </c>
      <c r="L770" t="s">
        <v>227</v>
      </c>
      <c r="M770">
        <v>0.41889062499999996</v>
      </c>
      <c r="N770" t="s">
        <v>226</v>
      </c>
      <c r="O770">
        <v>0.8507499999999999</v>
      </c>
      <c r="P770" t="s">
        <v>227</v>
      </c>
      <c r="Q770" t="s">
        <v>6</v>
      </c>
    </row>
    <row r="771" spans="1:17" x14ac:dyDescent="0.25">
      <c r="A771" t="s">
        <v>216</v>
      </c>
      <c r="B771" t="s">
        <v>88</v>
      </c>
      <c r="D771" t="s">
        <v>325</v>
      </c>
      <c r="E771">
        <v>0.76774999999999993</v>
      </c>
      <c r="F771" t="s">
        <v>273</v>
      </c>
      <c r="G771">
        <v>0</v>
      </c>
      <c r="H771" t="s">
        <v>261</v>
      </c>
      <c r="I771">
        <v>0.76774999999999993</v>
      </c>
      <c r="J771" t="s">
        <v>226</v>
      </c>
      <c r="K771">
        <v>0</v>
      </c>
      <c r="L771" t="s">
        <v>261</v>
      </c>
      <c r="M771">
        <v>0.76774999999999993</v>
      </c>
      <c r="N771" t="s">
        <v>226</v>
      </c>
      <c r="O771">
        <v>0</v>
      </c>
      <c r="P771" t="s">
        <v>261</v>
      </c>
      <c r="Q771" t="s">
        <v>6</v>
      </c>
    </row>
    <row r="772" spans="1:17" hidden="1" x14ac:dyDescent="0.25">
      <c r="A772" t="s">
        <v>193</v>
      </c>
      <c r="B772" t="s">
        <v>88</v>
      </c>
      <c r="E772">
        <v>0.52100000000000002</v>
      </c>
      <c r="F772" t="s">
        <v>218</v>
      </c>
      <c r="G772">
        <v>0.52100000000000002</v>
      </c>
      <c r="H772" t="s">
        <v>218</v>
      </c>
      <c r="I772">
        <v>0.52100000000000002</v>
      </c>
      <c r="J772" t="s">
        <v>218</v>
      </c>
      <c r="K772">
        <v>0.52100000000000002</v>
      </c>
      <c r="L772" t="s">
        <v>218</v>
      </c>
      <c r="M772">
        <v>0.52100000000000002</v>
      </c>
      <c r="N772" t="s">
        <v>218</v>
      </c>
      <c r="O772">
        <v>0.52100000000000002</v>
      </c>
      <c r="P772" t="s">
        <v>218</v>
      </c>
      <c r="Q772" t="s">
        <v>6</v>
      </c>
    </row>
    <row r="773" spans="1:17" x14ac:dyDescent="0.25">
      <c r="A773" t="s">
        <v>229</v>
      </c>
      <c r="B773" t="s">
        <v>88</v>
      </c>
      <c r="D773" t="s">
        <v>325</v>
      </c>
      <c r="E773">
        <v>0.45600000000000002</v>
      </c>
      <c r="F773" t="s">
        <v>476</v>
      </c>
      <c r="G773">
        <v>0.45600000000000002</v>
      </c>
      <c r="H773" t="s">
        <v>226</v>
      </c>
      <c r="I773">
        <v>0.45600000000000002</v>
      </c>
      <c r="J773" t="s">
        <v>226</v>
      </c>
      <c r="K773">
        <v>0.45600000000000002</v>
      </c>
      <c r="L773" t="s">
        <v>227</v>
      </c>
      <c r="M773">
        <v>0.45600000000000002</v>
      </c>
      <c r="N773" t="s">
        <v>226</v>
      </c>
      <c r="O773">
        <v>0.45600000000000002</v>
      </c>
      <c r="P773" t="s">
        <v>227</v>
      </c>
      <c r="Q773" t="s">
        <v>6</v>
      </c>
    </row>
    <row r="774" spans="1:17" hidden="1" x14ac:dyDescent="0.25">
      <c r="A774" t="s">
        <v>196</v>
      </c>
      <c r="B774" t="s">
        <v>88</v>
      </c>
      <c r="E774">
        <v>0.27600000000000002</v>
      </c>
      <c r="F774" t="s">
        <v>218</v>
      </c>
      <c r="G774">
        <v>0.27600000000000002</v>
      </c>
      <c r="H774" t="s">
        <v>218</v>
      </c>
      <c r="I774">
        <v>0.27600000000000002</v>
      </c>
      <c r="J774" t="s">
        <v>218</v>
      </c>
      <c r="K774">
        <v>0.27600000000000002</v>
      </c>
      <c r="L774" t="s">
        <v>218</v>
      </c>
      <c r="M774">
        <v>0.27600000000000002</v>
      </c>
      <c r="N774" t="s">
        <v>218</v>
      </c>
      <c r="O774">
        <v>0.27600000000000002</v>
      </c>
      <c r="P774" t="s">
        <v>218</v>
      </c>
      <c r="Q774" t="s">
        <v>6</v>
      </c>
    </row>
    <row r="775" spans="1:17" x14ac:dyDescent="0.25">
      <c r="A775" t="s">
        <v>144</v>
      </c>
      <c r="B775" t="s">
        <v>88</v>
      </c>
      <c r="D775" t="s">
        <v>325</v>
      </c>
      <c r="E775">
        <v>0.47597393087287637</v>
      </c>
      <c r="F775" t="s">
        <v>476</v>
      </c>
      <c r="G775">
        <v>0.47597393087287637</v>
      </c>
      <c r="H775" t="s">
        <v>226</v>
      </c>
      <c r="I775">
        <v>0.47597393087287637</v>
      </c>
      <c r="J775" t="s">
        <v>226</v>
      </c>
      <c r="K775">
        <v>0.47597393087287637</v>
      </c>
      <c r="L775" t="s">
        <v>227</v>
      </c>
      <c r="M775">
        <v>0.47597393087287637</v>
      </c>
      <c r="N775" t="s">
        <v>226</v>
      </c>
      <c r="O775">
        <v>0.47597393087287637</v>
      </c>
      <c r="P775" t="s">
        <v>227</v>
      </c>
      <c r="Q775" t="s">
        <v>6</v>
      </c>
    </row>
    <row r="776" spans="1:17" x14ac:dyDescent="0.25">
      <c r="A776" t="s">
        <v>151</v>
      </c>
      <c r="B776" t="s">
        <v>88</v>
      </c>
      <c r="D776" t="s">
        <v>325</v>
      </c>
      <c r="E776">
        <v>0.47281499999999999</v>
      </c>
      <c r="F776" t="s">
        <v>476</v>
      </c>
      <c r="G776">
        <v>0.47281499999999999</v>
      </c>
      <c r="H776" t="s">
        <v>226</v>
      </c>
      <c r="I776">
        <v>0.47281499999999999</v>
      </c>
      <c r="J776" t="s">
        <v>226</v>
      </c>
      <c r="K776">
        <v>0.47281499999999999</v>
      </c>
      <c r="L776" t="s">
        <v>227</v>
      </c>
      <c r="M776">
        <v>0.47281499999999999</v>
      </c>
      <c r="N776" t="s">
        <v>226</v>
      </c>
      <c r="O776">
        <v>0.47281499999999999</v>
      </c>
      <c r="P776" t="s">
        <v>227</v>
      </c>
      <c r="Q776" t="s">
        <v>6</v>
      </c>
    </row>
    <row r="777" spans="1:17" x14ac:dyDescent="0.25">
      <c r="A777" t="s">
        <v>161</v>
      </c>
      <c r="B777" t="s">
        <v>88</v>
      </c>
      <c r="D777" t="s">
        <v>325</v>
      </c>
      <c r="E777">
        <v>0.47087699999999993</v>
      </c>
      <c r="F777" t="s">
        <v>476</v>
      </c>
      <c r="G777">
        <v>0.47087699999999993</v>
      </c>
      <c r="H777" t="s">
        <v>226</v>
      </c>
      <c r="I777">
        <v>0.47087699999999993</v>
      </c>
      <c r="J777" t="s">
        <v>226</v>
      </c>
      <c r="K777">
        <v>0.47087699999999993</v>
      </c>
      <c r="L777" t="s">
        <v>227</v>
      </c>
      <c r="M777">
        <v>0.47087699999999993</v>
      </c>
      <c r="N777" t="s">
        <v>226</v>
      </c>
      <c r="O777">
        <v>0.47087699999999993</v>
      </c>
      <c r="P777" t="s">
        <v>227</v>
      </c>
      <c r="Q777" t="s">
        <v>6</v>
      </c>
    </row>
    <row r="778" spans="1:17" x14ac:dyDescent="0.25">
      <c r="A778" t="s">
        <v>157</v>
      </c>
      <c r="B778" t="s">
        <v>88</v>
      </c>
      <c r="D778" t="s">
        <v>325</v>
      </c>
      <c r="E778">
        <v>0.47087699999999993</v>
      </c>
      <c r="F778" t="s">
        <v>476</v>
      </c>
      <c r="G778">
        <v>0.47087699999999993</v>
      </c>
      <c r="H778" t="s">
        <v>226</v>
      </c>
      <c r="I778">
        <v>0.47087699999999993</v>
      </c>
      <c r="J778" t="s">
        <v>226</v>
      </c>
      <c r="K778">
        <v>0.47087699999999993</v>
      </c>
      <c r="L778" t="s">
        <v>227</v>
      </c>
      <c r="M778">
        <v>0.47087699999999993</v>
      </c>
      <c r="N778" t="s">
        <v>226</v>
      </c>
      <c r="O778">
        <v>0.47087699999999993</v>
      </c>
      <c r="P778" t="s">
        <v>227</v>
      </c>
      <c r="Q778" t="s">
        <v>6</v>
      </c>
    </row>
    <row r="779" spans="1:17" x14ac:dyDescent="0.25">
      <c r="A779" t="s">
        <v>159</v>
      </c>
      <c r="B779" t="s">
        <v>88</v>
      </c>
      <c r="D779" t="s">
        <v>325</v>
      </c>
      <c r="E779">
        <v>0.47087699999999993</v>
      </c>
      <c r="F779" t="s">
        <v>476</v>
      </c>
      <c r="G779">
        <v>0.47087699999999993</v>
      </c>
      <c r="H779" t="s">
        <v>226</v>
      </c>
      <c r="I779">
        <v>0.47087699999999993</v>
      </c>
      <c r="J779" t="s">
        <v>226</v>
      </c>
      <c r="K779">
        <v>0.47087699999999993</v>
      </c>
      <c r="L779" t="s">
        <v>227</v>
      </c>
      <c r="M779">
        <v>0.47087699999999993</v>
      </c>
      <c r="N779" t="s">
        <v>226</v>
      </c>
      <c r="O779">
        <v>0.47087699999999993</v>
      </c>
      <c r="P779" t="s">
        <v>227</v>
      </c>
      <c r="Q779" t="s">
        <v>6</v>
      </c>
    </row>
    <row r="780" spans="1:17" x14ac:dyDescent="0.25">
      <c r="A780" t="s">
        <v>155</v>
      </c>
      <c r="B780" t="s">
        <v>88</v>
      </c>
      <c r="D780" t="s">
        <v>325</v>
      </c>
      <c r="E780">
        <v>0.47087699999999993</v>
      </c>
      <c r="F780" t="s">
        <v>476</v>
      </c>
      <c r="G780">
        <v>0.47087699999999993</v>
      </c>
      <c r="H780" t="s">
        <v>226</v>
      </c>
      <c r="I780">
        <v>0.47087699999999993</v>
      </c>
      <c r="J780" t="s">
        <v>226</v>
      </c>
      <c r="K780">
        <v>0.47087699999999993</v>
      </c>
      <c r="L780" t="s">
        <v>227</v>
      </c>
      <c r="M780">
        <v>0.47087699999999993</v>
      </c>
      <c r="N780" t="s">
        <v>226</v>
      </c>
      <c r="O780">
        <v>0.47087699999999993</v>
      </c>
      <c r="P780" t="s">
        <v>227</v>
      </c>
      <c r="Q780" t="s">
        <v>6</v>
      </c>
    </row>
    <row r="781" spans="1:17" hidden="1" x14ac:dyDescent="0.25">
      <c r="A781" t="s">
        <v>198</v>
      </c>
      <c r="B781" t="s">
        <v>88</v>
      </c>
      <c r="E781">
        <v>0.35499999999999998</v>
      </c>
      <c r="F781" t="s">
        <v>218</v>
      </c>
      <c r="G781">
        <v>0.35499999999999998</v>
      </c>
      <c r="H781" t="s">
        <v>218</v>
      </c>
      <c r="I781">
        <v>0.35499999999999998</v>
      </c>
      <c r="J781" t="s">
        <v>218</v>
      </c>
      <c r="K781">
        <v>0.35499999999999998</v>
      </c>
      <c r="L781" t="s">
        <v>218</v>
      </c>
      <c r="M781">
        <v>0.35499999999999998</v>
      </c>
      <c r="N781" t="s">
        <v>218</v>
      </c>
      <c r="O781">
        <v>0.35499999999999998</v>
      </c>
      <c r="P781" t="s">
        <v>218</v>
      </c>
      <c r="Q781" t="s">
        <v>6</v>
      </c>
    </row>
    <row r="782" spans="1:17" hidden="1" x14ac:dyDescent="0.25">
      <c r="A782" t="s">
        <v>4</v>
      </c>
      <c r="B782" t="s">
        <v>47</v>
      </c>
      <c r="E782">
        <v>0.6</v>
      </c>
      <c r="F782" t="s">
        <v>218</v>
      </c>
      <c r="G782">
        <v>0.6</v>
      </c>
      <c r="H782" t="s">
        <v>218</v>
      </c>
      <c r="I782">
        <v>0.6</v>
      </c>
      <c r="J782" t="s">
        <v>218</v>
      </c>
      <c r="K782">
        <v>0.6</v>
      </c>
      <c r="L782" t="s">
        <v>218</v>
      </c>
      <c r="M782">
        <v>0.6</v>
      </c>
      <c r="N782" t="s">
        <v>218</v>
      </c>
      <c r="O782">
        <v>0.6</v>
      </c>
      <c r="P782" t="s">
        <v>218</v>
      </c>
    </row>
    <row r="783" spans="1:17" x14ac:dyDescent="0.25">
      <c r="A783" t="s">
        <v>60</v>
      </c>
      <c r="B783" t="s">
        <v>72</v>
      </c>
      <c r="E783">
        <v>1.4E-2</v>
      </c>
      <c r="F783" t="s">
        <v>477</v>
      </c>
      <c r="G783">
        <v>1.6E-2</v>
      </c>
      <c r="H783" t="s">
        <v>260</v>
      </c>
      <c r="I783">
        <v>1.4E-2</v>
      </c>
      <c r="J783" t="s">
        <v>226</v>
      </c>
      <c r="K783">
        <v>1.6E-2</v>
      </c>
      <c r="L783" t="s">
        <v>227</v>
      </c>
      <c r="M783">
        <v>1.9E-2</v>
      </c>
      <c r="N783" t="s">
        <v>478</v>
      </c>
      <c r="O783">
        <v>1.9E-2</v>
      </c>
      <c r="P783" t="s">
        <v>478</v>
      </c>
      <c r="Q783" t="s">
        <v>6</v>
      </c>
    </row>
    <row r="784" spans="1:17" x14ac:dyDescent="0.25">
      <c r="A784" t="s">
        <v>99</v>
      </c>
      <c r="B784" t="s">
        <v>72</v>
      </c>
      <c r="E784">
        <v>0.127</v>
      </c>
      <c r="F784" t="s">
        <v>479</v>
      </c>
      <c r="G784">
        <v>0.127</v>
      </c>
      <c r="H784" t="s">
        <v>479</v>
      </c>
      <c r="I784">
        <v>0.127</v>
      </c>
      <c r="J784" t="s">
        <v>226</v>
      </c>
      <c r="K784">
        <v>0.127</v>
      </c>
      <c r="L784" t="s">
        <v>227</v>
      </c>
      <c r="M784">
        <v>0.127</v>
      </c>
      <c r="N784" t="s">
        <v>226</v>
      </c>
      <c r="O784">
        <v>0.127</v>
      </c>
      <c r="P784" t="s">
        <v>227</v>
      </c>
      <c r="Q784" t="s">
        <v>6</v>
      </c>
    </row>
    <row r="785" spans="1:17" x14ac:dyDescent="0.25">
      <c r="A785" t="s">
        <v>214</v>
      </c>
      <c r="B785" t="s">
        <v>72</v>
      </c>
      <c r="E785">
        <v>1.8100000000000002E-2</v>
      </c>
      <c r="F785" t="s">
        <v>476</v>
      </c>
      <c r="G785">
        <v>1.8100000000000002E-2</v>
      </c>
      <c r="H785" t="s">
        <v>476</v>
      </c>
      <c r="I785">
        <v>1.8100000000000002E-2</v>
      </c>
      <c r="J785" t="s">
        <v>226</v>
      </c>
      <c r="K785">
        <v>1.8100000000000002E-2</v>
      </c>
      <c r="L785" t="s">
        <v>227</v>
      </c>
      <c r="M785">
        <v>1.8100000000000002E-2</v>
      </c>
      <c r="N785" t="s">
        <v>226</v>
      </c>
      <c r="O785">
        <v>1.8100000000000002E-2</v>
      </c>
      <c r="P785" t="s">
        <v>227</v>
      </c>
      <c r="Q785" t="s">
        <v>6</v>
      </c>
    </row>
    <row r="786" spans="1:17" x14ac:dyDescent="0.25">
      <c r="A786" t="s">
        <v>101</v>
      </c>
      <c r="B786" t="s">
        <v>72</v>
      </c>
      <c r="E786">
        <v>0.90800000000000003</v>
      </c>
      <c r="F786" t="s">
        <v>488</v>
      </c>
      <c r="G786">
        <v>0.90800000000000003</v>
      </c>
      <c r="I786">
        <v>0.90800000000000003</v>
      </c>
      <c r="J786" t="s">
        <v>226</v>
      </c>
      <c r="K786">
        <v>0.90800000000000003</v>
      </c>
      <c r="L786" t="s">
        <v>227</v>
      </c>
      <c r="M786">
        <v>0.90800000000000003</v>
      </c>
      <c r="N786" t="s">
        <v>226</v>
      </c>
      <c r="O786">
        <v>0.90800000000000003</v>
      </c>
      <c r="P786" t="s">
        <v>227</v>
      </c>
      <c r="Q786" t="s">
        <v>6</v>
      </c>
    </row>
    <row r="787" spans="1:17" x14ac:dyDescent="0.25">
      <c r="A787" t="s">
        <v>234</v>
      </c>
      <c r="B787" t="s">
        <v>72</v>
      </c>
      <c r="E787">
        <v>2.1000000000000001E-2</v>
      </c>
      <c r="F787" t="s">
        <v>484</v>
      </c>
      <c r="G787">
        <v>2.1000000000000001E-2</v>
      </c>
      <c r="H787" t="s">
        <v>484</v>
      </c>
      <c r="I787">
        <v>2.1000000000000001E-2</v>
      </c>
      <c r="J787" t="s">
        <v>226</v>
      </c>
      <c r="K787">
        <v>2.1000000000000001E-2</v>
      </c>
      <c r="L787" t="s">
        <v>227</v>
      </c>
      <c r="M787">
        <v>2.1000000000000001E-2</v>
      </c>
      <c r="N787" t="s">
        <v>226</v>
      </c>
      <c r="O787">
        <v>2.1000000000000001E-2</v>
      </c>
      <c r="P787" t="s">
        <v>227</v>
      </c>
      <c r="Q787" t="s">
        <v>6</v>
      </c>
    </row>
    <row r="788" spans="1:17" x14ac:dyDescent="0.25">
      <c r="A788" t="s">
        <v>105</v>
      </c>
      <c r="B788" t="s">
        <v>72</v>
      </c>
      <c r="E788">
        <v>9.2999999999999999E-2</v>
      </c>
      <c r="F788" t="s">
        <v>262</v>
      </c>
      <c r="G788">
        <v>9.2999999999999999E-2</v>
      </c>
      <c r="H788" t="s">
        <v>262</v>
      </c>
      <c r="I788">
        <v>9.2999999999999999E-2</v>
      </c>
      <c r="J788" t="s">
        <v>226</v>
      </c>
      <c r="K788">
        <v>9.2999999999999999E-2</v>
      </c>
      <c r="L788" t="s">
        <v>227</v>
      </c>
      <c r="M788">
        <v>9.2999999999999999E-2</v>
      </c>
      <c r="N788" t="s">
        <v>226</v>
      </c>
      <c r="O788">
        <v>9.2999999999999999E-2</v>
      </c>
      <c r="P788" t="s">
        <v>227</v>
      </c>
      <c r="Q788" t="s">
        <v>6</v>
      </c>
    </row>
    <row r="789" spans="1:17" x14ac:dyDescent="0.25">
      <c r="A789" t="s">
        <v>107</v>
      </c>
      <c r="B789" t="s">
        <v>72</v>
      </c>
      <c r="E789">
        <v>2.8500000000000001E-2</v>
      </c>
      <c r="F789" t="s">
        <v>485</v>
      </c>
      <c r="G789">
        <v>2.8500000000000001E-2</v>
      </c>
      <c r="H789" t="s">
        <v>485</v>
      </c>
      <c r="I789">
        <v>2.8500000000000001E-2</v>
      </c>
      <c r="J789" t="s">
        <v>226</v>
      </c>
      <c r="K789">
        <v>2.8500000000000001E-2</v>
      </c>
      <c r="L789" t="s">
        <v>227</v>
      </c>
      <c r="M789">
        <v>2.8500000000000001E-2</v>
      </c>
      <c r="N789" t="s">
        <v>226</v>
      </c>
      <c r="O789">
        <v>2.8500000000000001E-2</v>
      </c>
      <c r="P789" t="s">
        <v>227</v>
      </c>
      <c r="Q789" t="s">
        <v>6</v>
      </c>
    </row>
    <row r="790" spans="1:17" x14ac:dyDescent="0.25">
      <c r="A790" t="s">
        <v>163</v>
      </c>
      <c r="B790" t="s">
        <v>72</v>
      </c>
      <c r="E790">
        <v>2.469066959385291E-2</v>
      </c>
      <c r="F790" t="s">
        <v>476</v>
      </c>
      <c r="G790">
        <v>2.3145161290322583E-2</v>
      </c>
      <c r="H790" t="s">
        <v>476</v>
      </c>
      <c r="I790">
        <v>2.469066959385291E-2</v>
      </c>
      <c r="J790" t="s">
        <v>226</v>
      </c>
      <c r="K790">
        <v>2.469066959385291E-2</v>
      </c>
      <c r="L790" t="s">
        <v>227</v>
      </c>
      <c r="M790">
        <v>2.0839462809917358E-2</v>
      </c>
      <c r="N790" t="s">
        <v>226</v>
      </c>
      <c r="O790">
        <v>2.0839462809917358E-2</v>
      </c>
      <c r="P790" t="s">
        <v>227</v>
      </c>
      <c r="Q790" t="s">
        <v>6</v>
      </c>
    </row>
    <row r="791" spans="1:17" x14ac:dyDescent="0.25">
      <c r="A791" t="s">
        <v>168</v>
      </c>
      <c r="B791" t="s">
        <v>72</v>
      </c>
      <c r="E791">
        <v>2.5499999999999998E-2</v>
      </c>
      <c r="F791" t="s">
        <v>476</v>
      </c>
      <c r="G791">
        <v>2.5499999999999998E-2</v>
      </c>
      <c r="H791" t="s">
        <v>476</v>
      </c>
      <c r="I791">
        <v>2.5499999999999998E-2</v>
      </c>
      <c r="J791" t="s">
        <v>226</v>
      </c>
      <c r="K791">
        <v>2.5499999999999998E-2</v>
      </c>
      <c r="L791" t="s">
        <v>227</v>
      </c>
      <c r="M791">
        <v>2.5499999999999998E-2</v>
      </c>
      <c r="N791" t="s">
        <v>226</v>
      </c>
      <c r="O791">
        <v>2.5499999999999998E-2</v>
      </c>
      <c r="P791" t="s">
        <v>227</v>
      </c>
      <c r="Q791" t="s">
        <v>6</v>
      </c>
    </row>
    <row r="792" spans="1:17" x14ac:dyDescent="0.25">
      <c r="A792" t="s">
        <v>178</v>
      </c>
      <c r="B792" t="s">
        <v>72</v>
      </c>
      <c r="E792">
        <v>1.8200000000000001E-2</v>
      </c>
      <c r="F792" t="s">
        <v>476</v>
      </c>
      <c r="G792">
        <v>1.8200000000000001E-2</v>
      </c>
      <c r="H792" t="s">
        <v>476</v>
      </c>
      <c r="I792">
        <v>1.8200000000000001E-2</v>
      </c>
      <c r="J792" t="s">
        <v>226</v>
      </c>
      <c r="K792">
        <v>1.8200000000000001E-2</v>
      </c>
      <c r="L792" t="s">
        <v>227</v>
      </c>
      <c r="M792">
        <v>1.8200000000000001E-2</v>
      </c>
      <c r="N792" t="s">
        <v>226</v>
      </c>
      <c r="O792">
        <v>1.8200000000000001E-2</v>
      </c>
      <c r="P792" t="s">
        <v>227</v>
      </c>
      <c r="Q792" t="s">
        <v>6</v>
      </c>
    </row>
    <row r="793" spans="1:17" x14ac:dyDescent="0.25">
      <c r="A793" t="s">
        <v>170</v>
      </c>
      <c r="B793" t="s">
        <v>72</v>
      </c>
      <c r="E793">
        <v>1.8200000000000001E-2</v>
      </c>
      <c r="F793" t="s">
        <v>476</v>
      </c>
      <c r="G793">
        <v>1.8200000000000001E-2</v>
      </c>
      <c r="H793" t="s">
        <v>476</v>
      </c>
      <c r="I793">
        <v>1.8200000000000001E-2</v>
      </c>
      <c r="J793" t="s">
        <v>226</v>
      </c>
      <c r="K793">
        <v>1.8200000000000001E-2</v>
      </c>
      <c r="L793" t="s">
        <v>227</v>
      </c>
      <c r="M793">
        <v>1.8200000000000001E-2</v>
      </c>
      <c r="N793" t="s">
        <v>226</v>
      </c>
      <c r="O793">
        <v>1.8200000000000001E-2</v>
      </c>
      <c r="P793" t="s">
        <v>227</v>
      </c>
      <c r="Q793" t="s">
        <v>6</v>
      </c>
    </row>
    <row r="794" spans="1:17" x14ac:dyDescent="0.25">
      <c r="A794" t="s">
        <v>174</v>
      </c>
      <c r="B794" t="s">
        <v>72</v>
      </c>
      <c r="E794">
        <v>1.8200000000000001E-2</v>
      </c>
      <c r="F794" t="s">
        <v>476</v>
      </c>
      <c r="G794">
        <v>1.8200000000000001E-2</v>
      </c>
      <c r="H794" t="s">
        <v>476</v>
      </c>
      <c r="I794">
        <v>1.8200000000000001E-2</v>
      </c>
      <c r="J794" t="s">
        <v>226</v>
      </c>
      <c r="K794">
        <v>1.8200000000000001E-2</v>
      </c>
      <c r="L794" t="s">
        <v>227</v>
      </c>
      <c r="M794">
        <v>1.8200000000000001E-2</v>
      </c>
      <c r="N794" t="s">
        <v>226</v>
      </c>
      <c r="O794">
        <v>1.8200000000000001E-2</v>
      </c>
      <c r="P794" t="s">
        <v>227</v>
      </c>
      <c r="Q794" t="s">
        <v>6</v>
      </c>
    </row>
    <row r="795" spans="1:17" x14ac:dyDescent="0.25">
      <c r="A795" t="s">
        <v>176</v>
      </c>
      <c r="B795" t="s">
        <v>72</v>
      </c>
      <c r="E795">
        <v>1.8200000000000001E-2</v>
      </c>
      <c r="F795" t="s">
        <v>476</v>
      </c>
      <c r="G795">
        <v>1.8200000000000001E-2</v>
      </c>
      <c r="H795" t="s">
        <v>476</v>
      </c>
      <c r="I795">
        <v>1.8200000000000001E-2</v>
      </c>
      <c r="J795" t="s">
        <v>226</v>
      </c>
      <c r="K795">
        <v>1.8200000000000001E-2</v>
      </c>
      <c r="L795" t="s">
        <v>227</v>
      </c>
      <c r="M795">
        <v>1.8200000000000001E-2</v>
      </c>
      <c r="N795" t="s">
        <v>226</v>
      </c>
      <c r="O795">
        <v>1.8200000000000001E-2</v>
      </c>
      <c r="P795" t="s">
        <v>227</v>
      </c>
      <c r="Q795" t="s">
        <v>6</v>
      </c>
    </row>
    <row r="796" spans="1:17" x14ac:dyDescent="0.25">
      <c r="A796" t="s">
        <v>172</v>
      </c>
      <c r="B796" t="s">
        <v>72</v>
      </c>
      <c r="E796">
        <v>1.8200000000000001E-2</v>
      </c>
      <c r="F796" t="s">
        <v>476</v>
      </c>
      <c r="G796">
        <v>1.8200000000000001E-2</v>
      </c>
      <c r="H796" t="s">
        <v>476</v>
      </c>
      <c r="I796">
        <v>1.8200000000000001E-2</v>
      </c>
      <c r="J796" t="s">
        <v>226</v>
      </c>
      <c r="K796">
        <v>1.8200000000000001E-2</v>
      </c>
      <c r="L796" t="s">
        <v>227</v>
      </c>
      <c r="M796">
        <v>1.8200000000000001E-2</v>
      </c>
      <c r="N796" t="s">
        <v>226</v>
      </c>
      <c r="O796">
        <v>1.8200000000000001E-2</v>
      </c>
      <c r="P796" t="s">
        <v>227</v>
      </c>
      <c r="Q796" t="s">
        <v>6</v>
      </c>
    </row>
    <row r="797" spans="1:17" x14ac:dyDescent="0.25">
      <c r="A797" t="s">
        <v>180</v>
      </c>
      <c r="B797" t="s">
        <v>72</v>
      </c>
      <c r="E797">
        <v>0.10100000000000001</v>
      </c>
      <c r="F797" t="s">
        <v>480</v>
      </c>
      <c r="G797">
        <v>7.7399999999999997E-2</v>
      </c>
      <c r="H797" t="s">
        <v>486</v>
      </c>
      <c r="I797">
        <v>5.4699999999999999E-2</v>
      </c>
      <c r="J797" t="s">
        <v>481</v>
      </c>
      <c r="K797">
        <v>4.5999999999999999E-2</v>
      </c>
      <c r="L797" t="s">
        <v>263</v>
      </c>
      <c r="M797">
        <v>7.7399999999999997E-2</v>
      </c>
      <c r="N797" t="s">
        <v>226</v>
      </c>
      <c r="O797">
        <v>7.7399999999999997E-2</v>
      </c>
      <c r="P797" t="s">
        <v>227</v>
      </c>
      <c r="Q797" t="s">
        <v>6</v>
      </c>
    </row>
    <row r="798" spans="1:17" x14ac:dyDescent="0.25">
      <c r="A798" t="s">
        <v>189</v>
      </c>
      <c r="B798" t="s">
        <v>72</v>
      </c>
      <c r="E798">
        <v>0.19</v>
      </c>
      <c r="F798" t="s">
        <v>476</v>
      </c>
      <c r="G798">
        <v>1.9E-2</v>
      </c>
      <c r="H798" t="s">
        <v>476</v>
      </c>
      <c r="I798">
        <v>0.19</v>
      </c>
      <c r="J798" t="s">
        <v>226</v>
      </c>
      <c r="K798">
        <v>1.9E-2</v>
      </c>
      <c r="L798" t="s">
        <v>227</v>
      </c>
      <c r="M798">
        <v>1.9E-2</v>
      </c>
      <c r="N798" t="s">
        <v>226</v>
      </c>
      <c r="O798">
        <v>1.9E-2</v>
      </c>
      <c r="P798" t="s">
        <v>227</v>
      </c>
      <c r="Q798" t="s">
        <v>6</v>
      </c>
    </row>
    <row r="799" spans="1:17" x14ac:dyDescent="0.25">
      <c r="A799" t="s">
        <v>191</v>
      </c>
      <c r="B799" t="s">
        <v>72</v>
      </c>
      <c r="E799">
        <v>9.1999999999999998E-2</v>
      </c>
      <c r="F799" t="s">
        <v>263</v>
      </c>
      <c r="G799">
        <v>9.1999999999999998E-2</v>
      </c>
      <c r="H799" t="s">
        <v>263</v>
      </c>
      <c r="I799">
        <v>9.1999999999999998E-2</v>
      </c>
      <c r="J799" t="s">
        <v>226</v>
      </c>
      <c r="K799">
        <v>4.1000000000000002E-2</v>
      </c>
      <c r="L799" t="s">
        <v>227</v>
      </c>
      <c r="M799">
        <v>0.03</v>
      </c>
      <c r="N799" t="s">
        <v>226</v>
      </c>
      <c r="O799">
        <v>0.03</v>
      </c>
      <c r="P799" t="s">
        <v>227</v>
      </c>
      <c r="Q799" t="s">
        <v>6</v>
      </c>
    </row>
    <row r="800" spans="1:17" x14ac:dyDescent="0.25">
      <c r="A800" t="s">
        <v>103</v>
      </c>
      <c r="B800" t="s">
        <v>72</v>
      </c>
      <c r="E800">
        <v>0.28000000000000003</v>
      </c>
      <c r="F800" t="s">
        <v>272</v>
      </c>
      <c r="G800">
        <v>0.28000000000000003</v>
      </c>
      <c r="H800" t="s">
        <v>487</v>
      </c>
      <c r="I800">
        <v>0.28000000000000003</v>
      </c>
      <c r="J800" t="s">
        <v>226</v>
      </c>
      <c r="K800">
        <v>0.28000000000000003</v>
      </c>
      <c r="L800" t="s">
        <v>227</v>
      </c>
      <c r="M800">
        <v>0.28000000000000003</v>
      </c>
      <c r="N800" t="s">
        <v>241</v>
      </c>
      <c r="O800">
        <v>0.28000000000000003</v>
      </c>
      <c r="P800" t="s">
        <v>227</v>
      </c>
      <c r="Q800" t="s">
        <v>6</v>
      </c>
    </row>
    <row r="801" spans="1:17" x14ac:dyDescent="0.25">
      <c r="A801" t="s">
        <v>216</v>
      </c>
      <c r="B801" t="s">
        <v>72</v>
      </c>
      <c r="E801">
        <v>8.5400000000000004E-2</v>
      </c>
      <c r="F801" t="s">
        <v>273</v>
      </c>
      <c r="G801">
        <v>0</v>
      </c>
      <c r="H801" t="s">
        <v>261</v>
      </c>
      <c r="I801">
        <v>8.5400000000000004E-2</v>
      </c>
      <c r="J801" t="s">
        <v>241</v>
      </c>
      <c r="K801">
        <v>0</v>
      </c>
      <c r="L801" t="s">
        <v>261</v>
      </c>
      <c r="M801">
        <v>8.5400000000000004E-2</v>
      </c>
      <c r="N801" t="s">
        <v>241</v>
      </c>
      <c r="O801">
        <v>0</v>
      </c>
      <c r="P801" t="s">
        <v>261</v>
      </c>
      <c r="Q801" t="s">
        <v>6</v>
      </c>
    </row>
    <row r="802" spans="1:17" x14ac:dyDescent="0.25">
      <c r="A802" t="s">
        <v>193</v>
      </c>
      <c r="B802" t="s">
        <v>72</v>
      </c>
      <c r="E802">
        <v>0.13100000000000001</v>
      </c>
      <c r="F802" t="s">
        <v>267</v>
      </c>
      <c r="G802">
        <v>0.13100000000000001</v>
      </c>
      <c r="H802" t="s">
        <v>267</v>
      </c>
      <c r="I802">
        <v>0.13100000000000001</v>
      </c>
      <c r="J802" t="s">
        <v>226</v>
      </c>
      <c r="K802">
        <v>0.13100000000000001</v>
      </c>
      <c r="L802" t="s">
        <v>227</v>
      </c>
      <c r="M802">
        <v>0.13100000000000001</v>
      </c>
      <c r="N802" t="s">
        <v>226</v>
      </c>
      <c r="O802">
        <v>0.13100000000000001</v>
      </c>
      <c r="Q802" t="s">
        <v>6</v>
      </c>
    </row>
    <row r="803" spans="1:17" x14ac:dyDescent="0.25">
      <c r="A803" t="s">
        <v>229</v>
      </c>
      <c r="B803" t="s">
        <v>72</v>
      </c>
      <c r="E803">
        <v>1.8100000000000002E-2</v>
      </c>
      <c r="F803" t="s">
        <v>484</v>
      </c>
      <c r="G803">
        <v>1.8100000000000002E-2</v>
      </c>
      <c r="H803" t="s">
        <v>484</v>
      </c>
      <c r="I803">
        <v>1.8100000000000002E-2</v>
      </c>
      <c r="J803" t="s">
        <v>226</v>
      </c>
      <c r="K803">
        <v>1.8100000000000002E-2</v>
      </c>
      <c r="L803" t="s">
        <v>227</v>
      </c>
      <c r="M803">
        <v>1.8100000000000002E-2</v>
      </c>
      <c r="N803" t="s">
        <v>226</v>
      </c>
      <c r="O803">
        <v>1.8100000000000002E-2</v>
      </c>
      <c r="P803" t="s">
        <v>227</v>
      </c>
      <c r="Q803" t="s">
        <v>6</v>
      </c>
    </row>
    <row r="804" spans="1:17" x14ac:dyDescent="0.25">
      <c r="A804" t="s">
        <v>196</v>
      </c>
      <c r="B804" t="s">
        <v>72</v>
      </c>
      <c r="E804">
        <v>0.37</v>
      </c>
      <c r="F804" t="s">
        <v>268</v>
      </c>
      <c r="G804">
        <v>0.37</v>
      </c>
      <c r="H804" t="s">
        <v>268</v>
      </c>
      <c r="I804">
        <v>0.37</v>
      </c>
      <c r="J804" t="s">
        <v>226</v>
      </c>
      <c r="K804">
        <v>0.37</v>
      </c>
      <c r="L804" t="s">
        <v>227</v>
      </c>
      <c r="M804">
        <v>0.37</v>
      </c>
      <c r="N804" t="s">
        <v>226</v>
      </c>
      <c r="O804">
        <v>0.37</v>
      </c>
      <c r="P804" t="s">
        <v>227</v>
      </c>
      <c r="Q804" t="s">
        <v>6</v>
      </c>
    </row>
    <row r="805" spans="1:17" x14ac:dyDescent="0.25">
      <c r="A805" t="s">
        <v>144</v>
      </c>
      <c r="B805" t="s">
        <v>72</v>
      </c>
      <c r="E805">
        <v>1.931353251318102E-2</v>
      </c>
      <c r="F805" t="s">
        <v>476</v>
      </c>
      <c r="G805">
        <v>1.931353251318102E-2</v>
      </c>
      <c r="H805" t="s">
        <v>476</v>
      </c>
      <c r="I805">
        <v>1.931353251318102E-2</v>
      </c>
      <c r="J805" t="s">
        <v>241</v>
      </c>
      <c r="K805">
        <v>1.931353251318102E-2</v>
      </c>
      <c r="L805" t="s">
        <v>227</v>
      </c>
      <c r="M805">
        <v>1.931353251318102E-2</v>
      </c>
      <c r="N805" t="s">
        <v>241</v>
      </c>
      <c r="O805">
        <v>1.931353251318102E-2</v>
      </c>
      <c r="P805" t="s">
        <v>227</v>
      </c>
      <c r="Q805" t="s">
        <v>6</v>
      </c>
    </row>
    <row r="806" spans="1:17" x14ac:dyDescent="0.25">
      <c r="A806" t="s">
        <v>151</v>
      </c>
      <c r="B806" t="s">
        <v>72</v>
      </c>
      <c r="E806">
        <v>2.46E-2</v>
      </c>
      <c r="F806" t="s">
        <v>476</v>
      </c>
      <c r="G806">
        <v>2.46E-2</v>
      </c>
      <c r="H806" t="s">
        <v>476</v>
      </c>
      <c r="I806">
        <v>2.46E-2</v>
      </c>
      <c r="J806" t="s">
        <v>241</v>
      </c>
      <c r="K806">
        <v>2.46E-2</v>
      </c>
      <c r="L806" t="s">
        <v>227</v>
      </c>
      <c r="M806">
        <v>2.46E-2</v>
      </c>
      <c r="N806" t="s">
        <v>241</v>
      </c>
      <c r="O806">
        <v>2.46E-2</v>
      </c>
      <c r="P806" t="s">
        <v>227</v>
      </c>
      <c r="Q806" t="s">
        <v>6</v>
      </c>
    </row>
    <row r="807" spans="1:17" x14ac:dyDescent="0.25">
      <c r="A807" t="s">
        <v>161</v>
      </c>
      <c r="B807" t="s">
        <v>72</v>
      </c>
      <c r="E807">
        <v>1.8200000000000001E-2</v>
      </c>
      <c r="F807" t="s">
        <v>476</v>
      </c>
      <c r="G807">
        <v>1.8200000000000001E-2</v>
      </c>
      <c r="H807" t="s">
        <v>476</v>
      </c>
      <c r="I807">
        <v>1.8200000000000001E-2</v>
      </c>
      <c r="J807" t="s">
        <v>241</v>
      </c>
      <c r="K807">
        <v>1.8200000000000001E-2</v>
      </c>
      <c r="L807" t="s">
        <v>227</v>
      </c>
      <c r="M807">
        <v>1.8200000000000001E-2</v>
      </c>
      <c r="N807" t="s">
        <v>241</v>
      </c>
      <c r="O807">
        <v>1.8200000000000001E-2</v>
      </c>
      <c r="P807" t="s">
        <v>227</v>
      </c>
      <c r="Q807" t="s">
        <v>6</v>
      </c>
    </row>
    <row r="808" spans="1:17" x14ac:dyDescent="0.25">
      <c r="A808" t="s">
        <v>157</v>
      </c>
      <c r="B808" t="s">
        <v>72</v>
      </c>
      <c r="E808">
        <v>1.8200000000000001E-2</v>
      </c>
      <c r="F808" t="s">
        <v>476</v>
      </c>
      <c r="G808">
        <v>1.8200000000000001E-2</v>
      </c>
      <c r="H808" t="s">
        <v>476</v>
      </c>
      <c r="I808">
        <v>1.8200000000000001E-2</v>
      </c>
      <c r="J808" t="s">
        <v>241</v>
      </c>
      <c r="K808">
        <v>1.8200000000000001E-2</v>
      </c>
      <c r="L808" t="s">
        <v>227</v>
      </c>
      <c r="M808">
        <v>1.8200000000000001E-2</v>
      </c>
      <c r="N808" t="s">
        <v>241</v>
      </c>
      <c r="O808">
        <v>1.8200000000000001E-2</v>
      </c>
      <c r="P808" t="s">
        <v>227</v>
      </c>
      <c r="Q808" t="s">
        <v>6</v>
      </c>
    </row>
    <row r="809" spans="1:17" x14ac:dyDescent="0.25">
      <c r="A809" t="s">
        <v>159</v>
      </c>
      <c r="B809" t="s">
        <v>72</v>
      </c>
      <c r="E809">
        <v>1.8200000000000001E-2</v>
      </c>
      <c r="F809" t="s">
        <v>476</v>
      </c>
      <c r="G809">
        <v>1.8200000000000001E-2</v>
      </c>
      <c r="H809" t="s">
        <v>476</v>
      </c>
      <c r="I809">
        <v>1.8200000000000001E-2</v>
      </c>
      <c r="J809" t="s">
        <v>241</v>
      </c>
      <c r="K809">
        <v>1.8200000000000001E-2</v>
      </c>
      <c r="L809" t="s">
        <v>227</v>
      </c>
      <c r="M809">
        <v>1.8200000000000001E-2</v>
      </c>
      <c r="N809" t="s">
        <v>241</v>
      </c>
      <c r="O809">
        <v>1.8200000000000001E-2</v>
      </c>
      <c r="P809" t="s">
        <v>227</v>
      </c>
      <c r="Q809" t="s">
        <v>6</v>
      </c>
    </row>
    <row r="810" spans="1:17" x14ac:dyDescent="0.25">
      <c r="A810" t="s">
        <v>155</v>
      </c>
      <c r="B810" t="s">
        <v>72</v>
      </c>
      <c r="E810">
        <v>1.8200000000000001E-2</v>
      </c>
      <c r="F810" t="s">
        <v>476</v>
      </c>
      <c r="G810">
        <v>1.8200000000000001E-2</v>
      </c>
      <c r="H810" t="s">
        <v>476</v>
      </c>
      <c r="I810">
        <v>1.8200000000000001E-2</v>
      </c>
      <c r="J810" t="s">
        <v>241</v>
      </c>
      <c r="K810">
        <v>1.8200000000000001E-2</v>
      </c>
      <c r="L810" t="s">
        <v>227</v>
      </c>
      <c r="M810">
        <v>1.8200000000000001E-2</v>
      </c>
      <c r="N810" t="s">
        <v>241</v>
      </c>
      <c r="O810">
        <v>1.8200000000000001E-2</v>
      </c>
      <c r="P810" t="s">
        <v>227</v>
      </c>
      <c r="Q810" t="s">
        <v>6</v>
      </c>
    </row>
    <row r="811" spans="1:17" x14ac:dyDescent="0.25">
      <c r="A811" t="s">
        <v>198</v>
      </c>
      <c r="B811" t="s">
        <v>72</v>
      </c>
      <c r="E811">
        <v>1.2E-2</v>
      </c>
      <c r="F811" t="s">
        <v>267</v>
      </c>
      <c r="G811">
        <v>1.2E-2</v>
      </c>
      <c r="H811" t="s">
        <v>267</v>
      </c>
      <c r="I811">
        <v>1.2E-2</v>
      </c>
      <c r="J811" t="s">
        <v>241</v>
      </c>
      <c r="K811">
        <v>1.2E-2</v>
      </c>
      <c r="L811" t="s">
        <v>227</v>
      </c>
      <c r="M811">
        <v>1.2E-2</v>
      </c>
      <c r="N811" t="s">
        <v>241</v>
      </c>
      <c r="O811">
        <v>1.2E-2</v>
      </c>
      <c r="P811" t="s">
        <v>227</v>
      </c>
      <c r="Q811" t="s">
        <v>6</v>
      </c>
    </row>
    <row r="812" spans="1:17" x14ac:dyDescent="0.25">
      <c r="A812" t="s">
        <v>4</v>
      </c>
      <c r="B812" t="s">
        <v>21</v>
      </c>
      <c r="E812">
        <v>6.7999999999999996E-3</v>
      </c>
      <c r="F812" t="s">
        <v>323</v>
      </c>
      <c r="G812">
        <v>6.7999999999999996E-3</v>
      </c>
      <c r="H812" t="s">
        <v>323</v>
      </c>
      <c r="I812">
        <v>6.7999999999999996E-3</v>
      </c>
      <c r="J812" t="s">
        <v>226</v>
      </c>
      <c r="K812">
        <v>6.7999999999999996E-3</v>
      </c>
      <c r="L812" t="s">
        <v>227</v>
      </c>
      <c r="M812">
        <v>6.7999999999999996E-3</v>
      </c>
      <c r="N812" t="s">
        <v>226</v>
      </c>
      <c r="O812">
        <v>6.7999999999999996E-3</v>
      </c>
      <c r="P812" t="s">
        <v>227</v>
      </c>
    </row>
    <row r="813" spans="1:17" x14ac:dyDescent="0.25">
      <c r="A813" t="s">
        <v>4</v>
      </c>
      <c r="B813" t="s">
        <v>22</v>
      </c>
      <c r="E813">
        <v>2.8930000000000001E-2</v>
      </c>
      <c r="F813" t="s">
        <v>330</v>
      </c>
      <c r="G813">
        <v>6.4999999999999997E-3</v>
      </c>
      <c r="H813" t="s">
        <v>330</v>
      </c>
      <c r="I813">
        <v>2.8930000000000001E-2</v>
      </c>
      <c r="J813" t="s">
        <v>226</v>
      </c>
      <c r="K813">
        <v>6.4999999999999997E-3</v>
      </c>
      <c r="L813" t="s">
        <v>227</v>
      </c>
      <c r="M813">
        <v>2.8930000000000001E-2</v>
      </c>
      <c r="N813" t="s">
        <v>226</v>
      </c>
      <c r="O813">
        <v>6.4999999999999997E-3</v>
      </c>
      <c r="P813" t="s">
        <v>227</v>
      </c>
    </row>
    <row r="814" spans="1:17" hidden="1" x14ac:dyDescent="0.25">
      <c r="A814" t="s">
        <v>60</v>
      </c>
      <c r="B814" t="s">
        <v>73</v>
      </c>
      <c r="E814">
        <v>1.7399999999999999E-2</v>
      </c>
      <c r="F814" t="s">
        <v>218</v>
      </c>
      <c r="G814">
        <v>1.7399999999999999E-2</v>
      </c>
      <c r="H814" t="s">
        <v>218</v>
      </c>
      <c r="I814">
        <v>1.7399999999999999E-2</v>
      </c>
      <c r="J814" t="s">
        <v>218</v>
      </c>
      <c r="K814">
        <v>1.7399999999999999E-2</v>
      </c>
      <c r="L814" t="s">
        <v>218</v>
      </c>
      <c r="M814">
        <v>1.7399999999999999E-2</v>
      </c>
      <c r="N814" t="s">
        <v>218</v>
      </c>
      <c r="O814">
        <v>1.7399999999999999E-2</v>
      </c>
      <c r="P814" t="s">
        <v>218</v>
      </c>
      <c r="Q814" t="s">
        <v>6</v>
      </c>
    </row>
    <row r="815" spans="1:17" hidden="1" x14ac:dyDescent="0.25">
      <c r="A815" t="s">
        <v>99</v>
      </c>
      <c r="B815" t="s">
        <v>73</v>
      </c>
      <c r="E815">
        <v>3.9100000000000003E-2</v>
      </c>
      <c r="F815" t="s">
        <v>218</v>
      </c>
      <c r="G815">
        <v>3.9100000000000003E-2</v>
      </c>
      <c r="H815" t="s">
        <v>218</v>
      </c>
      <c r="I815">
        <v>3.9100000000000003E-2</v>
      </c>
      <c r="J815" t="s">
        <v>218</v>
      </c>
      <c r="K815">
        <v>3.9100000000000003E-2</v>
      </c>
      <c r="L815" t="s">
        <v>218</v>
      </c>
      <c r="M815">
        <v>3.9100000000000003E-2</v>
      </c>
      <c r="N815" t="s">
        <v>218</v>
      </c>
      <c r="O815">
        <v>3.9100000000000003E-2</v>
      </c>
      <c r="P815" t="s">
        <v>218</v>
      </c>
      <c r="Q815" t="s">
        <v>6</v>
      </c>
    </row>
    <row r="816" spans="1:17" x14ac:dyDescent="0.25">
      <c r="A816" t="s">
        <v>214</v>
      </c>
      <c r="B816" t="s">
        <v>73</v>
      </c>
      <c r="E816">
        <v>2.5399999999999999E-2</v>
      </c>
      <c r="F816" t="s">
        <v>298</v>
      </c>
      <c r="G816">
        <v>2.5399999999999999E-2</v>
      </c>
      <c r="H816" t="s">
        <v>298</v>
      </c>
      <c r="I816">
        <v>1.3899999999999999E-2</v>
      </c>
      <c r="J816" t="s">
        <v>226</v>
      </c>
      <c r="K816">
        <v>1.3899999999999999E-2</v>
      </c>
      <c r="L816" t="s">
        <v>227</v>
      </c>
      <c r="M816">
        <v>1.3899999999999999E-2</v>
      </c>
      <c r="N816" t="s">
        <v>226</v>
      </c>
      <c r="O816">
        <v>1.3899999999999999E-2</v>
      </c>
      <c r="P816" t="s">
        <v>227</v>
      </c>
      <c r="Q816" t="s">
        <v>6</v>
      </c>
    </row>
    <row r="817" spans="1:17" x14ac:dyDescent="0.25">
      <c r="A817" t="s">
        <v>101</v>
      </c>
      <c r="B817" t="s">
        <v>73</v>
      </c>
      <c r="E817">
        <v>0.78800000000000003</v>
      </c>
      <c r="F817" t="s">
        <v>330</v>
      </c>
      <c r="G817">
        <v>0.78800000000000003</v>
      </c>
      <c r="H817" t="s">
        <v>330</v>
      </c>
      <c r="I817">
        <v>0.78800000000000003</v>
      </c>
      <c r="J817" t="s">
        <v>226</v>
      </c>
      <c r="K817">
        <v>0.78800000000000003</v>
      </c>
      <c r="L817" t="s">
        <v>227</v>
      </c>
      <c r="M817">
        <v>0.78800000000000003</v>
      </c>
      <c r="N817" t="s">
        <v>226</v>
      </c>
      <c r="O817">
        <v>0.78800000000000003</v>
      </c>
      <c r="P817" t="s">
        <v>227</v>
      </c>
      <c r="Q817" t="s">
        <v>6</v>
      </c>
    </row>
    <row r="818" spans="1:17" x14ac:dyDescent="0.25">
      <c r="A818" t="s">
        <v>234</v>
      </c>
      <c r="B818" t="s">
        <v>73</v>
      </c>
      <c r="E818">
        <v>2.5399999999999999E-2</v>
      </c>
      <c r="F818" t="s">
        <v>298</v>
      </c>
      <c r="G818">
        <v>2.5399999999999999E-2</v>
      </c>
      <c r="H818" t="s">
        <v>298</v>
      </c>
      <c r="I818">
        <v>1.3899999999999999E-2</v>
      </c>
      <c r="J818" t="s">
        <v>226</v>
      </c>
      <c r="K818">
        <v>1.3899999999999999E-2</v>
      </c>
      <c r="L818" t="s">
        <v>227</v>
      </c>
      <c r="M818">
        <v>1.3899999999999999E-2</v>
      </c>
      <c r="N818" t="s">
        <v>226</v>
      </c>
      <c r="O818">
        <v>1.3899999999999999E-2</v>
      </c>
      <c r="P818" t="s">
        <v>227</v>
      </c>
      <c r="Q818" t="s">
        <v>6</v>
      </c>
    </row>
    <row r="819" spans="1:17" x14ac:dyDescent="0.25">
      <c r="A819" t="s">
        <v>105</v>
      </c>
      <c r="B819" t="s">
        <v>73</v>
      </c>
      <c r="E819">
        <v>3.2899999999999999E-2</v>
      </c>
      <c r="F819" t="s">
        <v>298</v>
      </c>
      <c r="G819">
        <v>1.8100000000000002E-2</v>
      </c>
      <c r="H819" t="s">
        <v>298</v>
      </c>
      <c r="I819">
        <v>3.2899999999999999E-2</v>
      </c>
      <c r="J819" t="s">
        <v>226</v>
      </c>
      <c r="K819">
        <v>1.8100000000000002E-2</v>
      </c>
      <c r="L819" t="s">
        <v>227</v>
      </c>
      <c r="M819">
        <v>3.2899999999999999E-2</v>
      </c>
      <c r="N819" t="s">
        <v>226</v>
      </c>
      <c r="O819">
        <v>1.8100000000000002E-2</v>
      </c>
      <c r="P819" t="s">
        <v>227</v>
      </c>
      <c r="Q819" t="s">
        <v>6</v>
      </c>
    </row>
    <row r="820" spans="1:17" hidden="1" x14ac:dyDescent="0.25">
      <c r="A820" t="s">
        <v>107</v>
      </c>
      <c r="B820" t="s">
        <v>73</v>
      </c>
      <c r="E820">
        <v>1.21E-2</v>
      </c>
      <c r="F820" t="s">
        <v>218</v>
      </c>
      <c r="G820">
        <v>1.21E-2</v>
      </c>
      <c r="H820" t="s">
        <v>218</v>
      </c>
      <c r="I820">
        <v>1.21E-2</v>
      </c>
      <c r="J820" t="s">
        <v>218</v>
      </c>
      <c r="K820">
        <v>1.21E-2</v>
      </c>
      <c r="L820" t="s">
        <v>218</v>
      </c>
      <c r="M820">
        <v>1.21E-2</v>
      </c>
      <c r="N820" t="s">
        <v>218</v>
      </c>
      <c r="O820">
        <v>1.21E-2</v>
      </c>
      <c r="P820" t="s">
        <v>218</v>
      </c>
      <c r="Q820" t="s">
        <v>6</v>
      </c>
    </row>
    <row r="821" spans="1:17" hidden="1" x14ac:dyDescent="0.25">
      <c r="A821" t="s">
        <v>163</v>
      </c>
      <c r="B821" t="s">
        <v>73</v>
      </c>
      <c r="E821">
        <v>3.7499999999999999E-2</v>
      </c>
      <c r="F821" t="s">
        <v>218</v>
      </c>
      <c r="G821">
        <v>3.7499999999999999E-2</v>
      </c>
      <c r="H821" t="s">
        <v>218</v>
      </c>
      <c r="I821">
        <v>3.7499999999999999E-2</v>
      </c>
      <c r="J821" t="s">
        <v>218</v>
      </c>
      <c r="K821">
        <v>3.7499999999999999E-2</v>
      </c>
      <c r="L821" t="s">
        <v>218</v>
      </c>
      <c r="M821">
        <v>3.7499999999999999E-2</v>
      </c>
      <c r="N821" t="s">
        <v>218</v>
      </c>
      <c r="O821">
        <v>3.7499999999999999E-2</v>
      </c>
      <c r="P821" t="s">
        <v>218</v>
      </c>
      <c r="Q821" t="s">
        <v>6</v>
      </c>
    </row>
    <row r="822" spans="1:17" hidden="1" x14ac:dyDescent="0.25">
      <c r="A822" t="s">
        <v>168</v>
      </c>
      <c r="B822" t="s">
        <v>73</v>
      </c>
      <c r="E822">
        <v>3.7499999999999999E-2</v>
      </c>
      <c r="F822" t="s">
        <v>218</v>
      </c>
      <c r="G822">
        <v>3.7499999999999999E-2</v>
      </c>
      <c r="H822" t="s">
        <v>218</v>
      </c>
      <c r="I822">
        <v>3.7499999999999999E-2</v>
      </c>
      <c r="J822" t="s">
        <v>218</v>
      </c>
      <c r="K822">
        <v>3.7499999999999999E-2</v>
      </c>
      <c r="L822" t="s">
        <v>218</v>
      </c>
      <c r="M822">
        <v>3.7499999999999999E-2</v>
      </c>
      <c r="N822" t="s">
        <v>218</v>
      </c>
      <c r="O822">
        <v>3.7499999999999999E-2</v>
      </c>
      <c r="P822" t="s">
        <v>218</v>
      </c>
      <c r="Q822" t="s">
        <v>6</v>
      </c>
    </row>
    <row r="823" spans="1:17" hidden="1" x14ac:dyDescent="0.25">
      <c r="A823" t="s">
        <v>178</v>
      </c>
      <c r="B823" t="s">
        <v>73</v>
      </c>
      <c r="E823">
        <v>3.7499999999999999E-2</v>
      </c>
      <c r="F823" t="s">
        <v>218</v>
      </c>
      <c r="G823">
        <v>3.7499999999999999E-2</v>
      </c>
      <c r="H823" t="s">
        <v>218</v>
      </c>
      <c r="I823">
        <v>3.7499999999999999E-2</v>
      </c>
      <c r="J823" t="s">
        <v>218</v>
      </c>
      <c r="K823">
        <v>3.7499999999999999E-2</v>
      </c>
      <c r="L823" t="s">
        <v>218</v>
      </c>
      <c r="M823">
        <v>3.7499999999999999E-2</v>
      </c>
      <c r="N823" t="s">
        <v>218</v>
      </c>
      <c r="O823">
        <v>3.7499999999999999E-2</v>
      </c>
      <c r="P823" t="s">
        <v>218</v>
      </c>
      <c r="Q823" t="s">
        <v>6</v>
      </c>
    </row>
    <row r="824" spans="1:17" hidden="1" x14ac:dyDescent="0.25">
      <c r="A824" t="s">
        <v>170</v>
      </c>
      <c r="B824" t="s">
        <v>73</v>
      </c>
      <c r="E824">
        <v>3.7499999999999999E-2</v>
      </c>
      <c r="F824" t="s">
        <v>218</v>
      </c>
      <c r="G824">
        <v>3.7499999999999999E-2</v>
      </c>
      <c r="H824" t="s">
        <v>218</v>
      </c>
      <c r="I824">
        <v>3.7499999999999999E-2</v>
      </c>
      <c r="J824" t="s">
        <v>218</v>
      </c>
      <c r="K824">
        <v>3.7499999999999999E-2</v>
      </c>
      <c r="L824" t="s">
        <v>218</v>
      </c>
      <c r="M824">
        <v>3.7499999999999999E-2</v>
      </c>
      <c r="N824" t="s">
        <v>218</v>
      </c>
      <c r="O824">
        <v>3.7499999999999999E-2</v>
      </c>
      <c r="P824" t="s">
        <v>218</v>
      </c>
      <c r="Q824" t="s">
        <v>6</v>
      </c>
    </row>
    <row r="825" spans="1:17" hidden="1" x14ac:dyDescent="0.25">
      <c r="A825" t="s">
        <v>174</v>
      </c>
      <c r="B825" t="s">
        <v>73</v>
      </c>
      <c r="E825">
        <v>3.7499999999999999E-2</v>
      </c>
      <c r="F825" t="s">
        <v>218</v>
      </c>
      <c r="G825">
        <v>3.7499999999999999E-2</v>
      </c>
      <c r="H825" t="s">
        <v>218</v>
      </c>
      <c r="I825">
        <v>3.7499999999999999E-2</v>
      </c>
      <c r="J825" t="s">
        <v>218</v>
      </c>
      <c r="K825">
        <v>3.7499999999999999E-2</v>
      </c>
      <c r="L825" t="s">
        <v>218</v>
      </c>
      <c r="M825">
        <v>3.7499999999999999E-2</v>
      </c>
      <c r="N825" t="s">
        <v>218</v>
      </c>
      <c r="O825">
        <v>3.7499999999999999E-2</v>
      </c>
      <c r="P825" t="s">
        <v>218</v>
      </c>
      <c r="Q825" t="s">
        <v>6</v>
      </c>
    </row>
    <row r="826" spans="1:17" hidden="1" x14ac:dyDescent="0.25">
      <c r="A826" t="s">
        <v>176</v>
      </c>
      <c r="B826" t="s">
        <v>73</v>
      </c>
      <c r="E826">
        <v>3.7499999999999999E-2</v>
      </c>
      <c r="F826" t="s">
        <v>218</v>
      </c>
      <c r="G826">
        <v>3.7499999999999999E-2</v>
      </c>
      <c r="H826" t="s">
        <v>218</v>
      </c>
      <c r="I826">
        <v>3.7499999999999999E-2</v>
      </c>
      <c r="J826" t="s">
        <v>218</v>
      </c>
      <c r="K826">
        <v>3.7499999999999999E-2</v>
      </c>
      <c r="L826" t="s">
        <v>218</v>
      </c>
      <c r="M826">
        <v>3.7499999999999999E-2</v>
      </c>
      <c r="N826" t="s">
        <v>218</v>
      </c>
      <c r="O826">
        <v>3.7499999999999999E-2</v>
      </c>
      <c r="P826" t="s">
        <v>218</v>
      </c>
      <c r="Q826" t="s">
        <v>6</v>
      </c>
    </row>
    <row r="827" spans="1:17" hidden="1" x14ac:dyDescent="0.25">
      <c r="A827" t="s">
        <v>172</v>
      </c>
      <c r="B827" t="s">
        <v>73</v>
      </c>
      <c r="E827">
        <v>3.7499999999999999E-2</v>
      </c>
      <c r="F827" t="s">
        <v>218</v>
      </c>
      <c r="G827">
        <v>3.7499999999999999E-2</v>
      </c>
      <c r="H827" t="s">
        <v>218</v>
      </c>
      <c r="I827">
        <v>3.7499999999999999E-2</v>
      </c>
      <c r="J827" t="s">
        <v>218</v>
      </c>
      <c r="K827">
        <v>3.7499999999999999E-2</v>
      </c>
      <c r="L827" t="s">
        <v>218</v>
      </c>
      <c r="M827">
        <v>3.7499999999999999E-2</v>
      </c>
      <c r="N827" t="s">
        <v>218</v>
      </c>
      <c r="O827">
        <v>3.7499999999999999E-2</v>
      </c>
      <c r="P827" t="s">
        <v>218</v>
      </c>
      <c r="Q827" t="s">
        <v>6</v>
      </c>
    </row>
    <row r="828" spans="1:17" x14ac:dyDescent="0.25">
      <c r="A828" t="s">
        <v>180</v>
      </c>
      <c r="B828" t="s">
        <v>73</v>
      </c>
      <c r="E828">
        <v>0.17469999999999999</v>
      </c>
      <c r="F828" t="s">
        <v>298</v>
      </c>
      <c r="G828">
        <v>2.2400000000000003E-2</v>
      </c>
      <c r="H828" t="s">
        <v>298</v>
      </c>
      <c r="I828">
        <v>0.17469999999999999</v>
      </c>
      <c r="J828" t="s">
        <v>226</v>
      </c>
      <c r="K828">
        <v>2.2400000000000003E-2</v>
      </c>
      <c r="L828" t="s">
        <v>227</v>
      </c>
      <c r="M828">
        <v>0.17469999999999999</v>
      </c>
      <c r="N828" t="s">
        <v>226</v>
      </c>
      <c r="O828">
        <v>2.2400000000000003E-2</v>
      </c>
      <c r="P828" t="s">
        <v>227</v>
      </c>
      <c r="Q828" t="s">
        <v>6</v>
      </c>
    </row>
    <row r="829" spans="1:17" hidden="1" x14ac:dyDescent="0.25">
      <c r="A829" t="s">
        <v>189</v>
      </c>
      <c r="B829" t="s">
        <v>73</v>
      </c>
      <c r="E829">
        <v>2.1499999999999998E-2</v>
      </c>
      <c r="F829" t="s">
        <v>218</v>
      </c>
      <c r="G829">
        <v>2.1499999999999998E-2</v>
      </c>
      <c r="H829" t="s">
        <v>218</v>
      </c>
      <c r="I829">
        <v>2.1499999999999998E-2</v>
      </c>
      <c r="J829" t="s">
        <v>218</v>
      </c>
      <c r="K829">
        <v>2.1499999999999998E-2</v>
      </c>
      <c r="L829" t="s">
        <v>218</v>
      </c>
      <c r="M829">
        <v>2.1499999999999998E-2</v>
      </c>
      <c r="N829" t="s">
        <v>218</v>
      </c>
      <c r="O829">
        <v>2.1499999999999998E-2</v>
      </c>
      <c r="P829" t="s">
        <v>218</v>
      </c>
      <c r="Q829" t="s">
        <v>6</v>
      </c>
    </row>
    <row r="830" spans="1:17" x14ac:dyDescent="0.25">
      <c r="A830" t="s">
        <v>191</v>
      </c>
      <c r="B830" t="s">
        <v>73</v>
      </c>
      <c r="E830">
        <v>1.06E-2</v>
      </c>
      <c r="F830" t="s">
        <v>298</v>
      </c>
      <c r="G830">
        <v>1.5650000000000001E-2</v>
      </c>
      <c r="H830" t="s">
        <v>298</v>
      </c>
      <c r="I830">
        <v>1.06E-2</v>
      </c>
      <c r="J830" t="s">
        <v>226</v>
      </c>
      <c r="K830">
        <v>1.5650000000000001E-2</v>
      </c>
      <c r="L830" t="s">
        <v>227</v>
      </c>
      <c r="M830">
        <v>1.06E-2</v>
      </c>
      <c r="N830" t="s">
        <v>226</v>
      </c>
      <c r="O830">
        <v>1.5650000000000001E-2</v>
      </c>
      <c r="P830" t="s">
        <v>227</v>
      </c>
      <c r="Q830" t="s">
        <v>6</v>
      </c>
    </row>
    <row r="831" spans="1:17" hidden="1" x14ac:dyDescent="0.25">
      <c r="A831" t="s">
        <v>103</v>
      </c>
      <c r="B831" t="s">
        <v>73</v>
      </c>
      <c r="E831">
        <v>4.7999999999999996E-3</v>
      </c>
      <c r="F831" t="s">
        <v>218</v>
      </c>
      <c r="G831">
        <v>4.7999999999999996E-3</v>
      </c>
      <c r="H831" t="s">
        <v>218</v>
      </c>
      <c r="I831">
        <v>4.7999999999999996E-3</v>
      </c>
      <c r="J831" t="s">
        <v>218</v>
      </c>
      <c r="K831">
        <v>4.7999999999999996E-3</v>
      </c>
      <c r="L831" t="s">
        <v>218</v>
      </c>
      <c r="M831">
        <v>4.7999999999999996E-3</v>
      </c>
      <c r="N831" t="s">
        <v>218</v>
      </c>
      <c r="O831">
        <v>4.7999999999999996E-3</v>
      </c>
      <c r="P831" t="s">
        <v>218</v>
      </c>
      <c r="Q831" t="s">
        <v>6</v>
      </c>
    </row>
    <row r="832" spans="1:17" hidden="1" x14ac:dyDescent="0.25">
      <c r="A832" t="s">
        <v>216</v>
      </c>
      <c r="B832" t="s">
        <v>73</v>
      </c>
      <c r="E832">
        <v>4.7999999999999996E-3</v>
      </c>
      <c r="F832" t="s">
        <v>218</v>
      </c>
      <c r="G832">
        <v>0</v>
      </c>
      <c r="H832" t="s">
        <v>218</v>
      </c>
      <c r="I832">
        <v>4.7999999999999996E-3</v>
      </c>
      <c r="J832" t="s">
        <v>218</v>
      </c>
      <c r="K832">
        <v>0</v>
      </c>
      <c r="L832" t="s">
        <v>218</v>
      </c>
      <c r="M832">
        <v>4.7999999999999996E-3</v>
      </c>
      <c r="N832" t="s">
        <v>218</v>
      </c>
      <c r="O832">
        <v>0</v>
      </c>
      <c r="P832" t="s">
        <v>218</v>
      </c>
      <c r="Q832" t="s">
        <v>6</v>
      </c>
    </row>
    <row r="833" spans="1:17" hidden="1" x14ac:dyDescent="0.25">
      <c r="A833" t="s">
        <v>193</v>
      </c>
      <c r="B833" t="s">
        <v>73</v>
      </c>
      <c r="E833">
        <v>4.0300000000000002E-2</v>
      </c>
      <c r="F833" t="s">
        <v>218</v>
      </c>
      <c r="G833">
        <v>4.0300000000000002E-2</v>
      </c>
      <c r="H833" t="s">
        <v>218</v>
      </c>
      <c r="I833">
        <v>4.0300000000000002E-2</v>
      </c>
      <c r="J833" t="s">
        <v>218</v>
      </c>
      <c r="K833">
        <v>4.0300000000000002E-2</v>
      </c>
      <c r="L833" t="s">
        <v>218</v>
      </c>
      <c r="M833">
        <v>4.0300000000000002E-2</v>
      </c>
      <c r="N833" t="s">
        <v>218</v>
      </c>
      <c r="O833">
        <v>4.0300000000000002E-2</v>
      </c>
      <c r="P833" t="s">
        <v>218</v>
      </c>
      <c r="Q833" t="s">
        <v>6</v>
      </c>
    </row>
    <row r="834" spans="1:17" x14ac:dyDescent="0.25">
      <c r="A834" t="s">
        <v>229</v>
      </c>
      <c r="B834" t="s">
        <v>73</v>
      </c>
      <c r="E834">
        <v>2.5399999999999999E-2</v>
      </c>
      <c r="F834" t="s">
        <v>298</v>
      </c>
      <c r="G834">
        <v>2.5399999999999999E-2</v>
      </c>
      <c r="H834" t="s">
        <v>298</v>
      </c>
      <c r="I834">
        <v>1.3899999999999999E-2</v>
      </c>
      <c r="J834" t="s">
        <v>226</v>
      </c>
      <c r="K834">
        <v>1.3899999999999999E-2</v>
      </c>
      <c r="L834" t="s">
        <v>227</v>
      </c>
      <c r="M834">
        <v>1.3899999999999999E-2</v>
      </c>
      <c r="N834" t="s">
        <v>226</v>
      </c>
      <c r="O834">
        <v>1.3899999999999999E-2</v>
      </c>
      <c r="P834" t="s">
        <v>227</v>
      </c>
      <c r="Q834" t="s">
        <v>6</v>
      </c>
    </row>
    <row r="835" spans="1:17" x14ac:dyDescent="0.25">
      <c r="A835" t="s">
        <v>196</v>
      </c>
      <c r="B835" t="s">
        <v>73</v>
      </c>
      <c r="E835">
        <v>0.12820000000000001</v>
      </c>
      <c r="F835" t="s">
        <v>298</v>
      </c>
      <c r="G835">
        <v>0.12820000000000001</v>
      </c>
      <c r="H835" t="s">
        <v>298</v>
      </c>
      <c r="I835">
        <v>0.12820000000000001</v>
      </c>
      <c r="J835" t="s">
        <v>226</v>
      </c>
      <c r="K835">
        <v>0.12820000000000001</v>
      </c>
      <c r="L835" t="s">
        <v>227</v>
      </c>
      <c r="M835">
        <v>0.12820000000000001</v>
      </c>
      <c r="N835" t="s">
        <v>226</v>
      </c>
      <c r="O835">
        <v>0.12820000000000001</v>
      </c>
      <c r="P835" t="s">
        <v>227</v>
      </c>
      <c r="Q835" t="s">
        <v>6</v>
      </c>
    </row>
    <row r="836" spans="1:17" hidden="1" x14ac:dyDescent="0.25">
      <c r="A836" t="s">
        <v>144</v>
      </c>
      <c r="B836" t="s">
        <v>73</v>
      </c>
      <c r="E836">
        <v>3.7499999999999999E-2</v>
      </c>
      <c r="F836" t="s">
        <v>218</v>
      </c>
      <c r="G836">
        <v>3.7499999999999999E-2</v>
      </c>
      <c r="H836" t="s">
        <v>218</v>
      </c>
      <c r="I836">
        <v>3.7499999999999999E-2</v>
      </c>
      <c r="J836" t="s">
        <v>218</v>
      </c>
      <c r="K836">
        <v>3.7499999999999999E-2</v>
      </c>
      <c r="L836" t="s">
        <v>218</v>
      </c>
      <c r="M836">
        <v>3.7499999999999999E-2</v>
      </c>
      <c r="N836" t="s">
        <v>218</v>
      </c>
      <c r="O836">
        <v>3.7499999999999999E-2</v>
      </c>
      <c r="P836" t="s">
        <v>218</v>
      </c>
      <c r="Q836" t="s">
        <v>6</v>
      </c>
    </row>
    <row r="837" spans="1:17" hidden="1" x14ac:dyDescent="0.25">
      <c r="A837" t="s">
        <v>151</v>
      </c>
      <c r="B837" t="s">
        <v>73</v>
      </c>
      <c r="E837">
        <v>3.7499999999999999E-2</v>
      </c>
      <c r="F837" t="s">
        <v>218</v>
      </c>
      <c r="G837">
        <v>3.7499999999999999E-2</v>
      </c>
      <c r="H837" t="s">
        <v>218</v>
      </c>
      <c r="I837">
        <v>3.7499999999999999E-2</v>
      </c>
      <c r="J837" t="s">
        <v>218</v>
      </c>
      <c r="K837">
        <v>3.7499999999999999E-2</v>
      </c>
      <c r="L837" t="s">
        <v>218</v>
      </c>
      <c r="M837">
        <v>3.7499999999999999E-2</v>
      </c>
      <c r="N837" t="s">
        <v>218</v>
      </c>
      <c r="O837">
        <v>3.7499999999999999E-2</v>
      </c>
      <c r="P837" t="s">
        <v>218</v>
      </c>
      <c r="Q837" t="s">
        <v>6</v>
      </c>
    </row>
    <row r="838" spans="1:17" hidden="1" x14ac:dyDescent="0.25">
      <c r="A838" t="s">
        <v>161</v>
      </c>
      <c r="B838" t="s">
        <v>73</v>
      </c>
      <c r="E838">
        <v>3.7499999999999999E-2</v>
      </c>
      <c r="F838" t="s">
        <v>218</v>
      </c>
      <c r="G838">
        <v>3.7499999999999999E-2</v>
      </c>
      <c r="H838" t="s">
        <v>218</v>
      </c>
      <c r="I838">
        <v>3.7499999999999999E-2</v>
      </c>
      <c r="J838" t="s">
        <v>218</v>
      </c>
      <c r="K838">
        <v>3.7499999999999999E-2</v>
      </c>
      <c r="L838" t="s">
        <v>218</v>
      </c>
      <c r="M838">
        <v>3.7499999999999999E-2</v>
      </c>
      <c r="N838" t="s">
        <v>218</v>
      </c>
      <c r="O838">
        <v>3.7499999999999999E-2</v>
      </c>
      <c r="P838" t="s">
        <v>218</v>
      </c>
      <c r="Q838" t="s">
        <v>6</v>
      </c>
    </row>
    <row r="839" spans="1:17" hidden="1" x14ac:dyDescent="0.25">
      <c r="A839" t="s">
        <v>157</v>
      </c>
      <c r="B839" t="s">
        <v>73</v>
      </c>
      <c r="E839">
        <v>3.7499999999999999E-2</v>
      </c>
      <c r="F839" t="s">
        <v>218</v>
      </c>
      <c r="G839">
        <v>3.7499999999999999E-2</v>
      </c>
      <c r="H839" t="s">
        <v>218</v>
      </c>
      <c r="I839">
        <v>3.7499999999999999E-2</v>
      </c>
      <c r="J839" t="s">
        <v>218</v>
      </c>
      <c r="K839">
        <v>3.7499999999999999E-2</v>
      </c>
      <c r="L839" t="s">
        <v>218</v>
      </c>
      <c r="M839">
        <v>3.7499999999999999E-2</v>
      </c>
      <c r="N839" t="s">
        <v>218</v>
      </c>
      <c r="O839">
        <v>3.7499999999999999E-2</v>
      </c>
      <c r="P839" t="s">
        <v>218</v>
      </c>
      <c r="Q839" t="s">
        <v>6</v>
      </c>
    </row>
    <row r="840" spans="1:17" hidden="1" x14ac:dyDescent="0.25">
      <c r="A840" t="s">
        <v>159</v>
      </c>
      <c r="B840" t="s">
        <v>73</v>
      </c>
      <c r="E840">
        <v>3.7499999999999999E-2</v>
      </c>
      <c r="F840" t="s">
        <v>218</v>
      </c>
      <c r="G840">
        <v>3.7499999999999999E-2</v>
      </c>
      <c r="H840" t="s">
        <v>218</v>
      </c>
      <c r="I840">
        <v>3.7499999999999999E-2</v>
      </c>
      <c r="J840" t="s">
        <v>218</v>
      </c>
      <c r="K840">
        <v>3.7499999999999999E-2</v>
      </c>
      <c r="L840" t="s">
        <v>218</v>
      </c>
      <c r="M840">
        <v>3.7499999999999999E-2</v>
      </c>
      <c r="N840" t="s">
        <v>218</v>
      </c>
      <c r="O840">
        <v>3.7499999999999999E-2</v>
      </c>
      <c r="P840" t="s">
        <v>218</v>
      </c>
      <c r="Q840" t="s">
        <v>6</v>
      </c>
    </row>
    <row r="841" spans="1:17" hidden="1" x14ac:dyDescent="0.25">
      <c r="A841" t="s">
        <v>155</v>
      </c>
      <c r="B841" t="s">
        <v>73</v>
      </c>
      <c r="E841">
        <v>3.7499999999999999E-2</v>
      </c>
      <c r="F841" t="s">
        <v>218</v>
      </c>
      <c r="G841">
        <v>3.7499999999999999E-2</v>
      </c>
      <c r="H841" t="s">
        <v>218</v>
      </c>
      <c r="I841">
        <v>3.7499999999999999E-2</v>
      </c>
      <c r="J841" t="s">
        <v>218</v>
      </c>
      <c r="K841">
        <v>3.7499999999999999E-2</v>
      </c>
      <c r="L841" t="s">
        <v>218</v>
      </c>
      <c r="M841">
        <v>3.7499999999999999E-2</v>
      </c>
      <c r="N841" t="s">
        <v>218</v>
      </c>
      <c r="O841">
        <v>3.7499999999999999E-2</v>
      </c>
      <c r="P841" t="s">
        <v>218</v>
      </c>
      <c r="Q841" t="s">
        <v>6</v>
      </c>
    </row>
    <row r="842" spans="1:17" hidden="1" x14ac:dyDescent="0.25">
      <c r="A842" t="s">
        <v>198</v>
      </c>
      <c r="B842" t="s">
        <v>73</v>
      </c>
      <c r="E842">
        <v>7.1000000000000004E-3</v>
      </c>
      <c r="F842" t="s">
        <v>218</v>
      </c>
      <c r="G842">
        <v>7.1000000000000004E-3</v>
      </c>
      <c r="H842" t="s">
        <v>218</v>
      </c>
      <c r="I842">
        <v>7.1000000000000004E-3</v>
      </c>
      <c r="J842" t="s">
        <v>218</v>
      </c>
      <c r="K842">
        <v>7.1000000000000004E-3</v>
      </c>
      <c r="L842" t="s">
        <v>218</v>
      </c>
      <c r="M842">
        <v>7.1000000000000004E-3</v>
      </c>
      <c r="N842" t="s">
        <v>218</v>
      </c>
      <c r="O842">
        <v>7.1000000000000004E-3</v>
      </c>
      <c r="P842" t="s">
        <v>218</v>
      </c>
      <c r="Q842" t="s">
        <v>6</v>
      </c>
    </row>
    <row r="843" spans="1:17" hidden="1" x14ac:dyDescent="0.25">
      <c r="A843" t="s">
        <v>60</v>
      </c>
      <c r="B843" t="s">
        <v>82</v>
      </c>
      <c r="E843">
        <v>1.7399999999999999E-2</v>
      </c>
      <c r="F843" t="s">
        <v>218</v>
      </c>
      <c r="G843">
        <v>1.7399999999999999E-2</v>
      </c>
      <c r="H843" t="s">
        <v>218</v>
      </c>
      <c r="I843">
        <v>1.7399999999999999E-2</v>
      </c>
      <c r="J843" t="s">
        <v>218</v>
      </c>
      <c r="K843">
        <v>1.7399999999999999E-2</v>
      </c>
      <c r="L843" t="s">
        <v>218</v>
      </c>
      <c r="M843">
        <v>1.7399999999999999E-2</v>
      </c>
      <c r="N843" t="s">
        <v>218</v>
      </c>
      <c r="O843">
        <v>1.7399999999999999E-2</v>
      </c>
      <c r="P843" t="s">
        <v>218</v>
      </c>
      <c r="Q843" t="s">
        <v>6</v>
      </c>
    </row>
    <row r="844" spans="1:17" hidden="1" x14ac:dyDescent="0.25">
      <c r="A844" t="s">
        <v>99</v>
      </c>
      <c r="B844" t="s">
        <v>82</v>
      </c>
      <c r="E844">
        <v>3.9100000000000003E-2</v>
      </c>
      <c r="F844" t="s">
        <v>218</v>
      </c>
      <c r="G844">
        <v>3.9100000000000003E-2</v>
      </c>
      <c r="H844" t="s">
        <v>218</v>
      </c>
      <c r="I844">
        <v>3.9100000000000003E-2</v>
      </c>
      <c r="J844" t="s">
        <v>218</v>
      </c>
      <c r="K844">
        <v>3.9100000000000003E-2</v>
      </c>
      <c r="L844" t="s">
        <v>218</v>
      </c>
      <c r="M844">
        <v>3.9100000000000003E-2</v>
      </c>
      <c r="N844" t="s">
        <v>218</v>
      </c>
      <c r="O844">
        <v>3.9100000000000003E-2</v>
      </c>
      <c r="P844" t="s">
        <v>218</v>
      </c>
      <c r="Q844" t="s">
        <v>6</v>
      </c>
    </row>
    <row r="845" spans="1:17" x14ac:dyDescent="0.25">
      <c r="A845" t="s">
        <v>214</v>
      </c>
      <c r="B845" t="s">
        <v>82</v>
      </c>
      <c r="E845">
        <v>2.5399999999999999E-2</v>
      </c>
      <c r="F845" t="s">
        <v>298</v>
      </c>
      <c r="G845">
        <v>2.5399999999999999E-2</v>
      </c>
      <c r="H845" t="s">
        <v>298</v>
      </c>
      <c r="I845">
        <v>1.3899999999999999E-2</v>
      </c>
      <c r="J845" t="s">
        <v>226</v>
      </c>
      <c r="K845">
        <v>1.3899999999999999E-2</v>
      </c>
      <c r="L845" t="s">
        <v>227</v>
      </c>
      <c r="M845">
        <v>1.3899999999999999E-2</v>
      </c>
      <c r="N845" t="s">
        <v>226</v>
      </c>
      <c r="O845">
        <v>1.3899999999999999E-2</v>
      </c>
      <c r="P845" t="s">
        <v>227</v>
      </c>
      <c r="Q845" t="s">
        <v>6</v>
      </c>
    </row>
    <row r="846" spans="1:17" x14ac:dyDescent="0.25">
      <c r="A846" t="s">
        <v>101</v>
      </c>
      <c r="B846" t="s">
        <v>82</v>
      </c>
      <c r="E846">
        <v>0.78800000000000003</v>
      </c>
      <c r="F846" t="s">
        <v>298</v>
      </c>
      <c r="G846">
        <v>0.78800000000000003</v>
      </c>
      <c r="H846" t="s">
        <v>226</v>
      </c>
      <c r="I846">
        <v>0.85299999999999998</v>
      </c>
      <c r="J846" t="s">
        <v>226</v>
      </c>
      <c r="K846">
        <v>0.85299999999999998</v>
      </c>
      <c r="L846" t="s">
        <v>227</v>
      </c>
      <c r="M846">
        <v>0.85299999999999998</v>
      </c>
      <c r="N846" t="s">
        <v>226</v>
      </c>
      <c r="O846">
        <v>0.85299999999999998</v>
      </c>
      <c r="P846" t="s">
        <v>227</v>
      </c>
      <c r="Q846" t="s">
        <v>6</v>
      </c>
    </row>
    <row r="847" spans="1:17" x14ac:dyDescent="0.25">
      <c r="A847" t="s">
        <v>234</v>
      </c>
      <c r="B847" t="s">
        <v>82</v>
      </c>
      <c r="E847">
        <v>2.5399999999999999E-2</v>
      </c>
      <c r="F847" t="s">
        <v>298</v>
      </c>
      <c r="G847">
        <v>2.5399999999999999E-2</v>
      </c>
      <c r="H847" t="s">
        <v>298</v>
      </c>
      <c r="I847">
        <v>1.3899999999999999E-2</v>
      </c>
      <c r="J847" t="s">
        <v>226</v>
      </c>
      <c r="K847">
        <v>1.3899999999999999E-2</v>
      </c>
      <c r="L847" t="s">
        <v>227</v>
      </c>
      <c r="M847">
        <v>1.3899999999999999E-2</v>
      </c>
      <c r="N847" t="s">
        <v>226</v>
      </c>
      <c r="O847">
        <v>1.3899999999999999E-2</v>
      </c>
      <c r="P847" t="s">
        <v>227</v>
      </c>
      <c r="Q847" t="s">
        <v>6</v>
      </c>
    </row>
    <row r="848" spans="1:17" x14ac:dyDescent="0.25">
      <c r="A848" t="s">
        <v>105</v>
      </c>
      <c r="B848" t="s">
        <v>82</v>
      </c>
      <c r="E848">
        <v>3.2899999999999999E-2</v>
      </c>
      <c r="F848" t="s">
        <v>298</v>
      </c>
      <c r="G848">
        <v>1.8100000000000002E-2</v>
      </c>
      <c r="H848" t="s">
        <v>298</v>
      </c>
      <c r="I848">
        <v>3.2899999999999999E-2</v>
      </c>
      <c r="J848" t="s">
        <v>226</v>
      </c>
      <c r="K848">
        <v>1.8100000000000002E-2</v>
      </c>
      <c r="L848" t="s">
        <v>227</v>
      </c>
      <c r="M848">
        <v>3.2899999999999999E-2</v>
      </c>
      <c r="N848" t="s">
        <v>226</v>
      </c>
      <c r="O848">
        <v>1.8100000000000002E-2</v>
      </c>
      <c r="P848" t="s">
        <v>227</v>
      </c>
      <c r="Q848" t="s">
        <v>6</v>
      </c>
    </row>
    <row r="849" spans="1:17" hidden="1" x14ac:dyDescent="0.25">
      <c r="A849" t="s">
        <v>107</v>
      </c>
      <c r="B849" t="s">
        <v>82</v>
      </c>
      <c r="E849">
        <v>1.21E-2</v>
      </c>
      <c r="F849" t="s">
        <v>218</v>
      </c>
      <c r="G849">
        <v>1.21E-2</v>
      </c>
      <c r="H849" t="s">
        <v>218</v>
      </c>
      <c r="I849">
        <v>1.21E-2</v>
      </c>
      <c r="J849" t="s">
        <v>218</v>
      </c>
      <c r="K849">
        <v>1.21E-2</v>
      </c>
      <c r="L849" t="s">
        <v>218</v>
      </c>
      <c r="M849">
        <v>1.21E-2</v>
      </c>
      <c r="N849" t="s">
        <v>218</v>
      </c>
      <c r="O849">
        <v>1.21E-2</v>
      </c>
      <c r="P849" t="s">
        <v>218</v>
      </c>
      <c r="Q849" t="s">
        <v>6</v>
      </c>
    </row>
    <row r="850" spans="1:17" hidden="1" x14ac:dyDescent="0.25">
      <c r="A850" t="s">
        <v>163</v>
      </c>
      <c r="B850" t="s">
        <v>82</v>
      </c>
      <c r="E850">
        <v>3.7499999999999999E-2</v>
      </c>
      <c r="F850" t="s">
        <v>218</v>
      </c>
      <c r="G850">
        <v>3.7499999999999999E-2</v>
      </c>
      <c r="H850" t="s">
        <v>218</v>
      </c>
      <c r="I850">
        <v>3.7499999999999999E-2</v>
      </c>
      <c r="J850" t="s">
        <v>218</v>
      </c>
      <c r="K850">
        <v>3.7499999999999999E-2</v>
      </c>
      <c r="L850" t="s">
        <v>218</v>
      </c>
      <c r="M850">
        <v>3.7499999999999999E-2</v>
      </c>
      <c r="N850" t="s">
        <v>218</v>
      </c>
      <c r="O850">
        <v>3.7499999999999999E-2</v>
      </c>
      <c r="P850" t="s">
        <v>218</v>
      </c>
      <c r="Q850" t="s">
        <v>6</v>
      </c>
    </row>
    <row r="851" spans="1:17" hidden="1" x14ac:dyDescent="0.25">
      <c r="A851" t="s">
        <v>168</v>
      </c>
      <c r="B851" t="s">
        <v>82</v>
      </c>
      <c r="E851">
        <v>3.7499999999999999E-2</v>
      </c>
      <c r="F851" t="s">
        <v>218</v>
      </c>
      <c r="G851">
        <v>3.7499999999999999E-2</v>
      </c>
      <c r="H851" t="s">
        <v>218</v>
      </c>
      <c r="I851">
        <v>3.7499999999999999E-2</v>
      </c>
      <c r="J851" t="s">
        <v>218</v>
      </c>
      <c r="K851">
        <v>3.7499999999999999E-2</v>
      </c>
      <c r="L851" t="s">
        <v>218</v>
      </c>
      <c r="M851">
        <v>3.7499999999999999E-2</v>
      </c>
      <c r="N851" t="s">
        <v>218</v>
      </c>
      <c r="O851">
        <v>3.7499999999999999E-2</v>
      </c>
      <c r="P851" t="s">
        <v>218</v>
      </c>
      <c r="Q851" t="s">
        <v>6</v>
      </c>
    </row>
    <row r="852" spans="1:17" hidden="1" x14ac:dyDescent="0.25">
      <c r="A852" t="s">
        <v>178</v>
      </c>
      <c r="B852" t="s">
        <v>82</v>
      </c>
      <c r="E852">
        <v>3.7499999999999999E-2</v>
      </c>
      <c r="F852" t="s">
        <v>218</v>
      </c>
      <c r="G852">
        <v>3.7499999999999999E-2</v>
      </c>
      <c r="H852" t="s">
        <v>218</v>
      </c>
      <c r="I852">
        <v>3.7499999999999999E-2</v>
      </c>
      <c r="J852" t="s">
        <v>218</v>
      </c>
      <c r="K852">
        <v>3.7499999999999999E-2</v>
      </c>
      <c r="L852" t="s">
        <v>218</v>
      </c>
      <c r="M852">
        <v>3.7499999999999999E-2</v>
      </c>
      <c r="N852" t="s">
        <v>218</v>
      </c>
      <c r="O852">
        <v>3.7499999999999999E-2</v>
      </c>
      <c r="P852" t="s">
        <v>218</v>
      </c>
      <c r="Q852" t="s">
        <v>6</v>
      </c>
    </row>
    <row r="853" spans="1:17" hidden="1" x14ac:dyDescent="0.25">
      <c r="A853" t="s">
        <v>170</v>
      </c>
      <c r="B853" t="s">
        <v>82</v>
      </c>
      <c r="E853">
        <v>3.7499999999999999E-2</v>
      </c>
      <c r="F853" t="s">
        <v>218</v>
      </c>
      <c r="G853">
        <v>3.7499999999999999E-2</v>
      </c>
      <c r="H853" t="s">
        <v>218</v>
      </c>
      <c r="I853">
        <v>3.7499999999999999E-2</v>
      </c>
      <c r="J853" t="s">
        <v>218</v>
      </c>
      <c r="K853">
        <v>3.7499999999999999E-2</v>
      </c>
      <c r="L853" t="s">
        <v>218</v>
      </c>
      <c r="M853">
        <v>3.7499999999999999E-2</v>
      </c>
      <c r="N853" t="s">
        <v>218</v>
      </c>
      <c r="O853">
        <v>3.7499999999999999E-2</v>
      </c>
      <c r="P853" t="s">
        <v>218</v>
      </c>
      <c r="Q853" t="s">
        <v>6</v>
      </c>
    </row>
    <row r="854" spans="1:17" hidden="1" x14ac:dyDescent="0.25">
      <c r="A854" t="s">
        <v>174</v>
      </c>
      <c r="B854" t="s">
        <v>82</v>
      </c>
      <c r="E854">
        <v>3.7499999999999999E-2</v>
      </c>
      <c r="F854" t="s">
        <v>218</v>
      </c>
      <c r="G854">
        <v>3.7499999999999999E-2</v>
      </c>
      <c r="H854" t="s">
        <v>218</v>
      </c>
      <c r="I854">
        <v>3.7499999999999999E-2</v>
      </c>
      <c r="J854" t="s">
        <v>218</v>
      </c>
      <c r="K854">
        <v>3.7499999999999999E-2</v>
      </c>
      <c r="L854" t="s">
        <v>218</v>
      </c>
      <c r="M854">
        <v>3.7499999999999999E-2</v>
      </c>
      <c r="N854" t="s">
        <v>218</v>
      </c>
      <c r="O854">
        <v>3.7499999999999999E-2</v>
      </c>
      <c r="P854" t="s">
        <v>218</v>
      </c>
      <c r="Q854" t="s">
        <v>6</v>
      </c>
    </row>
    <row r="855" spans="1:17" hidden="1" x14ac:dyDescent="0.25">
      <c r="A855" t="s">
        <v>176</v>
      </c>
      <c r="B855" t="s">
        <v>82</v>
      </c>
      <c r="E855">
        <v>3.7499999999999999E-2</v>
      </c>
      <c r="F855" t="s">
        <v>218</v>
      </c>
      <c r="G855">
        <v>3.7499999999999999E-2</v>
      </c>
      <c r="H855" t="s">
        <v>218</v>
      </c>
      <c r="I855">
        <v>3.7499999999999999E-2</v>
      </c>
      <c r="J855" t="s">
        <v>218</v>
      </c>
      <c r="K855">
        <v>3.7499999999999999E-2</v>
      </c>
      <c r="L855" t="s">
        <v>218</v>
      </c>
      <c r="M855">
        <v>3.7499999999999999E-2</v>
      </c>
      <c r="N855" t="s">
        <v>218</v>
      </c>
      <c r="O855">
        <v>3.7499999999999999E-2</v>
      </c>
      <c r="P855" t="s">
        <v>218</v>
      </c>
      <c r="Q855" t="s">
        <v>6</v>
      </c>
    </row>
    <row r="856" spans="1:17" hidden="1" x14ac:dyDescent="0.25">
      <c r="A856" t="s">
        <v>172</v>
      </c>
      <c r="B856" t="s">
        <v>82</v>
      </c>
      <c r="E856">
        <v>3.7499999999999999E-2</v>
      </c>
      <c r="F856" t="s">
        <v>218</v>
      </c>
      <c r="G856">
        <v>3.7499999999999999E-2</v>
      </c>
      <c r="H856" t="s">
        <v>218</v>
      </c>
      <c r="I856">
        <v>3.7499999999999999E-2</v>
      </c>
      <c r="J856" t="s">
        <v>218</v>
      </c>
      <c r="K856">
        <v>3.7499999999999999E-2</v>
      </c>
      <c r="L856" t="s">
        <v>218</v>
      </c>
      <c r="M856">
        <v>3.7499999999999999E-2</v>
      </c>
      <c r="N856" t="s">
        <v>218</v>
      </c>
      <c r="O856">
        <v>3.7499999999999999E-2</v>
      </c>
      <c r="P856" t="s">
        <v>218</v>
      </c>
      <c r="Q856" t="s">
        <v>6</v>
      </c>
    </row>
    <row r="857" spans="1:17" x14ac:dyDescent="0.25">
      <c r="A857" t="s">
        <v>180</v>
      </c>
      <c r="B857" t="s">
        <v>82</v>
      </c>
      <c r="E857">
        <v>0.17469999999999999</v>
      </c>
      <c r="F857" t="s">
        <v>298</v>
      </c>
      <c r="G857">
        <v>2.2400000000000003E-2</v>
      </c>
      <c r="H857" t="s">
        <v>298</v>
      </c>
      <c r="I857">
        <v>0.17469999999999999</v>
      </c>
      <c r="J857" t="s">
        <v>226</v>
      </c>
      <c r="K857">
        <v>2.2400000000000003E-2</v>
      </c>
      <c r="L857" t="s">
        <v>227</v>
      </c>
      <c r="M857">
        <v>0.17469999999999999</v>
      </c>
      <c r="N857" t="s">
        <v>226</v>
      </c>
      <c r="O857">
        <v>2.2400000000000003E-2</v>
      </c>
      <c r="P857" t="s">
        <v>227</v>
      </c>
      <c r="Q857" t="s">
        <v>6</v>
      </c>
    </row>
    <row r="858" spans="1:17" hidden="1" x14ac:dyDescent="0.25">
      <c r="A858" t="s">
        <v>189</v>
      </c>
      <c r="B858" t="s">
        <v>82</v>
      </c>
      <c r="E858">
        <v>2.1499999999999998E-2</v>
      </c>
      <c r="F858" t="s">
        <v>218</v>
      </c>
      <c r="G858">
        <v>2.1499999999999998E-2</v>
      </c>
      <c r="H858" t="s">
        <v>218</v>
      </c>
      <c r="I858">
        <v>2.1499999999999998E-2</v>
      </c>
      <c r="J858" t="s">
        <v>218</v>
      </c>
      <c r="K858">
        <v>2.1499999999999998E-2</v>
      </c>
      <c r="L858" t="s">
        <v>218</v>
      </c>
      <c r="M858">
        <v>2.1499999999999998E-2</v>
      </c>
      <c r="N858" t="s">
        <v>218</v>
      </c>
      <c r="O858">
        <v>2.1499999999999998E-2</v>
      </c>
      <c r="P858" t="s">
        <v>218</v>
      </c>
      <c r="Q858" t="s">
        <v>6</v>
      </c>
    </row>
    <row r="859" spans="1:17" x14ac:dyDescent="0.25">
      <c r="A859" t="s">
        <v>191</v>
      </c>
      <c r="B859" t="s">
        <v>82</v>
      </c>
      <c r="E859">
        <v>1.06E-2</v>
      </c>
      <c r="F859" t="s">
        <v>298</v>
      </c>
      <c r="G859">
        <v>1.5650000000000001E-2</v>
      </c>
      <c r="H859" t="s">
        <v>298</v>
      </c>
      <c r="I859">
        <v>1.06E-2</v>
      </c>
      <c r="J859" t="s">
        <v>226</v>
      </c>
      <c r="K859">
        <v>1.5650000000000001E-2</v>
      </c>
      <c r="L859" t="s">
        <v>227</v>
      </c>
      <c r="M859">
        <v>1.06E-2</v>
      </c>
      <c r="N859" t="s">
        <v>226</v>
      </c>
      <c r="O859">
        <v>1.5650000000000001E-2</v>
      </c>
      <c r="P859" t="s">
        <v>227</v>
      </c>
      <c r="Q859" t="s">
        <v>6</v>
      </c>
    </row>
    <row r="860" spans="1:17" hidden="1" x14ac:dyDescent="0.25">
      <c r="A860" t="s">
        <v>103</v>
      </c>
      <c r="B860" t="s">
        <v>82</v>
      </c>
      <c r="E860">
        <v>4.7999999999999996E-3</v>
      </c>
      <c r="F860" t="s">
        <v>218</v>
      </c>
      <c r="G860">
        <v>4.7999999999999996E-3</v>
      </c>
      <c r="H860" t="s">
        <v>218</v>
      </c>
      <c r="I860">
        <v>4.7999999999999996E-3</v>
      </c>
      <c r="J860" t="s">
        <v>218</v>
      </c>
      <c r="K860">
        <v>4.7999999999999996E-3</v>
      </c>
      <c r="L860" t="s">
        <v>218</v>
      </c>
      <c r="M860">
        <v>4.7999999999999996E-3</v>
      </c>
      <c r="N860" t="s">
        <v>218</v>
      </c>
      <c r="O860">
        <v>4.7999999999999996E-3</v>
      </c>
      <c r="P860" t="s">
        <v>218</v>
      </c>
      <c r="Q860" t="s">
        <v>6</v>
      </c>
    </row>
    <row r="861" spans="1:17" hidden="1" x14ac:dyDescent="0.25">
      <c r="A861" t="s">
        <v>216</v>
      </c>
      <c r="B861" t="s">
        <v>82</v>
      </c>
      <c r="E861">
        <v>4.7999999999999996E-3</v>
      </c>
      <c r="F861" t="s">
        <v>218</v>
      </c>
      <c r="G861">
        <v>0</v>
      </c>
      <c r="H861" t="s">
        <v>218</v>
      </c>
      <c r="I861">
        <v>4.7999999999999996E-3</v>
      </c>
      <c r="J861" t="s">
        <v>218</v>
      </c>
      <c r="K861">
        <v>0</v>
      </c>
      <c r="L861" t="s">
        <v>218</v>
      </c>
      <c r="M861">
        <v>4.7999999999999996E-3</v>
      </c>
      <c r="N861" t="s">
        <v>218</v>
      </c>
      <c r="O861">
        <v>0</v>
      </c>
      <c r="P861" t="s">
        <v>218</v>
      </c>
      <c r="Q861" t="s">
        <v>6</v>
      </c>
    </row>
    <row r="862" spans="1:17" hidden="1" x14ac:dyDescent="0.25">
      <c r="A862" t="s">
        <v>193</v>
      </c>
      <c r="B862" t="s">
        <v>82</v>
      </c>
      <c r="E862">
        <v>4.0300000000000002E-2</v>
      </c>
      <c r="F862" t="s">
        <v>218</v>
      </c>
      <c r="G862">
        <v>4.0300000000000002E-2</v>
      </c>
      <c r="H862" t="s">
        <v>218</v>
      </c>
      <c r="I862">
        <v>4.0300000000000002E-2</v>
      </c>
      <c r="J862" t="s">
        <v>218</v>
      </c>
      <c r="K862">
        <v>4.0300000000000002E-2</v>
      </c>
      <c r="L862" t="s">
        <v>218</v>
      </c>
      <c r="M862">
        <v>4.0300000000000002E-2</v>
      </c>
      <c r="N862" t="s">
        <v>218</v>
      </c>
      <c r="O862">
        <v>4.0300000000000002E-2</v>
      </c>
      <c r="P862" t="s">
        <v>218</v>
      </c>
      <c r="Q862" t="s">
        <v>6</v>
      </c>
    </row>
    <row r="863" spans="1:17" x14ac:dyDescent="0.25">
      <c r="A863" t="s">
        <v>229</v>
      </c>
      <c r="B863" t="s">
        <v>82</v>
      </c>
      <c r="E863">
        <v>2.5399999999999999E-2</v>
      </c>
      <c r="F863" t="s">
        <v>298</v>
      </c>
      <c r="G863">
        <v>2.5399999999999999E-2</v>
      </c>
      <c r="H863" t="s">
        <v>298</v>
      </c>
      <c r="I863">
        <v>1.3899999999999999E-2</v>
      </c>
      <c r="J863" t="s">
        <v>226</v>
      </c>
      <c r="K863">
        <v>1.3899999999999999E-2</v>
      </c>
      <c r="L863" t="s">
        <v>227</v>
      </c>
      <c r="M863">
        <v>1.3899999999999999E-2</v>
      </c>
      <c r="N863" t="s">
        <v>226</v>
      </c>
      <c r="O863">
        <v>1.3899999999999999E-2</v>
      </c>
      <c r="P863" t="s">
        <v>227</v>
      </c>
      <c r="Q863" t="s">
        <v>6</v>
      </c>
    </row>
    <row r="864" spans="1:17" x14ac:dyDescent="0.25">
      <c r="A864" t="s">
        <v>196</v>
      </c>
      <c r="B864" t="s">
        <v>82</v>
      </c>
      <c r="E864">
        <v>0.12820000000000001</v>
      </c>
      <c r="F864" t="s">
        <v>298</v>
      </c>
      <c r="G864">
        <v>0.12820000000000001</v>
      </c>
      <c r="H864" t="s">
        <v>298</v>
      </c>
      <c r="I864">
        <v>0.12820000000000001</v>
      </c>
      <c r="J864" t="s">
        <v>226</v>
      </c>
      <c r="K864">
        <v>0.12820000000000001</v>
      </c>
      <c r="L864" t="s">
        <v>227</v>
      </c>
      <c r="M864">
        <v>0.12820000000000001</v>
      </c>
      <c r="N864" t="s">
        <v>226</v>
      </c>
      <c r="O864">
        <v>0.12820000000000001</v>
      </c>
      <c r="P864" t="s">
        <v>227</v>
      </c>
      <c r="Q864" t="s">
        <v>6</v>
      </c>
    </row>
    <row r="865" spans="1:17" hidden="1" x14ac:dyDescent="0.25">
      <c r="A865" t="s">
        <v>144</v>
      </c>
      <c r="B865" t="s">
        <v>82</v>
      </c>
      <c r="E865">
        <v>3.7499999999999999E-2</v>
      </c>
      <c r="F865" t="s">
        <v>218</v>
      </c>
      <c r="G865">
        <v>3.7499999999999999E-2</v>
      </c>
      <c r="H865" t="s">
        <v>218</v>
      </c>
      <c r="I865">
        <v>3.7499999999999999E-2</v>
      </c>
      <c r="J865" t="s">
        <v>218</v>
      </c>
      <c r="K865">
        <v>3.7499999999999999E-2</v>
      </c>
      <c r="L865" t="s">
        <v>218</v>
      </c>
      <c r="M865">
        <v>3.7499999999999999E-2</v>
      </c>
      <c r="N865" t="s">
        <v>218</v>
      </c>
      <c r="O865">
        <v>3.7499999999999999E-2</v>
      </c>
      <c r="P865" t="s">
        <v>218</v>
      </c>
      <c r="Q865" t="s">
        <v>6</v>
      </c>
    </row>
    <row r="866" spans="1:17" hidden="1" x14ac:dyDescent="0.25">
      <c r="A866" t="s">
        <v>151</v>
      </c>
      <c r="B866" t="s">
        <v>82</v>
      </c>
      <c r="E866">
        <v>3.7499999999999999E-2</v>
      </c>
      <c r="F866" t="s">
        <v>218</v>
      </c>
      <c r="G866">
        <v>3.7499999999999999E-2</v>
      </c>
      <c r="H866" t="s">
        <v>218</v>
      </c>
      <c r="I866">
        <v>3.7499999999999999E-2</v>
      </c>
      <c r="J866" t="s">
        <v>218</v>
      </c>
      <c r="K866">
        <v>3.7499999999999999E-2</v>
      </c>
      <c r="L866" t="s">
        <v>218</v>
      </c>
      <c r="M866">
        <v>3.7499999999999999E-2</v>
      </c>
      <c r="N866" t="s">
        <v>218</v>
      </c>
      <c r="O866">
        <v>3.7499999999999999E-2</v>
      </c>
      <c r="P866" t="s">
        <v>218</v>
      </c>
      <c r="Q866" t="s">
        <v>6</v>
      </c>
    </row>
    <row r="867" spans="1:17" hidden="1" x14ac:dyDescent="0.25">
      <c r="A867" t="s">
        <v>161</v>
      </c>
      <c r="B867" t="s">
        <v>82</v>
      </c>
      <c r="E867">
        <v>3.7499999999999999E-2</v>
      </c>
      <c r="F867" t="s">
        <v>218</v>
      </c>
      <c r="G867">
        <v>3.7499999999999999E-2</v>
      </c>
      <c r="H867" t="s">
        <v>218</v>
      </c>
      <c r="I867">
        <v>3.7499999999999999E-2</v>
      </c>
      <c r="J867" t="s">
        <v>218</v>
      </c>
      <c r="K867">
        <v>3.7499999999999999E-2</v>
      </c>
      <c r="L867" t="s">
        <v>218</v>
      </c>
      <c r="M867">
        <v>3.7499999999999999E-2</v>
      </c>
      <c r="N867" t="s">
        <v>218</v>
      </c>
      <c r="O867">
        <v>3.7499999999999999E-2</v>
      </c>
      <c r="P867" t="s">
        <v>218</v>
      </c>
      <c r="Q867" t="s">
        <v>6</v>
      </c>
    </row>
    <row r="868" spans="1:17" hidden="1" x14ac:dyDescent="0.25">
      <c r="A868" t="s">
        <v>157</v>
      </c>
      <c r="B868" t="s">
        <v>82</v>
      </c>
      <c r="E868">
        <v>3.7499999999999999E-2</v>
      </c>
      <c r="F868" t="s">
        <v>218</v>
      </c>
      <c r="G868">
        <v>3.7499999999999999E-2</v>
      </c>
      <c r="H868" t="s">
        <v>218</v>
      </c>
      <c r="I868">
        <v>3.7499999999999999E-2</v>
      </c>
      <c r="J868" t="s">
        <v>218</v>
      </c>
      <c r="K868">
        <v>3.7499999999999999E-2</v>
      </c>
      <c r="L868" t="s">
        <v>218</v>
      </c>
      <c r="M868">
        <v>3.7499999999999999E-2</v>
      </c>
      <c r="N868" t="s">
        <v>218</v>
      </c>
      <c r="O868">
        <v>3.7499999999999999E-2</v>
      </c>
      <c r="P868" t="s">
        <v>218</v>
      </c>
      <c r="Q868" t="s">
        <v>6</v>
      </c>
    </row>
    <row r="869" spans="1:17" hidden="1" x14ac:dyDescent="0.25">
      <c r="A869" t="s">
        <v>159</v>
      </c>
      <c r="B869" t="s">
        <v>82</v>
      </c>
      <c r="E869">
        <v>3.7499999999999999E-2</v>
      </c>
      <c r="F869" t="s">
        <v>218</v>
      </c>
      <c r="G869">
        <v>3.7499999999999999E-2</v>
      </c>
      <c r="H869" t="s">
        <v>218</v>
      </c>
      <c r="I869">
        <v>3.7499999999999999E-2</v>
      </c>
      <c r="J869" t="s">
        <v>218</v>
      </c>
      <c r="K869">
        <v>3.7499999999999999E-2</v>
      </c>
      <c r="L869" t="s">
        <v>218</v>
      </c>
      <c r="M869">
        <v>3.7499999999999999E-2</v>
      </c>
      <c r="N869" t="s">
        <v>218</v>
      </c>
      <c r="O869">
        <v>3.7499999999999999E-2</v>
      </c>
      <c r="P869" t="s">
        <v>218</v>
      </c>
      <c r="Q869" t="s">
        <v>6</v>
      </c>
    </row>
    <row r="870" spans="1:17" hidden="1" x14ac:dyDescent="0.25">
      <c r="A870" t="s">
        <v>155</v>
      </c>
      <c r="B870" t="s">
        <v>82</v>
      </c>
      <c r="E870">
        <v>3.7499999999999999E-2</v>
      </c>
      <c r="F870" t="s">
        <v>218</v>
      </c>
      <c r="G870">
        <v>3.7499999999999999E-2</v>
      </c>
      <c r="H870" t="s">
        <v>218</v>
      </c>
      <c r="I870">
        <v>3.7499999999999999E-2</v>
      </c>
      <c r="J870" t="s">
        <v>218</v>
      </c>
      <c r="K870">
        <v>3.7499999999999999E-2</v>
      </c>
      <c r="L870" t="s">
        <v>218</v>
      </c>
      <c r="M870">
        <v>3.7499999999999999E-2</v>
      </c>
      <c r="N870" t="s">
        <v>218</v>
      </c>
      <c r="O870">
        <v>3.7499999999999999E-2</v>
      </c>
      <c r="P870" t="s">
        <v>218</v>
      </c>
      <c r="Q870" t="s">
        <v>6</v>
      </c>
    </row>
    <row r="871" spans="1:17" hidden="1" x14ac:dyDescent="0.25">
      <c r="A871" t="s">
        <v>198</v>
      </c>
      <c r="B871" t="s">
        <v>82</v>
      </c>
      <c r="E871">
        <v>7.1000000000000004E-3</v>
      </c>
      <c r="F871" t="s">
        <v>218</v>
      </c>
      <c r="G871">
        <v>7.1000000000000004E-3</v>
      </c>
      <c r="H871" t="s">
        <v>218</v>
      </c>
      <c r="I871">
        <v>7.1000000000000004E-3</v>
      </c>
      <c r="J871" t="s">
        <v>218</v>
      </c>
      <c r="K871">
        <v>7.1000000000000004E-3</v>
      </c>
      <c r="L871" t="s">
        <v>218</v>
      </c>
      <c r="M871">
        <v>7.1000000000000004E-3</v>
      </c>
      <c r="N871" t="s">
        <v>218</v>
      </c>
      <c r="O871">
        <v>7.1000000000000004E-3</v>
      </c>
      <c r="P871" t="s">
        <v>218</v>
      </c>
      <c r="Q871" t="s">
        <v>6</v>
      </c>
    </row>
    <row r="872" spans="1:17" hidden="1" x14ac:dyDescent="0.25">
      <c r="A872" t="s">
        <v>60</v>
      </c>
      <c r="B872" t="s">
        <v>83</v>
      </c>
      <c r="E872">
        <v>1.7000000000000001E-2</v>
      </c>
      <c r="F872" t="s">
        <v>218</v>
      </c>
      <c r="G872">
        <v>1.7000000000000001E-2</v>
      </c>
      <c r="H872" t="s">
        <v>218</v>
      </c>
      <c r="I872">
        <v>1.7000000000000001E-2</v>
      </c>
      <c r="J872" t="s">
        <v>218</v>
      </c>
      <c r="K872">
        <v>1.7000000000000001E-2</v>
      </c>
      <c r="L872" t="s">
        <v>218</v>
      </c>
      <c r="M872">
        <v>1.7000000000000001E-2</v>
      </c>
      <c r="N872" t="s">
        <v>218</v>
      </c>
      <c r="O872">
        <v>1.7000000000000001E-2</v>
      </c>
      <c r="P872" t="s">
        <v>218</v>
      </c>
      <c r="Q872" t="s">
        <v>6</v>
      </c>
    </row>
    <row r="873" spans="1:17" hidden="1" x14ac:dyDescent="0.25">
      <c r="A873" t="s">
        <v>99</v>
      </c>
      <c r="B873" t="s">
        <v>83</v>
      </c>
      <c r="E873">
        <v>4.2900000000000001E-2</v>
      </c>
      <c r="F873" t="s">
        <v>218</v>
      </c>
      <c r="G873">
        <v>4.2900000000000001E-2</v>
      </c>
      <c r="H873" t="s">
        <v>218</v>
      </c>
      <c r="I873">
        <v>4.2900000000000001E-2</v>
      </c>
      <c r="J873" t="s">
        <v>218</v>
      </c>
      <c r="K873">
        <v>4.2900000000000001E-2</v>
      </c>
      <c r="L873" t="s">
        <v>218</v>
      </c>
      <c r="M873">
        <v>4.2900000000000001E-2</v>
      </c>
      <c r="N873" t="s">
        <v>218</v>
      </c>
      <c r="O873">
        <v>4.2900000000000001E-2</v>
      </c>
      <c r="P873" t="s">
        <v>218</v>
      </c>
      <c r="Q873" t="s">
        <v>6</v>
      </c>
    </row>
    <row r="874" spans="1:17" x14ac:dyDescent="0.25">
      <c r="A874" t="s">
        <v>214</v>
      </c>
      <c r="B874" t="s">
        <v>83</v>
      </c>
      <c r="E874">
        <v>2.2859999999999998E-2</v>
      </c>
      <c r="F874" t="s">
        <v>298</v>
      </c>
      <c r="G874">
        <v>2.2859999999999998E-2</v>
      </c>
      <c r="H874" t="s">
        <v>298</v>
      </c>
      <c r="I874">
        <v>1.251E-2</v>
      </c>
      <c r="J874" t="s">
        <v>226</v>
      </c>
      <c r="K874">
        <v>1.251E-2</v>
      </c>
      <c r="L874" t="s">
        <v>227</v>
      </c>
      <c r="M874">
        <v>1.251E-2</v>
      </c>
      <c r="N874" t="s">
        <v>226</v>
      </c>
      <c r="O874">
        <v>1.251E-2</v>
      </c>
      <c r="P874" t="s">
        <v>227</v>
      </c>
      <c r="Q874" t="s">
        <v>6</v>
      </c>
    </row>
    <row r="875" spans="1:17" x14ac:dyDescent="0.25">
      <c r="A875" t="s">
        <v>101</v>
      </c>
      <c r="B875" t="s">
        <v>83</v>
      </c>
      <c r="E875">
        <v>0.67768000000000006</v>
      </c>
      <c r="F875" t="s">
        <v>330</v>
      </c>
      <c r="G875">
        <v>0.67768000000000006</v>
      </c>
      <c r="H875" t="s">
        <v>330</v>
      </c>
      <c r="I875">
        <v>0.78800000000000003</v>
      </c>
      <c r="J875" t="s">
        <v>226</v>
      </c>
      <c r="K875">
        <v>0.78800000000000003</v>
      </c>
      <c r="L875" t="s">
        <v>227</v>
      </c>
      <c r="M875">
        <v>0.78800000000000003</v>
      </c>
      <c r="N875" t="s">
        <v>226</v>
      </c>
      <c r="O875">
        <v>0.78800000000000003</v>
      </c>
      <c r="P875" t="s">
        <v>227</v>
      </c>
      <c r="Q875" t="s">
        <v>6</v>
      </c>
    </row>
    <row r="876" spans="1:17" x14ac:dyDescent="0.25">
      <c r="A876" t="s">
        <v>234</v>
      </c>
      <c r="B876" t="s">
        <v>83</v>
      </c>
      <c r="E876">
        <v>2.2859999999999998E-2</v>
      </c>
      <c r="F876" t="s">
        <v>298</v>
      </c>
      <c r="G876">
        <v>2.2859999999999998E-2</v>
      </c>
      <c r="H876" t="s">
        <v>298</v>
      </c>
      <c r="I876">
        <v>1.251E-2</v>
      </c>
      <c r="J876" t="s">
        <v>226</v>
      </c>
      <c r="K876">
        <v>1.251E-2</v>
      </c>
      <c r="L876" t="s">
        <v>227</v>
      </c>
      <c r="M876">
        <v>1.251E-2</v>
      </c>
      <c r="N876" t="s">
        <v>226</v>
      </c>
      <c r="O876">
        <v>1.251E-2</v>
      </c>
      <c r="P876" t="s">
        <v>227</v>
      </c>
      <c r="Q876" t="s">
        <v>6</v>
      </c>
    </row>
    <row r="877" spans="1:17" x14ac:dyDescent="0.25">
      <c r="A877" t="s">
        <v>105</v>
      </c>
      <c r="B877" t="s">
        <v>83</v>
      </c>
      <c r="E877">
        <v>2.8294E-2</v>
      </c>
      <c r="F877" t="s">
        <v>298</v>
      </c>
      <c r="G877">
        <v>1.5566000000000002E-2</v>
      </c>
      <c r="H877" t="s">
        <v>298</v>
      </c>
      <c r="I877">
        <v>2.8294E-2</v>
      </c>
      <c r="J877" t="s">
        <v>226</v>
      </c>
      <c r="K877">
        <v>1.5566000000000002E-2</v>
      </c>
      <c r="L877" t="s">
        <v>227</v>
      </c>
      <c r="M877">
        <v>2.8294E-2</v>
      </c>
      <c r="N877" t="s">
        <v>226</v>
      </c>
      <c r="O877">
        <v>1.5566000000000002E-2</v>
      </c>
      <c r="P877" t="s">
        <v>227</v>
      </c>
      <c r="Q877" t="s">
        <v>6</v>
      </c>
    </row>
    <row r="878" spans="1:17" hidden="1" x14ac:dyDescent="0.25">
      <c r="A878" t="s">
        <v>107</v>
      </c>
      <c r="B878" t="s">
        <v>83</v>
      </c>
      <c r="E878">
        <v>1.5599999999999999E-2</v>
      </c>
      <c r="F878" t="s">
        <v>218</v>
      </c>
      <c r="G878">
        <v>1.5599999999999999E-2</v>
      </c>
      <c r="H878" t="s">
        <v>218</v>
      </c>
      <c r="I878">
        <v>1.5599999999999999E-2</v>
      </c>
      <c r="J878" t="s">
        <v>218</v>
      </c>
      <c r="K878">
        <v>1.5599999999999999E-2</v>
      </c>
      <c r="L878" t="s">
        <v>218</v>
      </c>
      <c r="M878">
        <v>1.5599999999999999E-2</v>
      </c>
      <c r="N878" t="s">
        <v>218</v>
      </c>
      <c r="O878">
        <v>1.5599999999999999E-2</v>
      </c>
      <c r="P878" t="s">
        <v>218</v>
      </c>
      <c r="Q878" t="s">
        <v>6</v>
      </c>
    </row>
    <row r="879" spans="1:17" hidden="1" x14ac:dyDescent="0.25">
      <c r="A879" t="s">
        <v>163</v>
      </c>
      <c r="B879" t="s">
        <v>83</v>
      </c>
      <c r="E879">
        <v>4.8300000000000003E-2</v>
      </c>
      <c r="F879" t="s">
        <v>218</v>
      </c>
      <c r="G879">
        <v>4.8300000000000003E-2</v>
      </c>
      <c r="H879" t="s">
        <v>218</v>
      </c>
      <c r="I879">
        <v>4.8300000000000003E-2</v>
      </c>
      <c r="J879" t="s">
        <v>218</v>
      </c>
      <c r="K879">
        <v>4.8300000000000003E-2</v>
      </c>
      <c r="L879" t="s">
        <v>218</v>
      </c>
      <c r="M879">
        <v>4.8300000000000003E-2</v>
      </c>
      <c r="N879" t="s">
        <v>218</v>
      </c>
      <c r="O879">
        <v>4.8300000000000003E-2</v>
      </c>
      <c r="P879" t="s">
        <v>218</v>
      </c>
      <c r="Q879" t="s">
        <v>6</v>
      </c>
    </row>
    <row r="880" spans="1:17" hidden="1" x14ac:dyDescent="0.25">
      <c r="A880" t="s">
        <v>168</v>
      </c>
      <c r="B880" t="s">
        <v>83</v>
      </c>
      <c r="E880">
        <v>4.8300000000000003E-2</v>
      </c>
      <c r="F880" t="s">
        <v>218</v>
      </c>
      <c r="G880">
        <v>4.8300000000000003E-2</v>
      </c>
      <c r="H880" t="s">
        <v>218</v>
      </c>
      <c r="I880">
        <v>4.8300000000000003E-2</v>
      </c>
      <c r="J880" t="s">
        <v>218</v>
      </c>
      <c r="K880">
        <v>4.8300000000000003E-2</v>
      </c>
      <c r="L880" t="s">
        <v>218</v>
      </c>
      <c r="M880">
        <v>4.8300000000000003E-2</v>
      </c>
      <c r="N880" t="s">
        <v>218</v>
      </c>
      <c r="O880">
        <v>4.8300000000000003E-2</v>
      </c>
      <c r="P880" t="s">
        <v>218</v>
      </c>
      <c r="Q880" t="s">
        <v>6</v>
      </c>
    </row>
    <row r="881" spans="1:17" hidden="1" x14ac:dyDescent="0.25">
      <c r="A881" t="s">
        <v>178</v>
      </c>
      <c r="B881" t="s">
        <v>83</v>
      </c>
      <c r="E881">
        <v>4.8300000000000003E-2</v>
      </c>
      <c r="F881" t="s">
        <v>218</v>
      </c>
      <c r="G881">
        <v>4.8300000000000003E-2</v>
      </c>
      <c r="H881" t="s">
        <v>218</v>
      </c>
      <c r="I881">
        <v>4.8300000000000003E-2</v>
      </c>
      <c r="J881" t="s">
        <v>218</v>
      </c>
      <c r="K881">
        <v>4.8300000000000003E-2</v>
      </c>
      <c r="L881" t="s">
        <v>218</v>
      </c>
      <c r="M881">
        <v>4.8300000000000003E-2</v>
      </c>
      <c r="N881" t="s">
        <v>218</v>
      </c>
      <c r="O881">
        <v>4.8300000000000003E-2</v>
      </c>
      <c r="P881" t="s">
        <v>218</v>
      </c>
      <c r="Q881" t="s">
        <v>6</v>
      </c>
    </row>
    <row r="882" spans="1:17" hidden="1" x14ac:dyDescent="0.25">
      <c r="A882" t="s">
        <v>170</v>
      </c>
      <c r="B882" t="s">
        <v>83</v>
      </c>
      <c r="E882">
        <v>4.8300000000000003E-2</v>
      </c>
      <c r="F882" t="s">
        <v>218</v>
      </c>
      <c r="G882">
        <v>4.8300000000000003E-2</v>
      </c>
      <c r="H882" t="s">
        <v>218</v>
      </c>
      <c r="I882">
        <v>4.8300000000000003E-2</v>
      </c>
      <c r="J882" t="s">
        <v>218</v>
      </c>
      <c r="K882">
        <v>4.8300000000000003E-2</v>
      </c>
      <c r="L882" t="s">
        <v>218</v>
      </c>
      <c r="M882">
        <v>4.8300000000000003E-2</v>
      </c>
      <c r="N882" t="s">
        <v>218</v>
      </c>
      <c r="O882">
        <v>4.8300000000000003E-2</v>
      </c>
      <c r="P882" t="s">
        <v>218</v>
      </c>
      <c r="Q882" t="s">
        <v>6</v>
      </c>
    </row>
    <row r="883" spans="1:17" hidden="1" x14ac:dyDescent="0.25">
      <c r="A883" t="s">
        <v>174</v>
      </c>
      <c r="B883" t="s">
        <v>83</v>
      </c>
      <c r="E883">
        <v>4.8300000000000003E-2</v>
      </c>
      <c r="F883" t="s">
        <v>218</v>
      </c>
      <c r="G883">
        <v>4.8300000000000003E-2</v>
      </c>
      <c r="H883" t="s">
        <v>218</v>
      </c>
      <c r="I883">
        <v>4.8300000000000003E-2</v>
      </c>
      <c r="J883" t="s">
        <v>218</v>
      </c>
      <c r="K883">
        <v>4.8300000000000003E-2</v>
      </c>
      <c r="L883" t="s">
        <v>218</v>
      </c>
      <c r="M883">
        <v>4.8300000000000003E-2</v>
      </c>
      <c r="N883" t="s">
        <v>218</v>
      </c>
      <c r="O883">
        <v>4.8300000000000003E-2</v>
      </c>
      <c r="P883" t="s">
        <v>218</v>
      </c>
      <c r="Q883" t="s">
        <v>6</v>
      </c>
    </row>
    <row r="884" spans="1:17" hidden="1" x14ac:dyDescent="0.25">
      <c r="A884" t="s">
        <v>176</v>
      </c>
      <c r="B884" t="s">
        <v>83</v>
      </c>
      <c r="E884">
        <v>4.8300000000000003E-2</v>
      </c>
      <c r="F884" t="s">
        <v>218</v>
      </c>
      <c r="G884">
        <v>4.8300000000000003E-2</v>
      </c>
      <c r="H884" t="s">
        <v>218</v>
      </c>
      <c r="I884">
        <v>4.8300000000000003E-2</v>
      </c>
      <c r="J884" t="s">
        <v>218</v>
      </c>
      <c r="K884">
        <v>4.8300000000000003E-2</v>
      </c>
      <c r="L884" t="s">
        <v>218</v>
      </c>
      <c r="M884">
        <v>4.8300000000000003E-2</v>
      </c>
      <c r="N884" t="s">
        <v>218</v>
      </c>
      <c r="O884">
        <v>4.8300000000000003E-2</v>
      </c>
      <c r="P884" t="s">
        <v>218</v>
      </c>
      <c r="Q884" t="s">
        <v>6</v>
      </c>
    </row>
    <row r="885" spans="1:17" hidden="1" x14ac:dyDescent="0.25">
      <c r="A885" t="s">
        <v>172</v>
      </c>
      <c r="B885" t="s">
        <v>83</v>
      </c>
      <c r="E885">
        <v>4.8300000000000003E-2</v>
      </c>
      <c r="F885" t="s">
        <v>218</v>
      </c>
      <c r="G885">
        <v>4.8300000000000003E-2</v>
      </c>
      <c r="H885" t="s">
        <v>218</v>
      </c>
      <c r="I885">
        <v>4.8300000000000003E-2</v>
      </c>
      <c r="J885" t="s">
        <v>218</v>
      </c>
      <c r="K885">
        <v>4.8300000000000003E-2</v>
      </c>
      <c r="L885" t="s">
        <v>218</v>
      </c>
      <c r="M885">
        <v>4.8300000000000003E-2</v>
      </c>
      <c r="N885" t="s">
        <v>218</v>
      </c>
      <c r="O885">
        <v>4.8300000000000003E-2</v>
      </c>
      <c r="P885" t="s">
        <v>218</v>
      </c>
      <c r="Q885" t="s">
        <v>6</v>
      </c>
    </row>
    <row r="886" spans="1:17" x14ac:dyDescent="0.25">
      <c r="A886" t="s">
        <v>180</v>
      </c>
      <c r="B886" t="s">
        <v>83</v>
      </c>
      <c r="E886">
        <v>0.14267999999999997</v>
      </c>
      <c r="F886" t="s">
        <v>298</v>
      </c>
      <c r="G886">
        <v>1.8367999999999999E-2</v>
      </c>
      <c r="H886" t="s">
        <v>298</v>
      </c>
      <c r="I886">
        <v>0.14325399999999999</v>
      </c>
      <c r="J886" t="s">
        <v>226</v>
      </c>
      <c r="K886">
        <v>1.8368000000000002E-2</v>
      </c>
      <c r="L886" t="s">
        <v>227</v>
      </c>
      <c r="M886">
        <v>0.14325399999999999</v>
      </c>
      <c r="N886" t="s">
        <v>226</v>
      </c>
      <c r="O886">
        <v>1.8368000000000002E-2</v>
      </c>
      <c r="P886" t="s">
        <v>227</v>
      </c>
      <c r="Q886" t="s">
        <v>6</v>
      </c>
    </row>
    <row r="887" spans="1:17" hidden="1" x14ac:dyDescent="0.25">
      <c r="A887" t="s">
        <v>189</v>
      </c>
      <c r="B887" t="s">
        <v>83</v>
      </c>
      <c r="E887">
        <v>2.0400000000000001E-2</v>
      </c>
      <c r="F887" t="s">
        <v>218</v>
      </c>
      <c r="G887">
        <v>2.0400000000000001E-2</v>
      </c>
      <c r="H887" t="s">
        <v>218</v>
      </c>
      <c r="I887">
        <v>2.0400000000000001E-2</v>
      </c>
      <c r="J887" t="s">
        <v>218</v>
      </c>
      <c r="K887">
        <v>2.0400000000000001E-2</v>
      </c>
      <c r="L887" t="s">
        <v>218</v>
      </c>
      <c r="M887">
        <v>2.0400000000000001E-2</v>
      </c>
      <c r="N887" t="s">
        <v>218</v>
      </c>
      <c r="O887">
        <v>2.0400000000000001E-2</v>
      </c>
      <c r="P887" t="s">
        <v>218</v>
      </c>
      <c r="Q887" t="s">
        <v>6</v>
      </c>
    </row>
    <row r="888" spans="1:17" x14ac:dyDescent="0.25">
      <c r="A888" t="s">
        <v>191</v>
      </c>
      <c r="B888" t="s">
        <v>83</v>
      </c>
      <c r="E888">
        <v>9.3279999999999995E-3</v>
      </c>
      <c r="F888" t="s">
        <v>298</v>
      </c>
      <c r="G888">
        <v>1.3727999999999999E-2</v>
      </c>
      <c r="H888" t="s">
        <v>298</v>
      </c>
      <c r="I888">
        <v>9.3279999999999995E-3</v>
      </c>
      <c r="J888" t="s">
        <v>226</v>
      </c>
      <c r="K888">
        <v>1.3772000000000001E-2</v>
      </c>
      <c r="L888" t="s">
        <v>227</v>
      </c>
      <c r="M888">
        <v>9.3279999999999995E-3</v>
      </c>
      <c r="N888" t="s">
        <v>226</v>
      </c>
      <c r="O888">
        <v>1.3772000000000001E-2</v>
      </c>
      <c r="P888" t="s">
        <v>227</v>
      </c>
      <c r="Q888" t="s">
        <v>6</v>
      </c>
    </row>
    <row r="889" spans="1:17" hidden="1" x14ac:dyDescent="0.25">
      <c r="A889" t="s">
        <v>103</v>
      </c>
      <c r="B889" t="s">
        <v>83</v>
      </c>
      <c r="E889">
        <v>0</v>
      </c>
      <c r="F889" t="s">
        <v>218</v>
      </c>
      <c r="G889">
        <v>0</v>
      </c>
      <c r="H889" t="s">
        <v>218</v>
      </c>
      <c r="I889">
        <v>0</v>
      </c>
      <c r="J889" t="s">
        <v>218</v>
      </c>
      <c r="K889">
        <v>0</v>
      </c>
      <c r="L889" t="s">
        <v>218</v>
      </c>
      <c r="M889">
        <v>0</v>
      </c>
      <c r="N889" t="s">
        <v>218</v>
      </c>
      <c r="O889">
        <v>0</v>
      </c>
      <c r="P889" t="s">
        <v>218</v>
      </c>
      <c r="Q889" t="s">
        <v>6</v>
      </c>
    </row>
    <row r="890" spans="1:17" hidden="1" x14ac:dyDescent="0.25">
      <c r="A890" t="s">
        <v>216</v>
      </c>
      <c r="B890" t="s">
        <v>83</v>
      </c>
      <c r="E890">
        <v>0</v>
      </c>
      <c r="F890" t="s">
        <v>218</v>
      </c>
      <c r="G890">
        <v>0</v>
      </c>
      <c r="H890" t="s">
        <v>218</v>
      </c>
      <c r="I890">
        <v>0</v>
      </c>
      <c r="J890" t="s">
        <v>218</v>
      </c>
      <c r="K890">
        <v>0</v>
      </c>
      <c r="L890" t="s">
        <v>218</v>
      </c>
      <c r="M890">
        <v>0</v>
      </c>
      <c r="N890" t="s">
        <v>218</v>
      </c>
      <c r="O890">
        <v>0</v>
      </c>
      <c r="P890" t="s">
        <v>218</v>
      </c>
      <c r="Q890" t="s">
        <v>6</v>
      </c>
    </row>
    <row r="891" spans="1:17" hidden="1" x14ac:dyDescent="0.25">
      <c r="A891" t="s">
        <v>193</v>
      </c>
      <c r="B891" t="s">
        <v>83</v>
      </c>
      <c r="E891">
        <v>4.0300000000000002E-2</v>
      </c>
      <c r="F891" t="s">
        <v>218</v>
      </c>
      <c r="G891">
        <v>4.0300000000000002E-2</v>
      </c>
      <c r="H891" t="s">
        <v>218</v>
      </c>
      <c r="I891">
        <v>4.0300000000000002E-2</v>
      </c>
      <c r="J891" t="s">
        <v>218</v>
      </c>
      <c r="K891">
        <v>4.0300000000000002E-2</v>
      </c>
      <c r="L891" t="s">
        <v>218</v>
      </c>
      <c r="M891">
        <v>4.0300000000000002E-2</v>
      </c>
      <c r="N891" t="s">
        <v>218</v>
      </c>
      <c r="O891">
        <v>4.0300000000000002E-2</v>
      </c>
      <c r="P891" t="s">
        <v>218</v>
      </c>
      <c r="Q891" t="s">
        <v>6</v>
      </c>
    </row>
    <row r="892" spans="1:17" x14ac:dyDescent="0.25">
      <c r="A892" t="s">
        <v>229</v>
      </c>
      <c r="B892" t="s">
        <v>83</v>
      </c>
      <c r="E892">
        <v>2.2859999999999998E-2</v>
      </c>
      <c r="F892" t="s">
        <v>298</v>
      </c>
      <c r="G892">
        <v>2.2859999999999998E-2</v>
      </c>
      <c r="H892" t="s">
        <v>298</v>
      </c>
      <c r="I892">
        <v>1.251E-2</v>
      </c>
      <c r="J892" t="s">
        <v>226</v>
      </c>
      <c r="K892">
        <v>1.251E-2</v>
      </c>
      <c r="L892" t="s">
        <v>227</v>
      </c>
      <c r="M892">
        <v>1.251E-2</v>
      </c>
      <c r="N892" t="s">
        <v>226</v>
      </c>
      <c r="O892">
        <v>1.251E-2</v>
      </c>
      <c r="P892" t="s">
        <v>227</v>
      </c>
      <c r="Q892" t="s">
        <v>6</v>
      </c>
    </row>
    <row r="893" spans="1:17" x14ac:dyDescent="0.25">
      <c r="A893" t="s">
        <v>196</v>
      </c>
      <c r="B893" t="s">
        <v>83</v>
      </c>
      <c r="E893">
        <v>8.8457999999999995E-2</v>
      </c>
      <c r="F893" t="s">
        <v>490</v>
      </c>
      <c r="G893">
        <v>8.8457999999999995E-2</v>
      </c>
      <c r="H893" t="s">
        <v>490</v>
      </c>
      <c r="I893">
        <v>8.8457999999999995E-2</v>
      </c>
      <c r="J893" t="s">
        <v>226</v>
      </c>
      <c r="K893">
        <v>8.8457999999999995E-2</v>
      </c>
      <c r="L893" t="s">
        <v>227</v>
      </c>
      <c r="M893">
        <v>8.8457999999999995E-2</v>
      </c>
      <c r="N893" t="s">
        <v>226</v>
      </c>
      <c r="O893">
        <v>8.8457999999999995E-2</v>
      </c>
      <c r="P893" t="s">
        <v>227</v>
      </c>
      <c r="Q893" t="s">
        <v>6</v>
      </c>
    </row>
    <row r="894" spans="1:17" hidden="1" x14ac:dyDescent="0.25">
      <c r="A894" t="s">
        <v>144</v>
      </c>
      <c r="B894" t="s">
        <v>83</v>
      </c>
      <c r="E894">
        <v>4.8300000000000003E-2</v>
      </c>
      <c r="F894" t="s">
        <v>218</v>
      </c>
      <c r="G894">
        <v>4.8300000000000003E-2</v>
      </c>
      <c r="H894" t="s">
        <v>218</v>
      </c>
      <c r="I894">
        <v>4.8300000000000003E-2</v>
      </c>
      <c r="J894" t="s">
        <v>218</v>
      </c>
      <c r="K894">
        <v>4.8300000000000003E-2</v>
      </c>
      <c r="L894" t="s">
        <v>218</v>
      </c>
      <c r="M894">
        <v>4.8300000000000003E-2</v>
      </c>
      <c r="N894" t="s">
        <v>218</v>
      </c>
      <c r="O894">
        <v>4.8300000000000003E-2</v>
      </c>
      <c r="P894" t="s">
        <v>218</v>
      </c>
      <c r="Q894" t="s">
        <v>6</v>
      </c>
    </row>
    <row r="895" spans="1:17" hidden="1" x14ac:dyDescent="0.25">
      <c r="A895" t="s">
        <v>151</v>
      </c>
      <c r="B895" t="s">
        <v>83</v>
      </c>
      <c r="E895">
        <v>4.8300000000000003E-2</v>
      </c>
      <c r="F895" t="s">
        <v>218</v>
      </c>
      <c r="G895">
        <v>4.8300000000000003E-2</v>
      </c>
      <c r="H895" t="s">
        <v>218</v>
      </c>
      <c r="I895">
        <v>4.8300000000000003E-2</v>
      </c>
      <c r="J895" t="s">
        <v>218</v>
      </c>
      <c r="K895">
        <v>4.8300000000000003E-2</v>
      </c>
      <c r="L895" t="s">
        <v>218</v>
      </c>
      <c r="M895">
        <v>4.8300000000000003E-2</v>
      </c>
      <c r="N895" t="s">
        <v>218</v>
      </c>
      <c r="O895">
        <v>4.8300000000000003E-2</v>
      </c>
      <c r="P895" t="s">
        <v>218</v>
      </c>
      <c r="Q895" t="s">
        <v>6</v>
      </c>
    </row>
    <row r="896" spans="1:17" hidden="1" x14ac:dyDescent="0.25">
      <c r="A896" t="s">
        <v>161</v>
      </c>
      <c r="B896" t="s">
        <v>83</v>
      </c>
      <c r="E896">
        <v>4.8300000000000003E-2</v>
      </c>
      <c r="F896" t="s">
        <v>218</v>
      </c>
      <c r="G896">
        <v>4.8300000000000003E-2</v>
      </c>
      <c r="H896" t="s">
        <v>218</v>
      </c>
      <c r="I896">
        <v>4.8300000000000003E-2</v>
      </c>
      <c r="J896" t="s">
        <v>218</v>
      </c>
      <c r="K896">
        <v>4.8300000000000003E-2</v>
      </c>
      <c r="L896" t="s">
        <v>218</v>
      </c>
      <c r="M896">
        <v>4.8300000000000003E-2</v>
      </c>
      <c r="N896" t="s">
        <v>218</v>
      </c>
      <c r="O896">
        <v>4.8300000000000003E-2</v>
      </c>
      <c r="P896" t="s">
        <v>218</v>
      </c>
      <c r="Q896" t="s">
        <v>6</v>
      </c>
    </row>
    <row r="897" spans="1:17" hidden="1" x14ac:dyDescent="0.25">
      <c r="A897" t="s">
        <v>157</v>
      </c>
      <c r="B897" t="s">
        <v>83</v>
      </c>
      <c r="E897">
        <v>4.8300000000000003E-2</v>
      </c>
      <c r="F897" t="s">
        <v>218</v>
      </c>
      <c r="G897">
        <v>4.8300000000000003E-2</v>
      </c>
      <c r="H897" t="s">
        <v>218</v>
      </c>
      <c r="I897">
        <v>4.8300000000000003E-2</v>
      </c>
      <c r="J897" t="s">
        <v>218</v>
      </c>
      <c r="K897">
        <v>4.8300000000000003E-2</v>
      </c>
      <c r="L897" t="s">
        <v>218</v>
      </c>
      <c r="M897">
        <v>4.8300000000000003E-2</v>
      </c>
      <c r="N897" t="s">
        <v>218</v>
      </c>
      <c r="O897">
        <v>4.8300000000000003E-2</v>
      </c>
      <c r="P897" t="s">
        <v>218</v>
      </c>
      <c r="Q897" t="s">
        <v>6</v>
      </c>
    </row>
    <row r="898" spans="1:17" hidden="1" x14ac:dyDescent="0.25">
      <c r="A898" t="s">
        <v>159</v>
      </c>
      <c r="B898" t="s">
        <v>83</v>
      </c>
      <c r="E898">
        <v>4.8300000000000003E-2</v>
      </c>
      <c r="F898" t="s">
        <v>218</v>
      </c>
      <c r="G898">
        <v>4.8300000000000003E-2</v>
      </c>
      <c r="H898" t="s">
        <v>218</v>
      </c>
      <c r="I898">
        <v>4.8300000000000003E-2</v>
      </c>
      <c r="J898" t="s">
        <v>218</v>
      </c>
      <c r="K898">
        <v>4.8300000000000003E-2</v>
      </c>
      <c r="L898" t="s">
        <v>218</v>
      </c>
      <c r="M898">
        <v>4.8300000000000003E-2</v>
      </c>
      <c r="N898" t="s">
        <v>218</v>
      </c>
      <c r="O898">
        <v>4.8300000000000003E-2</v>
      </c>
      <c r="P898" t="s">
        <v>218</v>
      </c>
      <c r="Q898" t="s">
        <v>6</v>
      </c>
    </row>
    <row r="899" spans="1:17" hidden="1" x14ac:dyDescent="0.25">
      <c r="A899" t="s">
        <v>155</v>
      </c>
      <c r="B899" t="s">
        <v>83</v>
      </c>
      <c r="E899">
        <v>4.8300000000000003E-2</v>
      </c>
      <c r="F899" t="s">
        <v>218</v>
      </c>
      <c r="G899">
        <v>4.8300000000000003E-2</v>
      </c>
      <c r="H899" t="s">
        <v>218</v>
      </c>
      <c r="I899">
        <v>4.8300000000000003E-2</v>
      </c>
      <c r="J899" t="s">
        <v>218</v>
      </c>
      <c r="K899">
        <v>4.8300000000000003E-2</v>
      </c>
      <c r="L899" t="s">
        <v>218</v>
      </c>
      <c r="M899">
        <v>4.8300000000000003E-2</v>
      </c>
      <c r="N899" t="s">
        <v>218</v>
      </c>
      <c r="O899">
        <v>4.8300000000000003E-2</v>
      </c>
      <c r="P899" t="s">
        <v>218</v>
      </c>
      <c r="Q899" t="s">
        <v>6</v>
      </c>
    </row>
    <row r="900" spans="1:17" hidden="1" x14ac:dyDescent="0.25">
      <c r="A900" t="s">
        <v>198</v>
      </c>
      <c r="B900" t="s">
        <v>83</v>
      </c>
      <c r="E900">
        <v>6.0000000000000001E-3</v>
      </c>
      <c r="F900" t="s">
        <v>218</v>
      </c>
      <c r="G900">
        <v>6.0000000000000001E-3</v>
      </c>
      <c r="H900" t="s">
        <v>218</v>
      </c>
      <c r="I900">
        <v>6.0000000000000001E-3</v>
      </c>
      <c r="J900" t="s">
        <v>218</v>
      </c>
      <c r="K900">
        <v>6.0000000000000001E-3</v>
      </c>
      <c r="L900" t="s">
        <v>218</v>
      </c>
      <c r="M900">
        <v>6.0000000000000001E-3</v>
      </c>
      <c r="N900" t="s">
        <v>218</v>
      </c>
      <c r="O900">
        <v>6.0000000000000001E-3</v>
      </c>
      <c r="P900" t="s">
        <v>218</v>
      </c>
      <c r="Q900" t="s">
        <v>6</v>
      </c>
    </row>
    <row r="901" spans="1:17" hidden="1" x14ac:dyDescent="0.25">
      <c r="A901" t="s">
        <v>4</v>
      </c>
      <c r="B901" t="s">
        <v>41</v>
      </c>
      <c r="E901">
        <v>6.7999999999999996E-3</v>
      </c>
      <c r="F901" t="s">
        <v>218</v>
      </c>
      <c r="G901">
        <v>6.7999999999999996E-3</v>
      </c>
      <c r="H901" t="s">
        <v>218</v>
      </c>
      <c r="I901">
        <v>6.7999999999999996E-3</v>
      </c>
      <c r="J901" t="s">
        <v>218</v>
      </c>
      <c r="K901">
        <v>6.7999999999999996E-3</v>
      </c>
      <c r="L901" t="s">
        <v>218</v>
      </c>
      <c r="M901">
        <v>6.7999999999999996E-3</v>
      </c>
      <c r="N901" t="s">
        <v>218</v>
      </c>
      <c r="O901">
        <v>6.7999999999999996E-3</v>
      </c>
      <c r="P901" t="s">
        <v>218</v>
      </c>
    </row>
    <row r="902" spans="1:17" hidden="1" x14ac:dyDescent="0.25">
      <c r="A902" t="s">
        <v>4</v>
      </c>
      <c r="B902" t="s">
        <v>23</v>
      </c>
      <c r="E902">
        <v>6.7999999999999996E-3</v>
      </c>
      <c r="F902" t="s">
        <v>218</v>
      </c>
      <c r="G902">
        <v>6.7999999999999996E-3</v>
      </c>
      <c r="H902" t="s">
        <v>218</v>
      </c>
      <c r="I902">
        <v>6.7999999999999996E-3</v>
      </c>
      <c r="J902" t="s">
        <v>218</v>
      </c>
      <c r="K902">
        <v>6.7999999999999996E-3</v>
      </c>
      <c r="L902" t="s">
        <v>218</v>
      </c>
      <c r="M902">
        <v>6.7999999999999996E-3</v>
      </c>
      <c r="N902" t="s">
        <v>218</v>
      </c>
      <c r="O902">
        <v>6.7999999999999996E-3</v>
      </c>
      <c r="P902" t="s">
        <v>218</v>
      </c>
    </row>
    <row r="903" spans="1:17" x14ac:dyDescent="0.25">
      <c r="A903" t="s">
        <v>4</v>
      </c>
      <c r="B903" t="s">
        <v>33</v>
      </c>
      <c r="E903">
        <v>1.333E-2</v>
      </c>
      <c r="F903" t="s">
        <v>330</v>
      </c>
      <c r="G903">
        <v>5.2599999999999999E-3</v>
      </c>
      <c r="H903" t="s">
        <v>330</v>
      </c>
      <c r="I903">
        <v>1.333E-2</v>
      </c>
      <c r="J903" t="s">
        <v>226</v>
      </c>
      <c r="K903">
        <v>5.2599999999999999E-3</v>
      </c>
      <c r="L903" t="s">
        <v>227</v>
      </c>
      <c r="M903">
        <v>1.333E-2</v>
      </c>
      <c r="N903" t="s">
        <v>226</v>
      </c>
      <c r="O903">
        <v>5.2599999999999999E-3</v>
      </c>
      <c r="P903" t="s">
        <v>227</v>
      </c>
      <c r="Q903" t="s">
        <v>6</v>
      </c>
    </row>
    <row r="904" spans="1:17" x14ac:dyDescent="0.25">
      <c r="A904" t="s">
        <v>4</v>
      </c>
      <c r="B904" t="s">
        <v>24</v>
      </c>
      <c r="E904">
        <v>1.333E-2</v>
      </c>
      <c r="F904" t="s">
        <v>330</v>
      </c>
      <c r="G904">
        <v>5.2599999999999999E-3</v>
      </c>
      <c r="H904" t="s">
        <v>330</v>
      </c>
      <c r="I904">
        <v>1.333E-2</v>
      </c>
      <c r="J904" t="s">
        <v>226</v>
      </c>
      <c r="K904">
        <v>5.2599999999999999E-3</v>
      </c>
      <c r="L904" t="s">
        <v>227</v>
      </c>
      <c r="M904">
        <v>1.333E-2</v>
      </c>
      <c r="N904" t="s">
        <v>226</v>
      </c>
      <c r="O904">
        <v>5.2599999999999999E-3</v>
      </c>
      <c r="P904" t="s">
        <v>227</v>
      </c>
    </row>
    <row r="905" spans="1:17" hidden="1" x14ac:dyDescent="0.25">
      <c r="A905" t="s">
        <v>60</v>
      </c>
      <c r="B905" t="s">
        <v>84</v>
      </c>
      <c r="E905">
        <v>1.6000000000000001E-3</v>
      </c>
      <c r="F905" t="s">
        <v>218</v>
      </c>
      <c r="G905">
        <v>1.6000000000000001E-3</v>
      </c>
      <c r="H905" t="s">
        <v>218</v>
      </c>
      <c r="I905">
        <v>1.6000000000000001E-3</v>
      </c>
      <c r="J905" t="s">
        <v>218</v>
      </c>
      <c r="K905">
        <v>1.6000000000000001E-3</v>
      </c>
      <c r="L905" t="s">
        <v>218</v>
      </c>
      <c r="M905">
        <v>1.6000000000000001E-3</v>
      </c>
      <c r="N905" t="s">
        <v>218</v>
      </c>
      <c r="O905">
        <v>1.6000000000000001E-3</v>
      </c>
      <c r="P905" t="s">
        <v>218</v>
      </c>
      <c r="Q905" t="s">
        <v>6</v>
      </c>
    </row>
    <row r="906" spans="1:17" hidden="1" x14ac:dyDescent="0.25">
      <c r="A906" t="s">
        <v>99</v>
      </c>
      <c r="B906" t="s">
        <v>84</v>
      </c>
      <c r="E906">
        <v>1.5E-3</v>
      </c>
      <c r="F906" t="s">
        <v>218</v>
      </c>
      <c r="G906">
        <v>1.5E-3</v>
      </c>
      <c r="H906" t="s">
        <v>218</v>
      </c>
      <c r="I906">
        <v>1.5E-3</v>
      </c>
      <c r="J906" t="s">
        <v>218</v>
      </c>
      <c r="K906">
        <v>1.5E-3</v>
      </c>
      <c r="L906" t="s">
        <v>218</v>
      </c>
      <c r="M906">
        <v>1.5E-3</v>
      </c>
      <c r="N906" t="s">
        <v>218</v>
      </c>
      <c r="O906">
        <v>1.5E-3</v>
      </c>
      <c r="P906" t="s">
        <v>218</v>
      </c>
      <c r="Q906" t="s">
        <v>6</v>
      </c>
    </row>
    <row r="907" spans="1:17" x14ac:dyDescent="0.25">
      <c r="A907" t="s">
        <v>214</v>
      </c>
      <c r="B907" t="s">
        <v>84</v>
      </c>
      <c r="E907">
        <v>8.8407000000000017E-3</v>
      </c>
      <c r="F907" t="s">
        <v>298</v>
      </c>
      <c r="G907">
        <v>8.8407000000000017E-3</v>
      </c>
      <c r="H907" t="s">
        <v>298</v>
      </c>
      <c r="I907">
        <v>8.8407000000000017E-3</v>
      </c>
      <c r="J907" t="s">
        <v>226</v>
      </c>
      <c r="K907">
        <v>8.8407000000000017E-3</v>
      </c>
      <c r="L907" t="s">
        <v>227</v>
      </c>
      <c r="M907">
        <v>8.8407000000000017E-3</v>
      </c>
      <c r="N907" t="s">
        <v>226</v>
      </c>
      <c r="O907">
        <v>8.8407000000000017E-3</v>
      </c>
      <c r="P907" t="s">
        <v>227</v>
      </c>
      <c r="Q907" t="s">
        <v>6</v>
      </c>
    </row>
    <row r="908" spans="1:17" x14ac:dyDescent="0.25">
      <c r="A908" t="s">
        <v>101</v>
      </c>
      <c r="B908" t="s">
        <v>84</v>
      </c>
      <c r="E908">
        <v>5.2100000000000002E-3</v>
      </c>
      <c r="F908" t="s">
        <v>330</v>
      </c>
      <c r="G908">
        <v>5.2100000000000002E-3</v>
      </c>
      <c r="H908" t="s">
        <v>330</v>
      </c>
      <c r="I908">
        <v>5.2100000000000002E-3</v>
      </c>
      <c r="J908" t="s">
        <v>226</v>
      </c>
      <c r="K908">
        <v>5.2100000000000002E-3</v>
      </c>
      <c r="L908" t="s">
        <v>227</v>
      </c>
      <c r="M908">
        <v>5.2100000000000002E-3</v>
      </c>
      <c r="N908" t="s">
        <v>226</v>
      </c>
      <c r="O908">
        <v>5.2100000000000002E-3</v>
      </c>
      <c r="P908" t="s">
        <v>227</v>
      </c>
      <c r="Q908" t="s">
        <v>6</v>
      </c>
    </row>
    <row r="909" spans="1:17" hidden="1" x14ac:dyDescent="0.25">
      <c r="A909" t="s">
        <v>107</v>
      </c>
      <c r="B909" t="s">
        <v>84</v>
      </c>
      <c r="E909">
        <v>2.4E-2</v>
      </c>
      <c r="F909" t="s">
        <v>218</v>
      </c>
      <c r="G909">
        <v>2.4E-2</v>
      </c>
      <c r="H909" t="s">
        <v>218</v>
      </c>
      <c r="I909">
        <v>2.4E-2</v>
      </c>
      <c r="J909" t="s">
        <v>218</v>
      </c>
      <c r="K909">
        <v>2.4E-2</v>
      </c>
      <c r="L909" t="s">
        <v>218</v>
      </c>
      <c r="M909">
        <v>2.4E-2</v>
      </c>
      <c r="N909" t="s">
        <v>218</v>
      </c>
      <c r="O909">
        <v>2.4E-2</v>
      </c>
      <c r="P909" t="s">
        <v>218</v>
      </c>
      <c r="Q909" t="s">
        <v>6</v>
      </c>
    </row>
    <row r="910" spans="1:17" hidden="1" x14ac:dyDescent="0.25">
      <c r="A910" t="s">
        <v>163</v>
      </c>
      <c r="B910" t="s">
        <v>84</v>
      </c>
      <c r="E910">
        <v>1.24E-2</v>
      </c>
      <c r="F910" t="s">
        <v>218</v>
      </c>
      <c r="G910">
        <v>1.24E-2</v>
      </c>
      <c r="H910" t="s">
        <v>218</v>
      </c>
      <c r="I910">
        <v>1.24E-2</v>
      </c>
      <c r="J910" t="s">
        <v>218</v>
      </c>
      <c r="K910">
        <v>1.24E-2</v>
      </c>
      <c r="L910" t="s">
        <v>218</v>
      </c>
      <c r="M910">
        <v>1.24E-2</v>
      </c>
      <c r="N910" t="s">
        <v>218</v>
      </c>
      <c r="O910">
        <v>1.24E-2</v>
      </c>
      <c r="P910" t="s">
        <v>218</v>
      </c>
      <c r="Q910" t="s">
        <v>6</v>
      </c>
    </row>
    <row r="911" spans="1:17" hidden="1" x14ac:dyDescent="0.25">
      <c r="A911" t="s">
        <v>168</v>
      </c>
      <c r="B911" t="s">
        <v>84</v>
      </c>
      <c r="E911">
        <v>1.24E-2</v>
      </c>
      <c r="F911" t="s">
        <v>218</v>
      </c>
      <c r="G911">
        <v>1.24E-2</v>
      </c>
      <c r="H911" t="s">
        <v>218</v>
      </c>
      <c r="I911">
        <v>1.24E-2</v>
      </c>
      <c r="J911" t="s">
        <v>218</v>
      </c>
      <c r="K911">
        <v>1.24E-2</v>
      </c>
      <c r="L911" t="s">
        <v>218</v>
      </c>
      <c r="M911">
        <v>1.24E-2</v>
      </c>
      <c r="N911" t="s">
        <v>218</v>
      </c>
      <c r="O911">
        <v>1.24E-2</v>
      </c>
      <c r="P911" t="s">
        <v>218</v>
      </c>
      <c r="Q911" t="s">
        <v>6</v>
      </c>
    </row>
    <row r="912" spans="1:17" hidden="1" x14ac:dyDescent="0.25">
      <c r="A912" t="s">
        <v>178</v>
      </c>
      <c r="B912" t="s">
        <v>84</v>
      </c>
      <c r="E912">
        <v>1.24E-2</v>
      </c>
      <c r="F912" t="s">
        <v>218</v>
      </c>
      <c r="G912">
        <v>1.24E-2</v>
      </c>
      <c r="H912" t="s">
        <v>218</v>
      </c>
      <c r="I912">
        <v>1.24E-2</v>
      </c>
      <c r="J912" t="s">
        <v>218</v>
      </c>
      <c r="K912">
        <v>1.24E-2</v>
      </c>
      <c r="L912" t="s">
        <v>218</v>
      </c>
      <c r="M912">
        <v>1.24E-2</v>
      </c>
      <c r="N912" t="s">
        <v>218</v>
      </c>
      <c r="O912">
        <v>1.24E-2</v>
      </c>
      <c r="P912" t="s">
        <v>218</v>
      </c>
      <c r="Q912" t="s">
        <v>6</v>
      </c>
    </row>
    <row r="913" spans="1:17" hidden="1" x14ac:dyDescent="0.25">
      <c r="A913" t="s">
        <v>170</v>
      </c>
      <c r="B913" t="s">
        <v>84</v>
      </c>
      <c r="E913">
        <v>1.24E-2</v>
      </c>
      <c r="F913" t="s">
        <v>218</v>
      </c>
      <c r="G913">
        <v>1.24E-2</v>
      </c>
      <c r="H913" t="s">
        <v>218</v>
      </c>
      <c r="I913">
        <v>1.24E-2</v>
      </c>
      <c r="J913" t="s">
        <v>218</v>
      </c>
      <c r="K913">
        <v>1.24E-2</v>
      </c>
      <c r="L913" t="s">
        <v>218</v>
      </c>
      <c r="M913">
        <v>1.24E-2</v>
      </c>
      <c r="N913" t="s">
        <v>218</v>
      </c>
      <c r="O913">
        <v>1.24E-2</v>
      </c>
      <c r="P913" t="s">
        <v>218</v>
      </c>
      <c r="Q913" t="s">
        <v>6</v>
      </c>
    </row>
    <row r="914" spans="1:17" hidden="1" x14ac:dyDescent="0.25">
      <c r="A914" t="s">
        <v>174</v>
      </c>
      <c r="B914" t="s">
        <v>84</v>
      </c>
      <c r="E914">
        <v>1.24E-2</v>
      </c>
      <c r="F914" t="s">
        <v>218</v>
      </c>
      <c r="G914">
        <v>1.24E-2</v>
      </c>
      <c r="H914" t="s">
        <v>218</v>
      </c>
      <c r="I914">
        <v>1.24E-2</v>
      </c>
      <c r="J914" t="s">
        <v>218</v>
      </c>
      <c r="K914">
        <v>1.24E-2</v>
      </c>
      <c r="L914" t="s">
        <v>218</v>
      </c>
      <c r="M914">
        <v>1.24E-2</v>
      </c>
      <c r="N914" t="s">
        <v>218</v>
      </c>
      <c r="O914">
        <v>1.24E-2</v>
      </c>
      <c r="P914" t="s">
        <v>218</v>
      </c>
      <c r="Q914" t="s">
        <v>6</v>
      </c>
    </row>
    <row r="915" spans="1:17" hidden="1" x14ac:dyDescent="0.25">
      <c r="A915" t="s">
        <v>176</v>
      </c>
      <c r="B915" t="s">
        <v>84</v>
      </c>
      <c r="E915">
        <v>1.24E-2</v>
      </c>
      <c r="F915" t="s">
        <v>218</v>
      </c>
      <c r="G915">
        <v>1.24E-2</v>
      </c>
      <c r="H915" t="s">
        <v>218</v>
      </c>
      <c r="I915">
        <v>1.24E-2</v>
      </c>
      <c r="J915" t="s">
        <v>218</v>
      </c>
      <c r="K915">
        <v>1.24E-2</v>
      </c>
      <c r="L915" t="s">
        <v>218</v>
      </c>
      <c r="M915">
        <v>1.24E-2</v>
      </c>
      <c r="N915" t="s">
        <v>218</v>
      </c>
      <c r="O915">
        <v>1.24E-2</v>
      </c>
      <c r="P915" t="s">
        <v>218</v>
      </c>
      <c r="Q915" t="s">
        <v>6</v>
      </c>
    </row>
    <row r="916" spans="1:17" hidden="1" x14ac:dyDescent="0.25">
      <c r="A916" t="s">
        <v>172</v>
      </c>
      <c r="B916" t="s">
        <v>84</v>
      </c>
      <c r="E916">
        <v>1.24E-2</v>
      </c>
      <c r="F916" t="s">
        <v>218</v>
      </c>
      <c r="G916">
        <v>1.24E-2</v>
      </c>
      <c r="H916" t="s">
        <v>218</v>
      </c>
      <c r="I916">
        <v>1.24E-2</v>
      </c>
      <c r="J916" t="s">
        <v>218</v>
      </c>
      <c r="K916">
        <v>1.24E-2</v>
      </c>
      <c r="L916" t="s">
        <v>218</v>
      </c>
      <c r="M916">
        <v>1.24E-2</v>
      </c>
      <c r="N916" t="s">
        <v>218</v>
      </c>
      <c r="O916">
        <v>1.24E-2</v>
      </c>
      <c r="P916" t="s">
        <v>218</v>
      </c>
      <c r="Q916" t="s">
        <v>6</v>
      </c>
    </row>
    <row r="917" spans="1:17" x14ac:dyDescent="0.25">
      <c r="A917" t="s">
        <v>234</v>
      </c>
      <c r="B917" t="s">
        <v>84</v>
      </c>
      <c r="E917">
        <v>8.8407000000000017E-3</v>
      </c>
      <c r="F917" t="s">
        <v>298</v>
      </c>
      <c r="G917">
        <v>8.8407000000000017E-3</v>
      </c>
      <c r="H917" t="s">
        <v>298</v>
      </c>
      <c r="I917">
        <v>8.8407000000000017E-3</v>
      </c>
      <c r="J917" t="s">
        <v>226</v>
      </c>
      <c r="K917">
        <v>8.8407000000000017E-3</v>
      </c>
      <c r="L917" t="s">
        <v>227</v>
      </c>
      <c r="M917">
        <v>8.8407000000000017E-3</v>
      </c>
      <c r="N917" t="s">
        <v>226</v>
      </c>
      <c r="O917">
        <v>8.8407000000000017E-3</v>
      </c>
      <c r="P917" t="s">
        <v>227</v>
      </c>
      <c r="Q917" t="s">
        <v>6</v>
      </c>
    </row>
    <row r="918" spans="1:17" hidden="1" x14ac:dyDescent="0.25">
      <c r="A918" t="s">
        <v>189</v>
      </c>
      <c r="B918" t="s">
        <v>84</v>
      </c>
      <c r="E918">
        <v>1.23E-2</v>
      </c>
      <c r="F918" t="s">
        <v>218</v>
      </c>
      <c r="G918">
        <v>1.23E-2</v>
      </c>
      <c r="H918" t="s">
        <v>218</v>
      </c>
      <c r="I918">
        <v>1.23E-2</v>
      </c>
      <c r="J918" t="s">
        <v>218</v>
      </c>
      <c r="K918">
        <v>1.23E-2</v>
      </c>
      <c r="L918" t="s">
        <v>218</v>
      </c>
      <c r="M918">
        <v>1.23E-2</v>
      </c>
      <c r="N918" t="s">
        <v>218</v>
      </c>
      <c r="O918">
        <v>1.23E-2</v>
      </c>
      <c r="P918" t="s">
        <v>218</v>
      </c>
      <c r="Q918" t="s">
        <v>6</v>
      </c>
    </row>
    <row r="919" spans="1:17" x14ac:dyDescent="0.25">
      <c r="A919" t="s">
        <v>105</v>
      </c>
      <c r="B919" t="s">
        <v>84</v>
      </c>
      <c r="E919">
        <v>1.41E-2</v>
      </c>
      <c r="F919" t="s">
        <v>298</v>
      </c>
      <c r="G919">
        <v>1.83E-2</v>
      </c>
      <c r="H919" t="s">
        <v>298</v>
      </c>
      <c r="I919">
        <v>1.41E-2</v>
      </c>
      <c r="J919" t="s">
        <v>226</v>
      </c>
      <c r="K919">
        <v>1.83E-2</v>
      </c>
      <c r="L919" t="s">
        <v>227</v>
      </c>
      <c r="M919">
        <v>1.41E-2</v>
      </c>
      <c r="N919" t="s">
        <v>226</v>
      </c>
      <c r="O919">
        <v>1.83E-2</v>
      </c>
      <c r="P919" t="s">
        <v>227</v>
      </c>
      <c r="Q919" t="s">
        <v>6</v>
      </c>
    </row>
    <row r="920" spans="1:17" hidden="1" x14ac:dyDescent="0.25">
      <c r="A920" t="s">
        <v>193</v>
      </c>
      <c r="B920" t="s">
        <v>84</v>
      </c>
      <c r="E920">
        <v>8.9999999999999993E-3</v>
      </c>
      <c r="F920" t="s">
        <v>218</v>
      </c>
      <c r="G920">
        <v>8.9999999999999993E-3</v>
      </c>
      <c r="H920" t="s">
        <v>218</v>
      </c>
      <c r="I920">
        <v>8.9999999999999993E-3</v>
      </c>
      <c r="J920" t="s">
        <v>218</v>
      </c>
      <c r="K920">
        <v>8.9999999999999993E-3</v>
      </c>
      <c r="L920" t="s">
        <v>218</v>
      </c>
      <c r="M920">
        <v>8.9999999999999993E-3</v>
      </c>
      <c r="N920" t="s">
        <v>218</v>
      </c>
      <c r="O920">
        <v>8.9999999999999993E-3</v>
      </c>
      <c r="P920" t="s">
        <v>218</v>
      </c>
      <c r="Q920" t="s">
        <v>6</v>
      </c>
    </row>
    <row r="921" spans="1:17" x14ac:dyDescent="0.25">
      <c r="A921" t="s">
        <v>229</v>
      </c>
      <c r="B921" t="s">
        <v>84</v>
      </c>
      <c r="E921">
        <v>8.8407000000000017E-3</v>
      </c>
      <c r="F921" t="s">
        <v>298</v>
      </c>
      <c r="G921">
        <v>8.8407000000000017E-3</v>
      </c>
      <c r="H921" t="s">
        <v>298</v>
      </c>
      <c r="I921">
        <v>8.8407000000000017E-3</v>
      </c>
      <c r="J921" t="s">
        <v>226</v>
      </c>
      <c r="K921">
        <v>8.8407000000000017E-3</v>
      </c>
      <c r="L921" t="s">
        <v>227</v>
      </c>
      <c r="M921">
        <v>8.8407000000000017E-3</v>
      </c>
      <c r="N921" t="s">
        <v>226</v>
      </c>
      <c r="O921">
        <v>8.8407000000000017E-3</v>
      </c>
      <c r="P921" t="s">
        <v>227</v>
      </c>
      <c r="Q921" t="s">
        <v>6</v>
      </c>
    </row>
    <row r="922" spans="1:17" hidden="1" x14ac:dyDescent="0.25">
      <c r="A922" t="s">
        <v>196</v>
      </c>
      <c r="B922" t="s">
        <v>84</v>
      </c>
      <c r="E922">
        <v>4.4000000000000003E-3</v>
      </c>
      <c r="F922" t="s">
        <v>218</v>
      </c>
      <c r="G922">
        <v>4.4000000000000003E-3</v>
      </c>
      <c r="H922" t="s">
        <v>218</v>
      </c>
      <c r="I922">
        <v>4.4000000000000003E-3</v>
      </c>
      <c r="J922" t="s">
        <v>218</v>
      </c>
      <c r="K922">
        <v>4.4000000000000003E-3</v>
      </c>
      <c r="L922" t="s">
        <v>218</v>
      </c>
      <c r="M922">
        <v>4.4000000000000003E-3</v>
      </c>
      <c r="N922" t="s">
        <v>218</v>
      </c>
      <c r="O922">
        <v>4.4000000000000003E-3</v>
      </c>
      <c r="P922" t="s">
        <v>218</v>
      </c>
      <c r="Q922" t="s">
        <v>6</v>
      </c>
    </row>
    <row r="923" spans="1:17" hidden="1" x14ac:dyDescent="0.25">
      <c r="A923" t="s">
        <v>144</v>
      </c>
      <c r="B923" t="s">
        <v>84</v>
      </c>
      <c r="E923">
        <v>1.24E-2</v>
      </c>
      <c r="F923" t="s">
        <v>218</v>
      </c>
      <c r="G923">
        <v>1.24E-2</v>
      </c>
      <c r="H923" t="s">
        <v>218</v>
      </c>
      <c r="I923">
        <v>1.24E-2</v>
      </c>
      <c r="J923" t="s">
        <v>218</v>
      </c>
      <c r="K923">
        <v>1.24E-2</v>
      </c>
      <c r="L923" t="s">
        <v>218</v>
      </c>
      <c r="M923">
        <v>1.24E-2</v>
      </c>
      <c r="N923" t="s">
        <v>218</v>
      </c>
      <c r="O923">
        <v>1.24E-2</v>
      </c>
      <c r="P923" t="s">
        <v>218</v>
      </c>
      <c r="Q923" t="s">
        <v>6</v>
      </c>
    </row>
    <row r="924" spans="1:17" hidden="1" x14ac:dyDescent="0.25">
      <c r="A924" t="s">
        <v>151</v>
      </c>
      <c r="B924" t="s">
        <v>84</v>
      </c>
      <c r="E924">
        <v>1.24E-2</v>
      </c>
      <c r="F924" t="s">
        <v>218</v>
      </c>
      <c r="G924">
        <v>1.24E-2</v>
      </c>
      <c r="H924" t="s">
        <v>218</v>
      </c>
      <c r="I924">
        <v>1.24E-2</v>
      </c>
      <c r="J924" t="s">
        <v>218</v>
      </c>
      <c r="K924">
        <v>1.24E-2</v>
      </c>
      <c r="L924" t="s">
        <v>218</v>
      </c>
      <c r="M924">
        <v>1.24E-2</v>
      </c>
      <c r="N924" t="s">
        <v>218</v>
      </c>
      <c r="O924">
        <v>1.24E-2</v>
      </c>
      <c r="P924" t="s">
        <v>218</v>
      </c>
      <c r="Q924" t="s">
        <v>6</v>
      </c>
    </row>
    <row r="925" spans="1:17" hidden="1" x14ac:dyDescent="0.25">
      <c r="A925" t="s">
        <v>161</v>
      </c>
      <c r="B925" t="s">
        <v>84</v>
      </c>
      <c r="E925">
        <v>1.24E-2</v>
      </c>
      <c r="F925" t="s">
        <v>218</v>
      </c>
      <c r="G925">
        <v>1.24E-2</v>
      </c>
      <c r="H925" t="s">
        <v>218</v>
      </c>
      <c r="I925">
        <v>1.24E-2</v>
      </c>
      <c r="J925" t="s">
        <v>218</v>
      </c>
      <c r="K925">
        <v>1.24E-2</v>
      </c>
      <c r="L925" t="s">
        <v>218</v>
      </c>
      <c r="M925">
        <v>1.24E-2</v>
      </c>
      <c r="N925" t="s">
        <v>218</v>
      </c>
      <c r="O925">
        <v>1.24E-2</v>
      </c>
      <c r="P925" t="s">
        <v>218</v>
      </c>
      <c r="Q925" t="s">
        <v>6</v>
      </c>
    </row>
    <row r="926" spans="1:17" hidden="1" x14ac:dyDescent="0.25">
      <c r="A926" t="s">
        <v>157</v>
      </c>
      <c r="B926" t="s">
        <v>84</v>
      </c>
      <c r="E926">
        <v>1.24E-2</v>
      </c>
      <c r="F926" t="s">
        <v>218</v>
      </c>
      <c r="G926">
        <v>1.24E-2</v>
      </c>
      <c r="H926" t="s">
        <v>218</v>
      </c>
      <c r="I926">
        <v>1.24E-2</v>
      </c>
      <c r="J926" t="s">
        <v>218</v>
      </c>
      <c r="K926">
        <v>1.24E-2</v>
      </c>
      <c r="L926" t="s">
        <v>218</v>
      </c>
      <c r="M926">
        <v>1.24E-2</v>
      </c>
      <c r="N926" t="s">
        <v>218</v>
      </c>
      <c r="O926">
        <v>1.24E-2</v>
      </c>
      <c r="P926" t="s">
        <v>218</v>
      </c>
      <c r="Q926" t="s">
        <v>6</v>
      </c>
    </row>
    <row r="927" spans="1:17" hidden="1" x14ac:dyDescent="0.25">
      <c r="A927" t="s">
        <v>159</v>
      </c>
      <c r="B927" t="s">
        <v>84</v>
      </c>
      <c r="E927">
        <v>1.24E-2</v>
      </c>
      <c r="F927" t="s">
        <v>218</v>
      </c>
      <c r="G927">
        <v>1.24E-2</v>
      </c>
      <c r="H927" t="s">
        <v>218</v>
      </c>
      <c r="I927">
        <v>1.24E-2</v>
      </c>
      <c r="J927" t="s">
        <v>218</v>
      </c>
      <c r="K927">
        <v>1.24E-2</v>
      </c>
      <c r="L927" t="s">
        <v>218</v>
      </c>
      <c r="M927">
        <v>1.24E-2</v>
      </c>
      <c r="N927" t="s">
        <v>218</v>
      </c>
      <c r="O927">
        <v>1.24E-2</v>
      </c>
      <c r="P927" t="s">
        <v>218</v>
      </c>
      <c r="Q927" t="s">
        <v>6</v>
      </c>
    </row>
    <row r="928" spans="1:17" hidden="1" x14ac:dyDescent="0.25">
      <c r="A928" t="s">
        <v>155</v>
      </c>
      <c r="B928" t="s">
        <v>84</v>
      </c>
      <c r="E928">
        <v>1.24E-2</v>
      </c>
      <c r="F928" t="s">
        <v>218</v>
      </c>
      <c r="G928">
        <v>1.24E-2</v>
      </c>
      <c r="H928" t="s">
        <v>218</v>
      </c>
      <c r="I928">
        <v>1.24E-2</v>
      </c>
      <c r="J928" t="s">
        <v>218</v>
      </c>
      <c r="K928">
        <v>1.24E-2</v>
      </c>
      <c r="L928" t="s">
        <v>218</v>
      </c>
      <c r="M928">
        <v>1.24E-2</v>
      </c>
      <c r="N928" t="s">
        <v>218</v>
      </c>
      <c r="O928">
        <v>1.24E-2</v>
      </c>
      <c r="P928" t="s">
        <v>218</v>
      </c>
      <c r="Q928" t="s">
        <v>6</v>
      </c>
    </row>
    <row r="929" spans="1:17" hidden="1" x14ac:dyDescent="0.25">
      <c r="A929" t="s">
        <v>198</v>
      </c>
      <c r="B929" t="s">
        <v>84</v>
      </c>
      <c r="E929">
        <v>1.0699999999999999E-2</v>
      </c>
      <c r="F929" t="s">
        <v>218</v>
      </c>
      <c r="G929">
        <v>1.0699999999999999E-2</v>
      </c>
      <c r="H929" t="s">
        <v>218</v>
      </c>
      <c r="I929">
        <v>1.0699999999999999E-2</v>
      </c>
      <c r="J929" t="s">
        <v>218</v>
      </c>
      <c r="K929">
        <v>1.0699999999999999E-2</v>
      </c>
      <c r="L929" t="s">
        <v>218</v>
      </c>
      <c r="M929">
        <v>1.0699999999999999E-2</v>
      </c>
      <c r="N929" t="s">
        <v>218</v>
      </c>
      <c r="O929">
        <v>1.0699999999999999E-2</v>
      </c>
      <c r="P929" t="s">
        <v>218</v>
      </c>
      <c r="Q929" t="s">
        <v>6</v>
      </c>
    </row>
    <row r="930" spans="1:17" x14ac:dyDescent="0.25">
      <c r="A930" t="s">
        <v>180</v>
      </c>
      <c r="B930" t="s">
        <v>84</v>
      </c>
      <c r="E930">
        <v>4.87E-2</v>
      </c>
      <c r="F930" t="s">
        <v>298</v>
      </c>
      <c r="G930">
        <v>1.6E-2</v>
      </c>
      <c r="H930" t="s">
        <v>298</v>
      </c>
      <c r="I930">
        <v>4.87E-2</v>
      </c>
      <c r="J930" t="s">
        <v>226</v>
      </c>
      <c r="K930">
        <v>1.6E-2</v>
      </c>
      <c r="L930" t="s">
        <v>227</v>
      </c>
      <c r="M930">
        <v>4.87E-2</v>
      </c>
      <c r="N930" t="s">
        <v>226</v>
      </c>
      <c r="O930">
        <v>1.6E-2</v>
      </c>
      <c r="P930" t="s">
        <v>227</v>
      </c>
      <c r="Q930" t="s">
        <v>6</v>
      </c>
    </row>
    <row r="931" spans="1:17" x14ac:dyDescent="0.25">
      <c r="A931" t="s">
        <v>191</v>
      </c>
      <c r="B931" t="s">
        <v>84</v>
      </c>
      <c r="E931">
        <v>7.7099999999999998E-3</v>
      </c>
      <c r="F931" t="s">
        <v>298</v>
      </c>
      <c r="G931">
        <v>9.0034999999999994E-3</v>
      </c>
      <c r="H931" t="s">
        <v>298</v>
      </c>
      <c r="I931">
        <v>7.7099999999999998E-3</v>
      </c>
      <c r="J931" t="s">
        <v>226</v>
      </c>
      <c r="K931">
        <v>9.0034999999999994E-3</v>
      </c>
      <c r="L931" t="s">
        <v>227</v>
      </c>
      <c r="M931">
        <v>7.7099999999999998E-3</v>
      </c>
      <c r="N931" t="s">
        <v>226</v>
      </c>
      <c r="O931">
        <v>9.0034999999999994E-3</v>
      </c>
      <c r="P931" t="s">
        <v>227</v>
      </c>
      <c r="Q931" t="s">
        <v>6</v>
      </c>
    </row>
    <row r="932" spans="1:17" hidden="1" x14ac:dyDescent="0.25">
      <c r="A932" t="s">
        <v>103</v>
      </c>
      <c r="B932" t="s">
        <v>84</v>
      </c>
      <c r="E932">
        <v>1.1599999999999999E-2</v>
      </c>
      <c r="F932" t="s">
        <v>218</v>
      </c>
      <c r="G932">
        <v>1.1599999999999999E-2</v>
      </c>
      <c r="H932" t="s">
        <v>218</v>
      </c>
      <c r="I932">
        <v>1.1599999999999999E-2</v>
      </c>
      <c r="J932" t="s">
        <v>218</v>
      </c>
      <c r="K932">
        <v>1.1599999999999999E-2</v>
      </c>
      <c r="L932" t="s">
        <v>218</v>
      </c>
      <c r="M932">
        <v>1.1599999999999999E-2</v>
      </c>
      <c r="N932" t="s">
        <v>218</v>
      </c>
      <c r="O932">
        <v>1.1599999999999999E-2</v>
      </c>
      <c r="P932" t="s">
        <v>218</v>
      </c>
      <c r="Q932" t="s">
        <v>6</v>
      </c>
    </row>
    <row r="933" spans="1:17" hidden="1" x14ac:dyDescent="0.25">
      <c r="A933" t="s">
        <v>216</v>
      </c>
      <c r="B933" t="s">
        <v>84</v>
      </c>
      <c r="E933">
        <v>1.1599999999999999E-2</v>
      </c>
      <c r="F933" t="s">
        <v>218</v>
      </c>
      <c r="G933">
        <v>1.1599999999999999E-2</v>
      </c>
      <c r="H933" t="s">
        <v>218</v>
      </c>
      <c r="I933">
        <v>1.1599999999999999E-2</v>
      </c>
      <c r="J933" t="s">
        <v>218</v>
      </c>
      <c r="K933">
        <v>1.1599999999999999E-2</v>
      </c>
      <c r="L933" t="s">
        <v>218</v>
      </c>
      <c r="M933">
        <v>1.1599999999999999E-2</v>
      </c>
      <c r="N933" t="s">
        <v>218</v>
      </c>
      <c r="O933">
        <v>1.1599999999999999E-2</v>
      </c>
      <c r="P933" t="s">
        <v>218</v>
      </c>
      <c r="Q933" t="s">
        <v>6</v>
      </c>
    </row>
    <row r="934" spans="1:17" hidden="1" x14ac:dyDescent="0.25">
      <c r="A934" t="s">
        <v>4</v>
      </c>
      <c r="B934" t="s">
        <v>43</v>
      </c>
      <c r="E934">
        <v>4.4600000000000004E-3</v>
      </c>
      <c r="F934" t="s">
        <v>218</v>
      </c>
      <c r="G934">
        <v>2.2300000000000002E-3</v>
      </c>
      <c r="H934" t="s">
        <v>218</v>
      </c>
      <c r="I934">
        <v>4.4600000000000004E-3</v>
      </c>
      <c r="J934" t="s">
        <v>218</v>
      </c>
      <c r="K934">
        <v>2.2300000000000002E-3</v>
      </c>
      <c r="L934" t="s">
        <v>218</v>
      </c>
      <c r="M934">
        <v>4.4600000000000004E-3</v>
      </c>
      <c r="N934" t="s">
        <v>218</v>
      </c>
      <c r="O934">
        <v>2.2300000000000002E-3</v>
      </c>
      <c r="P934" t="s">
        <v>218</v>
      </c>
    </row>
    <row r="935" spans="1:17" hidden="1" x14ac:dyDescent="0.25">
      <c r="A935" t="s">
        <v>4</v>
      </c>
      <c r="B935" t="s">
        <v>34</v>
      </c>
      <c r="E935">
        <v>4.4600000000000004E-3</v>
      </c>
      <c r="F935" t="s">
        <v>218</v>
      </c>
      <c r="G935">
        <v>2.2300000000000002E-3</v>
      </c>
      <c r="H935" t="s">
        <v>218</v>
      </c>
      <c r="I935">
        <v>4.4600000000000004E-3</v>
      </c>
      <c r="J935" t="s">
        <v>218</v>
      </c>
      <c r="K935">
        <v>2.2300000000000002E-3</v>
      </c>
      <c r="L935" t="s">
        <v>218</v>
      </c>
      <c r="M935">
        <v>4.4600000000000004E-3</v>
      </c>
      <c r="N935" t="s">
        <v>218</v>
      </c>
      <c r="O935">
        <v>2.2300000000000002E-3</v>
      </c>
      <c r="P935" t="s">
        <v>218</v>
      </c>
    </row>
    <row r="936" spans="1:17" hidden="1" x14ac:dyDescent="0.25">
      <c r="A936" t="s">
        <v>4</v>
      </c>
      <c r="B936" t="s">
        <v>35</v>
      </c>
      <c r="E936">
        <v>4.4600000000000004E-3</v>
      </c>
      <c r="F936" t="s">
        <v>218</v>
      </c>
      <c r="G936">
        <v>2.2300000000000002E-3</v>
      </c>
      <c r="H936" t="s">
        <v>218</v>
      </c>
      <c r="I936">
        <v>4.4600000000000004E-3</v>
      </c>
      <c r="J936" t="s">
        <v>218</v>
      </c>
      <c r="K936">
        <v>2.2300000000000002E-3</v>
      </c>
      <c r="L936" t="s">
        <v>218</v>
      </c>
      <c r="M936">
        <v>4.4600000000000004E-3</v>
      </c>
      <c r="N936" t="s">
        <v>218</v>
      </c>
      <c r="O936">
        <v>2.2300000000000002E-3</v>
      </c>
      <c r="P936" t="s">
        <v>218</v>
      </c>
    </row>
    <row r="937" spans="1:17" x14ac:dyDescent="0.25">
      <c r="A937" t="s">
        <v>101</v>
      </c>
      <c r="B937" t="s">
        <v>85</v>
      </c>
      <c r="E937">
        <v>4.4806000000000004E-3</v>
      </c>
      <c r="F937" t="s">
        <v>330</v>
      </c>
      <c r="G937">
        <v>4.4806000000000004E-3</v>
      </c>
      <c r="H937" t="s">
        <v>330</v>
      </c>
      <c r="I937">
        <v>2.0240000000000002E-3</v>
      </c>
      <c r="J937" t="s">
        <v>226</v>
      </c>
      <c r="K937">
        <v>2.0240000000000002E-3</v>
      </c>
      <c r="L937" t="s">
        <v>227</v>
      </c>
      <c r="M937">
        <v>2.0240000000000002E-3</v>
      </c>
      <c r="N937" t="s">
        <v>226</v>
      </c>
      <c r="O937">
        <v>2.0240000000000002E-3</v>
      </c>
      <c r="P937" t="s">
        <v>227</v>
      </c>
      <c r="Q937" t="s">
        <v>6</v>
      </c>
    </row>
    <row r="938" spans="1:17" x14ac:dyDescent="0.25">
      <c r="A938" t="s">
        <v>234</v>
      </c>
      <c r="B938" t="s">
        <v>85</v>
      </c>
      <c r="E938">
        <v>9.4500000000000001E-3</v>
      </c>
      <c r="F938" t="s">
        <v>298</v>
      </c>
      <c r="G938">
        <v>9.4500000000000001E-3</v>
      </c>
      <c r="H938" t="s">
        <v>298</v>
      </c>
      <c r="I938">
        <v>7.956630000000001E-3</v>
      </c>
      <c r="J938" t="s">
        <v>226</v>
      </c>
      <c r="K938">
        <v>7.956630000000001E-3</v>
      </c>
      <c r="L938" t="s">
        <v>227</v>
      </c>
      <c r="M938">
        <v>7.956630000000001E-3</v>
      </c>
      <c r="N938" t="s">
        <v>226</v>
      </c>
      <c r="O938">
        <v>7.956630000000001E-3</v>
      </c>
      <c r="P938" t="s">
        <v>227</v>
      </c>
      <c r="Q938" t="s">
        <v>6</v>
      </c>
    </row>
    <row r="939" spans="1:17" hidden="1" x14ac:dyDescent="0.25">
      <c r="A939" t="s">
        <v>60</v>
      </c>
      <c r="B939" t="s">
        <v>85</v>
      </c>
      <c r="E939">
        <v>2.2000000000000001E-3</v>
      </c>
      <c r="F939" t="s">
        <v>218</v>
      </c>
      <c r="G939">
        <v>2.2000000000000001E-3</v>
      </c>
      <c r="H939" t="s">
        <v>218</v>
      </c>
      <c r="I939">
        <v>2.2000000000000001E-3</v>
      </c>
      <c r="J939" t="s">
        <v>218</v>
      </c>
      <c r="K939">
        <v>2.2000000000000001E-3</v>
      </c>
      <c r="L939" t="s">
        <v>218</v>
      </c>
      <c r="M939">
        <v>2.2000000000000001E-3</v>
      </c>
      <c r="N939" t="s">
        <v>218</v>
      </c>
      <c r="O939">
        <v>2.2000000000000001E-3</v>
      </c>
      <c r="P939" t="s">
        <v>218</v>
      </c>
      <c r="Q939" t="s">
        <v>6</v>
      </c>
    </row>
    <row r="940" spans="1:17" hidden="1" x14ac:dyDescent="0.25">
      <c r="A940" t="s">
        <v>99</v>
      </c>
      <c r="B940" t="s">
        <v>85</v>
      </c>
      <c r="E940">
        <v>5.28E-2</v>
      </c>
      <c r="F940" t="s">
        <v>218</v>
      </c>
      <c r="G940">
        <v>5.28E-2</v>
      </c>
      <c r="H940" t="s">
        <v>218</v>
      </c>
      <c r="I940">
        <v>5.28E-2</v>
      </c>
      <c r="J940" t="s">
        <v>218</v>
      </c>
      <c r="K940">
        <v>5.28E-2</v>
      </c>
      <c r="L940" t="s">
        <v>218</v>
      </c>
      <c r="M940">
        <v>5.28E-2</v>
      </c>
      <c r="N940" t="s">
        <v>218</v>
      </c>
      <c r="O940">
        <v>5.28E-2</v>
      </c>
      <c r="P940" t="s">
        <v>218</v>
      </c>
      <c r="Q940" t="s">
        <v>6</v>
      </c>
    </row>
    <row r="941" spans="1:17" x14ac:dyDescent="0.25">
      <c r="A941" t="s">
        <v>214</v>
      </c>
      <c r="B941" t="s">
        <v>85</v>
      </c>
      <c r="E941">
        <v>9.4500000000000001E-3</v>
      </c>
      <c r="F941" t="s">
        <v>298</v>
      </c>
      <c r="G941">
        <v>9.4500000000000001E-3</v>
      </c>
      <c r="H941" t="s">
        <v>298</v>
      </c>
      <c r="I941">
        <v>7.956630000000001E-3</v>
      </c>
      <c r="J941" t="s">
        <v>226</v>
      </c>
      <c r="K941">
        <v>7.956630000000001E-3</v>
      </c>
      <c r="L941" t="s">
        <v>227</v>
      </c>
      <c r="M941">
        <v>7.956630000000001E-3</v>
      </c>
      <c r="N941" t="s">
        <v>226</v>
      </c>
      <c r="O941">
        <v>7.956630000000001E-3</v>
      </c>
      <c r="P941" t="s">
        <v>227</v>
      </c>
      <c r="Q941" t="s">
        <v>6</v>
      </c>
    </row>
    <row r="942" spans="1:17" x14ac:dyDescent="0.25">
      <c r="A942" t="s">
        <v>105</v>
      </c>
      <c r="B942" t="s">
        <v>85</v>
      </c>
      <c r="E942">
        <v>1.2126E-2</v>
      </c>
      <c r="F942" t="s">
        <v>298</v>
      </c>
      <c r="G942">
        <v>1.5737999999999999E-2</v>
      </c>
      <c r="H942" t="s">
        <v>298</v>
      </c>
      <c r="I942">
        <v>1.2143543999999999E-2</v>
      </c>
      <c r="J942" t="s">
        <v>226</v>
      </c>
      <c r="K942">
        <v>1.7057067999999998E-2</v>
      </c>
      <c r="L942" t="s">
        <v>227</v>
      </c>
      <c r="M942">
        <v>1.2143543999999999E-2</v>
      </c>
      <c r="N942" t="s">
        <v>226</v>
      </c>
      <c r="O942">
        <v>1.7057067999999998E-2</v>
      </c>
      <c r="P942" t="s">
        <v>227</v>
      </c>
      <c r="Q942" t="s">
        <v>6</v>
      </c>
    </row>
    <row r="943" spans="1:17" hidden="1" x14ac:dyDescent="0.25">
      <c r="A943" t="s">
        <v>107</v>
      </c>
      <c r="B943" t="s">
        <v>85</v>
      </c>
      <c r="E943">
        <v>3.6600000000000001E-2</v>
      </c>
      <c r="F943" t="s">
        <v>218</v>
      </c>
      <c r="G943">
        <v>3.6600000000000001E-2</v>
      </c>
      <c r="H943" t="s">
        <v>218</v>
      </c>
      <c r="I943">
        <v>3.6600000000000001E-2</v>
      </c>
      <c r="J943" t="s">
        <v>218</v>
      </c>
      <c r="K943">
        <v>3.6600000000000001E-2</v>
      </c>
      <c r="L943" t="s">
        <v>218</v>
      </c>
      <c r="M943">
        <v>3.6600000000000001E-2</v>
      </c>
      <c r="N943" t="s">
        <v>218</v>
      </c>
      <c r="O943">
        <v>3.6600000000000001E-2</v>
      </c>
      <c r="P943" t="s">
        <v>218</v>
      </c>
      <c r="Q943" t="s">
        <v>6</v>
      </c>
    </row>
    <row r="944" spans="1:17" hidden="1" x14ac:dyDescent="0.25">
      <c r="A944" t="s">
        <v>163</v>
      </c>
      <c r="B944" t="s">
        <v>85</v>
      </c>
      <c r="E944">
        <v>1.8200000000000001E-2</v>
      </c>
      <c r="F944" t="s">
        <v>218</v>
      </c>
      <c r="G944">
        <v>1.8200000000000001E-2</v>
      </c>
      <c r="H944" t="s">
        <v>218</v>
      </c>
      <c r="I944">
        <v>1.8200000000000001E-2</v>
      </c>
      <c r="J944" t="s">
        <v>218</v>
      </c>
      <c r="K944">
        <v>1.8200000000000001E-2</v>
      </c>
      <c r="L944" t="s">
        <v>218</v>
      </c>
      <c r="M944">
        <v>1.8200000000000001E-2</v>
      </c>
      <c r="N944" t="s">
        <v>218</v>
      </c>
      <c r="O944">
        <v>1.8200000000000001E-2</v>
      </c>
      <c r="P944" t="s">
        <v>218</v>
      </c>
      <c r="Q944" t="s">
        <v>6</v>
      </c>
    </row>
    <row r="945" spans="1:17" hidden="1" x14ac:dyDescent="0.25">
      <c r="A945" t="s">
        <v>168</v>
      </c>
      <c r="B945" t="s">
        <v>85</v>
      </c>
      <c r="E945">
        <v>1.8200000000000001E-2</v>
      </c>
      <c r="F945" t="s">
        <v>218</v>
      </c>
      <c r="G945">
        <v>1.8200000000000001E-2</v>
      </c>
      <c r="H945" t="s">
        <v>218</v>
      </c>
      <c r="I945">
        <v>1.8200000000000001E-2</v>
      </c>
      <c r="J945" t="s">
        <v>218</v>
      </c>
      <c r="K945">
        <v>1.8200000000000001E-2</v>
      </c>
      <c r="L945" t="s">
        <v>218</v>
      </c>
      <c r="M945">
        <v>1.8200000000000001E-2</v>
      </c>
      <c r="N945" t="s">
        <v>218</v>
      </c>
      <c r="O945">
        <v>1.8200000000000001E-2</v>
      </c>
      <c r="P945" t="s">
        <v>218</v>
      </c>
      <c r="Q945" t="s">
        <v>6</v>
      </c>
    </row>
    <row r="946" spans="1:17" hidden="1" x14ac:dyDescent="0.25">
      <c r="A946" t="s">
        <v>178</v>
      </c>
      <c r="B946" t="s">
        <v>85</v>
      </c>
      <c r="E946">
        <v>1.8200000000000001E-2</v>
      </c>
      <c r="F946" t="s">
        <v>218</v>
      </c>
      <c r="G946">
        <v>1.8200000000000001E-2</v>
      </c>
      <c r="H946" t="s">
        <v>218</v>
      </c>
      <c r="I946">
        <v>1.8200000000000001E-2</v>
      </c>
      <c r="J946" t="s">
        <v>218</v>
      </c>
      <c r="K946">
        <v>1.8200000000000001E-2</v>
      </c>
      <c r="L946" t="s">
        <v>218</v>
      </c>
      <c r="M946">
        <v>1.8200000000000001E-2</v>
      </c>
      <c r="N946" t="s">
        <v>218</v>
      </c>
      <c r="O946">
        <v>1.8200000000000001E-2</v>
      </c>
      <c r="P946" t="s">
        <v>218</v>
      </c>
      <c r="Q946" t="s">
        <v>6</v>
      </c>
    </row>
    <row r="947" spans="1:17" hidden="1" x14ac:dyDescent="0.25">
      <c r="A947" t="s">
        <v>170</v>
      </c>
      <c r="B947" t="s">
        <v>85</v>
      </c>
      <c r="E947">
        <v>1.8200000000000001E-2</v>
      </c>
      <c r="F947" t="s">
        <v>218</v>
      </c>
      <c r="G947">
        <v>1.8200000000000001E-2</v>
      </c>
      <c r="H947" t="s">
        <v>218</v>
      </c>
      <c r="I947">
        <v>1.8200000000000001E-2</v>
      </c>
      <c r="J947" t="s">
        <v>218</v>
      </c>
      <c r="K947">
        <v>1.8200000000000001E-2</v>
      </c>
      <c r="L947" t="s">
        <v>218</v>
      </c>
      <c r="M947">
        <v>1.8200000000000001E-2</v>
      </c>
      <c r="N947" t="s">
        <v>218</v>
      </c>
      <c r="O947">
        <v>1.8200000000000001E-2</v>
      </c>
      <c r="P947" t="s">
        <v>218</v>
      </c>
      <c r="Q947" t="s">
        <v>6</v>
      </c>
    </row>
    <row r="948" spans="1:17" hidden="1" x14ac:dyDescent="0.25">
      <c r="A948" t="s">
        <v>174</v>
      </c>
      <c r="B948" t="s">
        <v>85</v>
      </c>
      <c r="E948">
        <v>1.8200000000000001E-2</v>
      </c>
      <c r="F948" t="s">
        <v>218</v>
      </c>
      <c r="G948">
        <v>1.8200000000000001E-2</v>
      </c>
      <c r="H948" t="s">
        <v>218</v>
      </c>
      <c r="I948">
        <v>1.8200000000000001E-2</v>
      </c>
      <c r="J948" t="s">
        <v>218</v>
      </c>
      <c r="K948">
        <v>1.8200000000000001E-2</v>
      </c>
      <c r="L948" t="s">
        <v>218</v>
      </c>
      <c r="M948">
        <v>1.8200000000000001E-2</v>
      </c>
      <c r="N948" t="s">
        <v>218</v>
      </c>
      <c r="O948">
        <v>1.8200000000000001E-2</v>
      </c>
      <c r="P948" t="s">
        <v>218</v>
      </c>
      <c r="Q948" t="s">
        <v>6</v>
      </c>
    </row>
    <row r="949" spans="1:17" hidden="1" x14ac:dyDescent="0.25">
      <c r="A949" t="s">
        <v>176</v>
      </c>
      <c r="B949" t="s">
        <v>85</v>
      </c>
      <c r="E949">
        <v>1.8200000000000001E-2</v>
      </c>
      <c r="F949" t="s">
        <v>218</v>
      </c>
      <c r="G949">
        <v>1.8200000000000001E-2</v>
      </c>
      <c r="H949" t="s">
        <v>218</v>
      </c>
      <c r="I949">
        <v>1.8200000000000001E-2</v>
      </c>
      <c r="J949" t="s">
        <v>218</v>
      </c>
      <c r="K949">
        <v>1.8200000000000001E-2</v>
      </c>
      <c r="L949" t="s">
        <v>218</v>
      </c>
      <c r="M949">
        <v>1.8200000000000001E-2</v>
      </c>
      <c r="N949" t="s">
        <v>218</v>
      </c>
      <c r="O949">
        <v>1.8200000000000001E-2</v>
      </c>
      <c r="P949" t="s">
        <v>218</v>
      </c>
      <c r="Q949" t="s">
        <v>6</v>
      </c>
    </row>
    <row r="950" spans="1:17" hidden="1" x14ac:dyDescent="0.25">
      <c r="A950" t="s">
        <v>172</v>
      </c>
      <c r="B950" t="s">
        <v>85</v>
      </c>
      <c r="E950">
        <v>1.8200000000000001E-2</v>
      </c>
      <c r="F950" t="s">
        <v>218</v>
      </c>
      <c r="G950">
        <v>1.8200000000000001E-2</v>
      </c>
      <c r="H950" t="s">
        <v>218</v>
      </c>
      <c r="I950">
        <v>1.8200000000000001E-2</v>
      </c>
      <c r="J950" t="s">
        <v>218</v>
      </c>
      <c r="K950">
        <v>1.8200000000000001E-2</v>
      </c>
      <c r="L950" t="s">
        <v>218</v>
      </c>
      <c r="M950">
        <v>1.8200000000000001E-2</v>
      </c>
      <c r="N950" t="s">
        <v>218</v>
      </c>
      <c r="O950">
        <v>1.8200000000000001E-2</v>
      </c>
      <c r="P950" t="s">
        <v>218</v>
      </c>
      <c r="Q950" t="s">
        <v>6</v>
      </c>
    </row>
    <row r="951" spans="1:17" x14ac:dyDescent="0.25">
      <c r="A951" t="s">
        <v>180</v>
      </c>
      <c r="B951" t="s">
        <v>85</v>
      </c>
      <c r="E951">
        <v>3.9933999999999997E-2</v>
      </c>
      <c r="F951" t="s">
        <v>298</v>
      </c>
      <c r="G951">
        <v>1.312E-2</v>
      </c>
      <c r="H951" t="s">
        <v>298</v>
      </c>
      <c r="I951">
        <v>5.0113152000000001E-2</v>
      </c>
      <c r="J951" t="s">
        <v>226</v>
      </c>
      <c r="K951">
        <v>1.0724616000000001E-2</v>
      </c>
      <c r="L951" t="s">
        <v>227</v>
      </c>
      <c r="M951">
        <v>5.0113152000000001E-2</v>
      </c>
      <c r="N951" t="s">
        <v>226</v>
      </c>
      <c r="O951">
        <v>1.0724616000000001E-2</v>
      </c>
      <c r="P951" t="s">
        <v>227</v>
      </c>
      <c r="Q951" t="s">
        <v>6</v>
      </c>
    </row>
    <row r="952" spans="1:17" hidden="1" x14ac:dyDescent="0.25">
      <c r="A952" t="s">
        <v>189</v>
      </c>
      <c r="B952" t="s">
        <v>85</v>
      </c>
      <c r="E952">
        <v>1.52E-2</v>
      </c>
      <c r="F952" t="s">
        <v>218</v>
      </c>
      <c r="G952">
        <v>1.52E-2</v>
      </c>
      <c r="H952" t="s">
        <v>218</v>
      </c>
      <c r="I952">
        <v>1.52E-2</v>
      </c>
      <c r="J952" t="s">
        <v>218</v>
      </c>
      <c r="K952">
        <v>1.52E-2</v>
      </c>
      <c r="L952" t="s">
        <v>218</v>
      </c>
      <c r="M952">
        <v>1.52E-2</v>
      </c>
      <c r="N952" t="s">
        <v>218</v>
      </c>
      <c r="O952">
        <v>1.52E-2</v>
      </c>
      <c r="P952" t="s">
        <v>218</v>
      </c>
      <c r="Q952" t="s">
        <v>6</v>
      </c>
    </row>
    <row r="953" spans="1:17" x14ac:dyDescent="0.25">
      <c r="A953" t="s">
        <v>191</v>
      </c>
      <c r="B953" t="s">
        <v>85</v>
      </c>
      <c r="E953">
        <v>6.7847999999999997E-3</v>
      </c>
      <c r="F953" t="s">
        <v>298</v>
      </c>
      <c r="G953">
        <v>8.4033399999999987E-3</v>
      </c>
      <c r="H953" t="s">
        <v>298</v>
      </c>
      <c r="I953">
        <v>6.7525040000000012E-3</v>
      </c>
      <c r="J953" t="s">
        <v>226</v>
      </c>
      <c r="K953">
        <v>7.923079999999999E-3</v>
      </c>
      <c r="L953" t="s">
        <v>227</v>
      </c>
      <c r="M953">
        <v>6.7525040000000012E-3</v>
      </c>
      <c r="N953" t="s">
        <v>226</v>
      </c>
      <c r="O953">
        <v>7.923079999999999E-3</v>
      </c>
      <c r="P953" t="s">
        <v>227</v>
      </c>
      <c r="Q953" t="s">
        <v>6</v>
      </c>
    </row>
    <row r="954" spans="1:17" hidden="1" x14ac:dyDescent="0.25">
      <c r="A954" t="s">
        <v>193</v>
      </c>
      <c r="B954" t="s">
        <v>85</v>
      </c>
      <c r="E954">
        <v>8.9999999999999993E-3</v>
      </c>
      <c r="F954" t="s">
        <v>218</v>
      </c>
      <c r="G954">
        <v>8.9999999999999993E-3</v>
      </c>
      <c r="H954" t="s">
        <v>218</v>
      </c>
      <c r="I954">
        <v>8.9999999999999993E-3</v>
      </c>
      <c r="J954" t="s">
        <v>218</v>
      </c>
      <c r="K954">
        <v>8.9999999999999993E-3</v>
      </c>
      <c r="L954" t="s">
        <v>218</v>
      </c>
      <c r="M954">
        <v>8.9999999999999993E-3</v>
      </c>
      <c r="N954" t="s">
        <v>218</v>
      </c>
      <c r="O954">
        <v>8.9999999999999993E-3</v>
      </c>
      <c r="P954" t="s">
        <v>218</v>
      </c>
      <c r="Q954" t="s">
        <v>6</v>
      </c>
    </row>
    <row r="955" spans="1:17" x14ac:dyDescent="0.25">
      <c r="A955" t="s">
        <v>229</v>
      </c>
      <c r="B955" t="s">
        <v>85</v>
      </c>
      <c r="E955">
        <v>9.4500000000000001E-3</v>
      </c>
      <c r="F955" t="s">
        <v>298</v>
      </c>
      <c r="G955">
        <v>9.4500000000000001E-3</v>
      </c>
      <c r="H955" t="s">
        <v>298</v>
      </c>
      <c r="I955">
        <v>7.956630000000001E-3</v>
      </c>
      <c r="J955" t="s">
        <v>226</v>
      </c>
      <c r="K955">
        <v>7.956630000000001E-3</v>
      </c>
      <c r="L955" t="s">
        <v>227</v>
      </c>
      <c r="M955">
        <v>7.956630000000001E-3</v>
      </c>
      <c r="N955" t="s">
        <v>226</v>
      </c>
      <c r="O955">
        <v>7.956630000000001E-3</v>
      </c>
      <c r="P955" t="s">
        <v>227</v>
      </c>
      <c r="Q955" t="s">
        <v>6</v>
      </c>
    </row>
    <row r="956" spans="1:17" hidden="1" x14ac:dyDescent="0.25">
      <c r="A956" t="s">
        <v>196</v>
      </c>
      <c r="B956" t="s">
        <v>85</v>
      </c>
      <c r="E956">
        <v>1.12E-2</v>
      </c>
      <c r="F956" t="s">
        <v>218</v>
      </c>
      <c r="G956">
        <v>1.12E-2</v>
      </c>
      <c r="H956" t="s">
        <v>218</v>
      </c>
      <c r="I956">
        <v>1.12E-2</v>
      </c>
      <c r="J956" t="s">
        <v>218</v>
      </c>
      <c r="K956">
        <v>1.12E-2</v>
      </c>
      <c r="L956" t="s">
        <v>218</v>
      </c>
      <c r="M956">
        <v>1.12E-2</v>
      </c>
      <c r="N956" t="s">
        <v>218</v>
      </c>
      <c r="O956">
        <v>1.12E-2</v>
      </c>
      <c r="P956" t="s">
        <v>218</v>
      </c>
      <c r="Q956" t="s">
        <v>6</v>
      </c>
    </row>
    <row r="957" spans="1:17" hidden="1" x14ac:dyDescent="0.25">
      <c r="A957" t="s">
        <v>144</v>
      </c>
      <c r="B957" t="s">
        <v>85</v>
      </c>
      <c r="E957">
        <v>1.8200000000000001E-2</v>
      </c>
      <c r="F957" t="s">
        <v>218</v>
      </c>
      <c r="G957">
        <v>1.8200000000000001E-2</v>
      </c>
      <c r="H957" t="s">
        <v>218</v>
      </c>
      <c r="I957">
        <v>1.8200000000000001E-2</v>
      </c>
      <c r="J957" t="s">
        <v>218</v>
      </c>
      <c r="K957">
        <v>1.8200000000000001E-2</v>
      </c>
      <c r="L957" t="s">
        <v>218</v>
      </c>
      <c r="M957">
        <v>1.8200000000000001E-2</v>
      </c>
      <c r="N957" t="s">
        <v>218</v>
      </c>
      <c r="O957">
        <v>1.8200000000000001E-2</v>
      </c>
      <c r="P957" t="s">
        <v>218</v>
      </c>
      <c r="Q957" t="s">
        <v>6</v>
      </c>
    </row>
    <row r="958" spans="1:17" hidden="1" x14ac:dyDescent="0.25">
      <c r="A958" t="s">
        <v>151</v>
      </c>
      <c r="B958" t="s">
        <v>85</v>
      </c>
      <c r="E958">
        <v>1.8200000000000001E-2</v>
      </c>
      <c r="F958" t="s">
        <v>218</v>
      </c>
      <c r="G958">
        <v>1.8200000000000001E-2</v>
      </c>
      <c r="H958" t="s">
        <v>218</v>
      </c>
      <c r="I958">
        <v>1.8200000000000001E-2</v>
      </c>
      <c r="J958" t="s">
        <v>218</v>
      </c>
      <c r="K958">
        <v>1.8200000000000001E-2</v>
      </c>
      <c r="L958" t="s">
        <v>218</v>
      </c>
      <c r="M958">
        <v>1.8200000000000001E-2</v>
      </c>
      <c r="N958" t="s">
        <v>218</v>
      </c>
      <c r="O958">
        <v>1.8200000000000001E-2</v>
      </c>
      <c r="P958" t="s">
        <v>218</v>
      </c>
      <c r="Q958" t="s">
        <v>6</v>
      </c>
    </row>
    <row r="959" spans="1:17" hidden="1" x14ac:dyDescent="0.25">
      <c r="A959" t="s">
        <v>161</v>
      </c>
      <c r="B959" t="s">
        <v>85</v>
      </c>
      <c r="E959">
        <v>1.8200000000000001E-2</v>
      </c>
      <c r="F959" t="s">
        <v>218</v>
      </c>
      <c r="G959">
        <v>1.8200000000000001E-2</v>
      </c>
      <c r="H959" t="s">
        <v>218</v>
      </c>
      <c r="I959">
        <v>1.8200000000000001E-2</v>
      </c>
      <c r="J959" t="s">
        <v>218</v>
      </c>
      <c r="K959">
        <v>1.8200000000000001E-2</v>
      </c>
      <c r="L959" t="s">
        <v>218</v>
      </c>
      <c r="M959">
        <v>1.8200000000000001E-2</v>
      </c>
      <c r="N959" t="s">
        <v>218</v>
      </c>
      <c r="O959">
        <v>1.8200000000000001E-2</v>
      </c>
      <c r="P959" t="s">
        <v>218</v>
      </c>
      <c r="Q959" t="s">
        <v>6</v>
      </c>
    </row>
    <row r="960" spans="1:17" hidden="1" x14ac:dyDescent="0.25">
      <c r="A960" t="s">
        <v>157</v>
      </c>
      <c r="B960" t="s">
        <v>85</v>
      </c>
      <c r="E960">
        <v>1.8200000000000001E-2</v>
      </c>
      <c r="F960" t="s">
        <v>218</v>
      </c>
      <c r="G960">
        <v>1.8200000000000001E-2</v>
      </c>
      <c r="H960" t="s">
        <v>218</v>
      </c>
      <c r="I960">
        <v>1.8200000000000001E-2</v>
      </c>
      <c r="J960" t="s">
        <v>218</v>
      </c>
      <c r="K960">
        <v>1.8200000000000001E-2</v>
      </c>
      <c r="L960" t="s">
        <v>218</v>
      </c>
      <c r="M960">
        <v>1.8200000000000001E-2</v>
      </c>
      <c r="N960" t="s">
        <v>218</v>
      </c>
      <c r="O960">
        <v>1.8200000000000001E-2</v>
      </c>
      <c r="P960" t="s">
        <v>218</v>
      </c>
      <c r="Q960" t="s">
        <v>6</v>
      </c>
    </row>
    <row r="961" spans="1:17" hidden="1" x14ac:dyDescent="0.25">
      <c r="A961" t="s">
        <v>159</v>
      </c>
      <c r="B961" t="s">
        <v>85</v>
      </c>
      <c r="E961">
        <v>1.8200000000000001E-2</v>
      </c>
      <c r="F961" t="s">
        <v>218</v>
      </c>
      <c r="G961">
        <v>1.8200000000000001E-2</v>
      </c>
      <c r="H961" t="s">
        <v>218</v>
      </c>
      <c r="I961">
        <v>1.8200000000000001E-2</v>
      </c>
      <c r="J961" t="s">
        <v>218</v>
      </c>
      <c r="K961">
        <v>1.8200000000000001E-2</v>
      </c>
      <c r="L961" t="s">
        <v>218</v>
      </c>
      <c r="M961">
        <v>1.8200000000000001E-2</v>
      </c>
      <c r="N961" t="s">
        <v>218</v>
      </c>
      <c r="O961">
        <v>1.8200000000000001E-2</v>
      </c>
      <c r="P961" t="s">
        <v>218</v>
      </c>
      <c r="Q961" t="s">
        <v>6</v>
      </c>
    </row>
    <row r="962" spans="1:17" hidden="1" x14ac:dyDescent="0.25">
      <c r="A962" t="s">
        <v>155</v>
      </c>
      <c r="B962" t="s">
        <v>85</v>
      </c>
      <c r="E962">
        <v>1.8200000000000001E-2</v>
      </c>
      <c r="F962" t="s">
        <v>218</v>
      </c>
      <c r="G962">
        <v>1.8200000000000001E-2</v>
      </c>
      <c r="H962" t="s">
        <v>218</v>
      </c>
      <c r="I962">
        <v>1.8200000000000001E-2</v>
      </c>
      <c r="J962" t="s">
        <v>218</v>
      </c>
      <c r="K962">
        <v>1.8200000000000001E-2</v>
      </c>
      <c r="L962" t="s">
        <v>218</v>
      </c>
      <c r="M962">
        <v>1.8200000000000001E-2</v>
      </c>
      <c r="N962" t="s">
        <v>218</v>
      </c>
      <c r="O962">
        <v>1.8200000000000001E-2</v>
      </c>
      <c r="P962" t="s">
        <v>218</v>
      </c>
      <c r="Q962" t="s">
        <v>6</v>
      </c>
    </row>
    <row r="963" spans="1:17" hidden="1" x14ac:dyDescent="0.25">
      <c r="A963" t="s">
        <v>198</v>
      </c>
      <c r="B963" t="s">
        <v>85</v>
      </c>
      <c r="E963">
        <v>1.0800000000000001E-2</v>
      </c>
      <c r="F963" t="s">
        <v>218</v>
      </c>
      <c r="G963">
        <v>1.0800000000000001E-2</v>
      </c>
      <c r="H963" t="s">
        <v>218</v>
      </c>
      <c r="I963">
        <v>1.0800000000000001E-2</v>
      </c>
      <c r="J963" t="s">
        <v>218</v>
      </c>
      <c r="K963">
        <v>1.0800000000000001E-2</v>
      </c>
      <c r="L963" t="s">
        <v>218</v>
      </c>
      <c r="M963">
        <v>1.0800000000000001E-2</v>
      </c>
      <c r="N963" t="s">
        <v>218</v>
      </c>
      <c r="O963">
        <v>1.0800000000000001E-2</v>
      </c>
      <c r="P963" t="s">
        <v>218</v>
      </c>
      <c r="Q963" t="s">
        <v>6</v>
      </c>
    </row>
    <row r="964" spans="1:17" hidden="1" x14ac:dyDescent="0.25">
      <c r="A964" t="s">
        <v>103</v>
      </c>
      <c r="B964" t="s">
        <v>85</v>
      </c>
      <c r="E964">
        <v>2.4899999999999999E-2</v>
      </c>
      <c r="F964" t="s">
        <v>218</v>
      </c>
      <c r="G964">
        <v>2.4899999999999999E-2</v>
      </c>
      <c r="H964" t="s">
        <v>218</v>
      </c>
      <c r="I964">
        <v>2.4899999999999999E-2</v>
      </c>
      <c r="J964" t="s">
        <v>218</v>
      </c>
      <c r="K964">
        <v>2.4899999999999999E-2</v>
      </c>
      <c r="L964" t="s">
        <v>218</v>
      </c>
      <c r="M964">
        <v>2.4899999999999999E-2</v>
      </c>
      <c r="N964" t="s">
        <v>218</v>
      </c>
      <c r="O964">
        <v>2.4899999999999999E-2</v>
      </c>
      <c r="P964" t="s">
        <v>218</v>
      </c>
      <c r="Q964" t="s">
        <v>6</v>
      </c>
    </row>
    <row r="965" spans="1:17" hidden="1" x14ac:dyDescent="0.25">
      <c r="A965" t="s">
        <v>216</v>
      </c>
      <c r="B965" t="s">
        <v>85</v>
      </c>
      <c r="E965">
        <v>2.4899999999999999E-2</v>
      </c>
      <c r="F965" t="s">
        <v>218</v>
      </c>
      <c r="G965">
        <v>0</v>
      </c>
      <c r="H965" t="s">
        <v>218</v>
      </c>
      <c r="I965">
        <v>2.4899999999999999E-2</v>
      </c>
      <c r="J965" t="s">
        <v>218</v>
      </c>
      <c r="K965">
        <v>0</v>
      </c>
      <c r="L965" t="s">
        <v>218</v>
      </c>
      <c r="M965">
        <v>2.4899999999999999E-2</v>
      </c>
      <c r="N965" t="s">
        <v>218</v>
      </c>
      <c r="O965">
        <v>0</v>
      </c>
      <c r="P965" t="s">
        <v>218</v>
      </c>
      <c r="Q965" t="s">
        <v>6</v>
      </c>
    </row>
    <row r="966" spans="1:17" x14ac:dyDescent="0.25">
      <c r="A966" t="s">
        <v>101</v>
      </c>
      <c r="B966" t="s">
        <v>74</v>
      </c>
      <c r="E966">
        <v>5.6410000000000002E-3</v>
      </c>
      <c r="F966" t="s">
        <v>330</v>
      </c>
      <c r="G966">
        <v>5.6410000000000002E-3</v>
      </c>
      <c r="H966" t="s">
        <v>330</v>
      </c>
      <c r="I966">
        <v>2E-3</v>
      </c>
      <c r="J966" t="s">
        <v>226</v>
      </c>
      <c r="K966">
        <v>2E-3</v>
      </c>
      <c r="L966" t="s">
        <v>227</v>
      </c>
      <c r="M966">
        <v>2E-3</v>
      </c>
      <c r="N966" t="s">
        <v>226</v>
      </c>
      <c r="O966">
        <v>2E-3</v>
      </c>
      <c r="P966" t="s">
        <v>227</v>
      </c>
      <c r="Q966" t="s">
        <v>6</v>
      </c>
    </row>
    <row r="967" spans="1:17" x14ac:dyDescent="0.25">
      <c r="A967" t="s">
        <v>234</v>
      </c>
      <c r="B967" t="s">
        <v>74</v>
      </c>
      <c r="E967">
        <v>1.1520000000000001E-2</v>
      </c>
      <c r="F967" t="s">
        <v>298</v>
      </c>
      <c r="G967">
        <v>1.1520000000000001E-2</v>
      </c>
      <c r="H967" t="s">
        <v>298</v>
      </c>
      <c r="I967">
        <v>9.8999999999999991E-3</v>
      </c>
      <c r="J967" t="s">
        <v>226</v>
      </c>
      <c r="K967">
        <v>9.8999999999999991E-3</v>
      </c>
      <c r="L967" t="s">
        <v>227</v>
      </c>
      <c r="M967">
        <v>9.8999999999999991E-3</v>
      </c>
      <c r="N967" t="s">
        <v>226</v>
      </c>
      <c r="O967">
        <v>9.8999999999999991E-3</v>
      </c>
      <c r="P967" t="s">
        <v>227</v>
      </c>
      <c r="Q967" t="s">
        <v>6</v>
      </c>
    </row>
    <row r="968" spans="1:17" x14ac:dyDescent="0.25">
      <c r="A968" t="s">
        <v>105</v>
      </c>
      <c r="B968" t="s">
        <v>74</v>
      </c>
      <c r="E968">
        <v>2.2423699999999998E-2</v>
      </c>
      <c r="F968" t="s">
        <v>298</v>
      </c>
      <c r="G968">
        <v>2.017E-2</v>
      </c>
      <c r="H968" t="s">
        <v>298</v>
      </c>
      <c r="I968">
        <v>1.6399999999999998E-2</v>
      </c>
      <c r="J968" t="s">
        <v>226</v>
      </c>
      <c r="K968">
        <v>2.1700000000000001E-2</v>
      </c>
      <c r="L968" t="s">
        <v>227</v>
      </c>
      <c r="M968">
        <v>1.6399999999999998E-2</v>
      </c>
      <c r="N968" t="s">
        <v>226</v>
      </c>
      <c r="O968">
        <v>2.1700000000000001E-2</v>
      </c>
      <c r="P968" t="s">
        <v>227</v>
      </c>
      <c r="Q968" t="s">
        <v>6</v>
      </c>
    </row>
    <row r="969" spans="1:17" x14ac:dyDescent="0.25">
      <c r="A969" t="s">
        <v>180</v>
      </c>
      <c r="B969" t="s">
        <v>74</v>
      </c>
      <c r="E969">
        <v>5.7520000000000002E-2</v>
      </c>
      <c r="F969" t="s">
        <v>298</v>
      </c>
      <c r="G969">
        <v>1.7270000000000001E-2</v>
      </c>
      <c r="H969" t="s">
        <v>298</v>
      </c>
      <c r="I969">
        <v>5.7599999999999998E-2</v>
      </c>
      <c r="J969" t="s">
        <v>226</v>
      </c>
      <c r="K969">
        <v>1.7299999999999999E-2</v>
      </c>
      <c r="L969" t="s">
        <v>227</v>
      </c>
      <c r="M969">
        <v>5.7599999999999998E-2</v>
      </c>
      <c r="N969" t="s">
        <v>226</v>
      </c>
      <c r="O969">
        <v>1.7299999999999999E-2</v>
      </c>
      <c r="P969" t="s">
        <v>227</v>
      </c>
      <c r="Q969" t="s">
        <v>6</v>
      </c>
    </row>
    <row r="970" spans="1:17" hidden="1" x14ac:dyDescent="0.25">
      <c r="A970" t="s">
        <v>60</v>
      </c>
      <c r="B970" t="s">
        <v>74</v>
      </c>
      <c r="E970">
        <v>2.2699999999999999E-3</v>
      </c>
      <c r="F970" t="s">
        <v>218</v>
      </c>
      <c r="G970">
        <v>2.2699999999999999E-3</v>
      </c>
      <c r="H970" t="s">
        <v>218</v>
      </c>
      <c r="I970">
        <v>2.2699999999999999E-3</v>
      </c>
      <c r="J970" t="s">
        <v>218</v>
      </c>
      <c r="K970">
        <v>2.2699999999999999E-3</v>
      </c>
      <c r="L970" t="s">
        <v>218</v>
      </c>
      <c r="M970">
        <v>2.2699999999999999E-3</v>
      </c>
      <c r="N970" t="s">
        <v>218</v>
      </c>
      <c r="O970">
        <v>2.2699999999999999E-3</v>
      </c>
      <c r="P970" t="s">
        <v>218</v>
      </c>
      <c r="Q970" t="s">
        <v>6</v>
      </c>
    </row>
    <row r="971" spans="1:17" hidden="1" x14ac:dyDescent="0.25">
      <c r="A971" t="s">
        <v>99</v>
      </c>
      <c r="B971" t="s">
        <v>74</v>
      </c>
      <c r="E971">
        <v>1.9E-3</v>
      </c>
      <c r="F971" t="s">
        <v>218</v>
      </c>
      <c r="G971">
        <v>1.9E-3</v>
      </c>
      <c r="H971" t="s">
        <v>218</v>
      </c>
      <c r="I971">
        <v>1.9E-3</v>
      </c>
      <c r="J971" t="s">
        <v>218</v>
      </c>
      <c r="K971">
        <v>1.9E-3</v>
      </c>
      <c r="L971" t="s">
        <v>218</v>
      </c>
      <c r="M971">
        <v>1.9E-3</v>
      </c>
      <c r="N971" t="s">
        <v>218</v>
      </c>
      <c r="O971">
        <v>1.9E-3</v>
      </c>
      <c r="P971" t="s">
        <v>218</v>
      </c>
      <c r="Q971" t="s">
        <v>6</v>
      </c>
    </row>
    <row r="972" spans="1:17" x14ac:dyDescent="0.25">
      <c r="A972" t="s">
        <v>214</v>
      </c>
      <c r="B972" t="s">
        <v>74</v>
      </c>
      <c r="E972">
        <v>1.1520000000000001E-2</v>
      </c>
      <c r="F972" t="s">
        <v>298</v>
      </c>
      <c r="G972">
        <v>1.1520000000000001E-2</v>
      </c>
      <c r="H972" t="s">
        <v>298</v>
      </c>
      <c r="I972">
        <v>9.8999999999999991E-3</v>
      </c>
      <c r="J972" t="s">
        <v>226</v>
      </c>
      <c r="K972">
        <v>9.8999999999999991E-3</v>
      </c>
      <c r="L972" t="s">
        <v>227</v>
      </c>
      <c r="M972">
        <v>9.8999999999999991E-3</v>
      </c>
      <c r="N972" t="s">
        <v>226</v>
      </c>
      <c r="O972">
        <v>9.8999999999999991E-3</v>
      </c>
      <c r="P972" t="s">
        <v>227</v>
      </c>
      <c r="Q972" t="s">
        <v>6</v>
      </c>
    </row>
    <row r="973" spans="1:17" x14ac:dyDescent="0.25">
      <c r="A973" t="s">
        <v>191</v>
      </c>
      <c r="B973" t="s">
        <v>74</v>
      </c>
      <c r="E973">
        <v>8.7399999999999995E-3</v>
      </c>
      <c r="F973" t="s">
        <v>298</v>
      </c>
      <c r="G973">
        <v>9.500999999999999E-3</v>
      </c>
      <c r="H973" t="s">
        <v>298</v>
      </c>
      <c r="I973">
        <v>8.6999999999999994E-3</v>
      </c>
      <c r="J973" t="s">
        <v>226</v>
      </c>
      <c r="K973">
        <v>9.4999999999999998E-3</v>
      </c>
      <c r="L973" t="s">
        <v>227</v>
      </c>
      <c r="M973">
        <v>8.6999999999999994E-3</v>
      </c>
      <c r="N973" t="s">
        <v>226</v>
      </c>
      <c r="O973">
        <v>9.4999999999999998E-3</v>
      </c>
      <c r="P973" t="s">
        <v>227</v>
      </c>
      <c r="Q973" t="s">
        <v>6</v>
      </c>
    </row>
    <row r="974" spans="1:17" hidden="1" x14ac:dyDescent="0.25">
      <c r="A974" t="s">
        <v>107</v>
      </c>
      <c r="B974" t="s">
        <v>74</v>
      </c>
      <c r="E974">
        <v>2.903E-2</v>
      </c>
      <c r="F974" t="s">
        <v>218</v>
      </c>
      <c r="G974">
        <v>2.903E-2</v>
      </c>
      <c r="H974" t="s">
        <v>218</v>
      </c>
      <c r="I974">
        <v>2.903E-2</v>
      </c>
      <c r="J974" t="s">
        <v>218</v>
      </c>
      <c r="K974">
        <v>2.903E-2</v>
      </c>
      <c r="L974" t="s">
        <v>218</v>
      </c>
      <c r="M974">
        <v>2.903E-2</v>
      </c>
      <c r="N974" t="s">
        <v>218</v>
      </c>
      <c r="O974">
        <v>2.903E-2</v>
      </c>
      <c r="P974" t="s">
        <v>218</v>
      </c>
      <c r="Q974" t="s">
        <v>6</v>
      </c>
    </row>
    <row r="975" spans="1:17" hidden="1" x14ac:dyDescent="0.25">
      <c r="A975" t="s">
        <v>163</v>
      </c>
      <c r="B975" t="s">
        <v>74</v>
      </c>
      <c r="E975">
        <v>1.481E-2</v>
      </c>
      <c r="F975" t="s">
        <v>218</v>
      </c>
      <c r="G975">
        <v>1.481E-2</v>
      </c>
      <c r="H975" t="s">
        <v>218</v>
      </c>
      <c r="I975">
        <v>1.481E-2</v>
      </c>
      <c r="J975" t="s">
        <v>218</v>
      </c>
      <c r="K975">
        <v>1.481E-2</v>
      </c>
      <c r="L975" t="s">
        <v>218</v>
      </c>
      <c r="M975">
        <v>1.481E-2</v>
      </c>
      <c r="N975" t="s">
        <v>218</v>
      </c>
      <c r="O975">
        <v>1.481E-2</v>
      </c>
      <c r="P975" t="s">
        <v>218</v>
      </c>
      <c r="Q975" t="s">
        <v>6</v>
      </c>
    </row>
    <row r="976" spans="1:17" hidden="1" x14ac:dyDescent="0.25">
      <c r="A976" t="s">
        <v>168</v>
      </c>
      <c r="B976" t="s">
        <v>74</v>
      </c>
      <c r="E976">
        <v>1.481E-2</v>
      </c>
      <c r="F976" t="s">
        <v>218</v>
      </c>
      <c r="G976">
        <v>1.481E-2</v>
      </c>
      <c r="H976" t="s">
        <v>218</v>
      </c>
      <c r="I976">
        <v>1.481E-2</v>
      </c>
      <c r="J976" t="s">
        <v>218</v>
      </c>
      <c r="K976">
        <v>1.481E-2</v>
      </c>
      <c r="L976" t="s">
        <v>218</v>
      </c>
      <c r="M976">
        <v>1.481E-2</v>
      </c>
      <c r="N976" t="s">
        <v>218</v>
      </c>
      <c r="O976">
        <v>1.481E-2</v>
      </c>
      <c r="P976" t="s">
        <v>218</v>
      </c>
      <c r="Q976" t="s">
        <v>6</v>
      </c>
    </row>
    <row r="977" spans="1:17" hidden="1" x14ac:dyDescent="0.25">
      <c r="A977" t="s">
        <v>178</v>
      </c>
      <c r="B977" t="s">
        <v>74</v>
      </c>
      <c r="E977">
        <v>1.481E-2</v>
      </c>
      <c r="F977" t="s">
        <v>218</v>
      </c>
      <c r="G977">
        <v>1.481E-2</v>
      </c>
      <c r="H977" t="s">
        <v>218</v>
      </c>
      <c r="I977">
        <v>1.481E-2</v>
      </c>
      <c r="J977" t="s">
        <v>218</v>
      </c>
      <c r="K977">
        <v>1.481E-2</v>
      </c>
      <c r="L977" t="s">
        <v>218</v>
      </c>
      <c r="M977">
        <v>1.481E-2</v>
      </c>
      <c r="N977" t="s">
        <v>218</v>
      </c>
      <c r="O977">
        <v>1.481E-2</v>
      </c>
      <c r="P977" t="s">
        <v>218</v>
      </c>
      <c r="Q977" t="s">
        <v>6</v>
      </c>
    </row>
    <row r="978" spans="1:17" hidden="1" x14ac:dyDescent="0.25">
      <c r="A978" t="s">
        <v>170</v>
      </c>
      <c r="B978" t="s">
        <v>74</v>
      </c>
      <c r="E978">
        <v>1.481E-2</v>
      </c>
      <c r="F978" t="s">
        <v>218</v>
      </c>
      <c r="G978">
        <v>1.481E-2</v>
      </c>
      <c r="H978" t="s">
        <v>218</v>
      </c>
      <c r="I978">
        <v>1.481E-2</v>
      </c>
      <c r="J978" t="s">
        <v>218</v>
      </c>
      <c r="K978">
        <v>1.481E-2</v>
      </c>
      <c r="L978" t="s">
        <v>218</v>
      </c>
      <c r="M978">
        <v>1.481E-2</v>
      </c>
      <c r="N978" t="s">
        <v>218</v>
      </c>
      <c r="O978">
        <v>1.481E-2</v>
      </c>
      <c r="P978" t="s">
        <v>218</v>
      </c>
      <c r="Q978" t="s">
        <v>6</v>
      </c>
    </row>
    <row r="979" spans="1:17" hidden="1" x14ac:dyDescent="0.25">
      <c r="A979" t="s">
        <v>174</v>
      </c>
      <c r="B979" t="s">
        <v>74</v>
      </c>
      <c r="E979">
        <v>1.481E-2</v>
      </c>
      <c r="F979" t="s">
        <v>218</v>
      </c>
      <c r="G979">
        <v>1.481E-2</v>
      </c>
      <c r="H979" t="s">
        <v>218</v>
      </c>
      <c r="I979">
        <v>1.481E-2</v>
      </c>
      <c r="J979" t="s">
        <v>218</v>
      </c>
      <c r="K979">
        <v>1.481E-2</v>
      </c>
      <c r="L979" t="s">
        <v>218</v>
      </c>
      <c r="M979">
        <v>1.481E-2</v>
      </c>
      <c r="N979" t="s">
        <v>218</v>
      </c>
      <c r="O979">
        <v>1.481E-2</v>
      </c>
      <c r="P979" t="s">
        <v>218</v>
      </c>
      <c r="Q979" t="s">
        <v>6</v>
      </c>
    </row>
    <row r="980" spans="1:17" hidden="1" x14ac:dyDescent="0.25">
      <c r="A980" t="s">
        <v>176</v>
      </c>
      <c r="B980" t="s">
        <v>74</v>
      </c>
      <c r="E980">
        <v>1.481E-2</v>
      </c>
      <c r="F980" t="s">
        <v>218</v>
      </c>
      <c r="G980">
        <v>1.481E-2</v>
      </c>
      <c r="H980" t="s">
        <v>218</v>
      </c>
      <c r="I980">
        <v>1.481E-2</v>
      </c>
      <c r="J980" t="s">
        <v>218</v>
      </c>
      <c r="K980">
        <v>1.481E-2</v>
      </c>
      <c r="L980" t="s">
        <v>218</v>
      </c>
      <c r="M980">
        <v>1.481E-2</v>
      </c>
      <c r="N980" t="s">
        <v>218</v>
      </c>
      <c r="O980">
        <v>1.481E-2</v>
      </c>
      <c r="P980" t="s">
        <v>218</v>
      </c>
      <c r="Q980" t="s">
        <v>6</v>
      </c>
    </row>
    <row r="981" spans="1:17" hidden="1" x14ac:dyDescent="0.25">
      <c r="A981" t="s">
        <v>172</v>
      </c>
      <c r="B981" t="s">
        <v>74</v>
      </c>
      <c r="E981">
        <v>1.481E-2</v>
      </c>
      <c r="F981" t="s">
        <v>218</v>
      </c>
      <c r="G981">
        <v>1.481E-2</v>
      </c>
      <c r="H981" t="s">
        <v>218</v>
      </c>
      <c r="I981">
        <v>1.481E-2</v>
      </c>
      <c r="J981" t="s">
        <v>218</v>
      </c>
      <c r="K981">
        <v>1.481E-2</v>
      </c>
      <c r="L981" t="s">
        <v>218</v>
      </c>
      <c r="M981">
        <v>1.481E-2</v>
      </c>
      <c r="N981" t="s">
        <v>218</v>
      </c>
      <c r="O981">
        <v>1.481E-2</v>
      </c>
      <c r="P981" t="s">
        <v>218</v>
      </c>
      <c r="Q981" t="s">
        <v>6</v>
      </c>
    </row>
    <row r="982" spans="1:17" hidden="1" x14ac:dyDescent="0.25">
      <c r="A982" t="s">
        <v>103</v>
      </c>
      <c r="B982" t="s">
        <v>74</v>
      </c>
      <c r="E982">
        <v>1.405E-2</v>
      </c>
      <c r="F982" t="s">
        <v>218</v>
      </c>
      <c r="G982">
        <v>1.405E-2</v>
      </c>
      <c r="H982" t="s">
        <v>218</v>
      </c>
      <c r="I982">
        <v>1.405E-2</v>
      </c>
      <c r="J982" t="s">
        <v>218</v>
      </c>
      <c r="K982">
        <v>1.405E-2</v>
      </c>
      <c r="L982" t="s">
        <v>218</v>
      </c>
      <c r="M982">
        <v>1.405E-2</v>
      </c>
      <c r="N982" t="s">
        <v>218</v>
      </c>
      <c r="O982">
        <v>1.405E-2</v>
      </c>
      <c r="P982" t="s">
        <v>218</v>
      </c>
      <c r="Q982" t="s">
        <v>6</v>
      </c>
    </row>
    <row r="983" spans="1:17" hidden="1" x14ac:dyDescent="0.25">
      <c r="A983" t="s">
        <v>189</v>
      </c>
      <c r="B983" t="s">
        <v>74</v>
      </c>
      <c r="E983">
        <v>1.6209999999999999E-2</v>
      </c>
      <c r="F983" t="s">
        <v>218</v>
      </c>
      <c r="G983">
        <v>1.6209999999999999E-2</v>
      </c>
      <c r="H983" t="s">
        <v>218</v>
      </c>
      <c r="I983">
        <v>1.6209999999999999E-2</v>
      </c>
      <c r="J983" t="s">
        <v>218</v>
      </c>
      <c r="K983">
        <v>1.6209999999999999E-2</v>
      </c>
      <c r="L983" t="s">
        <v>218</v>
      </c>
      <c r="M983">
        <v>1.6209999999999999E-2</v>
      </c>
      <c r="N983" t="s">
        <v>218</v>
      </c>
      <c r="O983">
        <v>1.6209999999999999E-2</v>
      </c>
      <c r="P983" t="s">
        <v>218</v>
      </c>
      <c r="Q983" t="s">
        <v>6</v>
      </c>
    </row>
    <row r="984" spans="1:17" hidden="1" x14ac:dyDescent="0.25">
      <c r="A984" t="s">
        <v>216</v>
      </c>
      <c r="B984" t="s">
        <v>74</v>
      </c>
      <c r="E984">
        <v>1.405E-2</v>
      </c>
      <c r="F984" t="s">
        <v>218</v>
      </c>
      <c r="G984">
        <v>1.405E-2</v>
      </c>
      <c r="H984" t="s">
        <v>218</v>
      </c>
      <c r="I984">
        <v>1.405E-2</v>
      </c>
      <c r="J984" t="s">
        <v>218</v>
      </c>
      <c r="K984">
        <v>1.405E-2</v>
      </c>
      <c r="L984" t="s">
        <v>218</v>
      </c>
      <c r="M984">
        <v>1.405E-2</v>
      </c>
      <c r="N984" t="s">
        <v>218</v>
      </c>
      <c r="O984">
        <v>1.405E-2</v>
      </c>
      <c r="P984" t="s">
        <v>218</v>
      </c>
      <c r="Q984" t="s">
        <v>6</v>
      </c>
    </row>
    <row r="985" spans="1:17" hidden="1" x14ac:dyDescent="0.25">
      <c r="A985" t="s">
        <v>193</v>
      </c>
      <c r="B985" t="s">
        <v>74</v>
      </c>
      <c r="E985">
        <v>1.0670000000000001E-2</v>
      </c>
      <c r="F985" t="s">
        <v>218</v>
      </c>
      <c r="G985">
        <v>1.0670000000000001E-2</v>
      </c>
      <c r="H985" t="s">
        <v>218</v>
      </c>
      <c r="I985">
        <v>1.0670000000000001E-2</v>
      </c>
      <c r="J985" t="s">
        <v>218</v>
      </c>
      <c r="K985">
        <v>1.0670000000000001E-2</v>
      </c>
      <c r="L985" t="s">
        <v>218</v>
      </c>
      <c r="M985">
        <v>1.0670000000000001E-2</v>
      </c>
      <c r="N985" t="s">
        <v>218</v>
      </c>
      <c r="O985">
        <v>1.0670000000000001E-2</v>
      </c>
      <c r="P985" t="s">
        <v>218</v>
      </c>
      <c r="Q985" t="s">
        <v>6</v>
      </c>
    </row>
    <row r="986" spans="1:17" x14ac:dyDescent="0.25">
      <c r="A986" t="s">
        <v>229</v>
      </c>
      <c r="B986" t="s">
        <v>74</v>
      </c>
      <c r="E986">
        <v>1.1520000000000001E-2</v>
      </c>
      <c r="F986" t="s">
        <v>298</v>
      </c>
      <c r="G986">
        <v>1.1520000000000001E-2</v>
      </c>
      <c r="H986" t="s">
        <v>298</v>
      </c>
      <c r="I986">
        <v>9.8999999999999991E-3</v>
      </c>
      <c r="J986" t="s">
        <v>226</v>
      </c>
      <c r="K986">
        <v>9.8999999999999991E-3</v>
      </c>
      <c r="L986" t="s">
        <v>227</v>
      </c>
      <c r="M986">
        <v>9.8999999999999991E-3</v>
      </c>
      <c r="N986" t="s">
        <v>226</v>
      </c>
      <c r="O986">
        <v>9.8999999999999991E-3</v>
      </c>
      <c r="P986" t="s">
        <v>227</v>
      </c>
      <c r="Q986" t="s">
        <v>6</v>
      </c>
    </row>
    <row r="987" spans="1:17" x14ac:dyDescent="0.25">
      <c r="A987" t="s">
        <v>196</v>
      </c>
      <c r="B987" t="s">
        <v>74</v>
      </c>
      <c r="E987">
        <v>7.7000000000000002E-3</v>
      </c>
      <c r="F987" t="s">
        <v>298</v>
      </c>
      <c r="G987">
        <v>7.7000000000000002E-3</v>
      </c>
      <c r="H987" t="s">
        <v>298</v>
      </c>
      <c r="I987">
        <v>7.7000000000000002E-3</v>
      </c>
      <c r="J987" t="s">
        <v>226</v>
      </c>
      <c r="K987">
        <v>7.7000000000000002E-3</v>
      </c>
      <c r="L987" t="s">
        <v>227</v>
      </c>
      <c r="M987">
        <v>7.7000000000000002E-3</v>
      </c>
      <c r="N987" t="s">
        <v>226</v>
      </c>
      <c r="O987">
        <v>7.7000000000000002E-3</v>
      </c>
      <c r="P987" t="s">
        <v>227</v>
      </c>
      <c r="Q987" t="s">
        <v>6</v>
      </c>
    </row>
    <row r="988" spans="1:17" hidden="1" x14ac:dyDescent="0.25">
      <c r="A988" t="s">
        <v>144</v>
      </c>
      <c r="B988" t="s">
        <v>74</v>
      </c>
      <c r="E988">
        <v>1.481E-2</v>
      </c>
      <c r="F988" t="s">
        <v>218</v>
      </c>
      <c r="G988">
        <v>1.481E-2</v>
      </c>
      <c r="H988" t="s">
        <v>218</v>
      </c>
      <c r="I988">
        <v>1.481E-2</v>
      </c>
      <c r="J988" t="s">
        <v>218</v>
      </c>
      <c r="K988">
        <v>1.481E-2</v>
      </c>
      <c r="L988" t="s">
        <v>218</v>
      </c>
      <c r="M988">
        <v>1.481E-2</v>
      </c>
      <c r="N988" t="s">
        <v>218</v>
      </c>
      <c r="O988">
        <v>1.481E-2</v>
      </c>
      <c r="P988" t="s">
        <v>218</v>
      </c>
      <c r="Q988" t="s">
        <v>6</v>
      </c>
    </row>
    <row r="989" spans="1:17" hidden="1" x14ac:dyDescent="0.25">
      <c r="A989" t="s">
        <v>151</v>
      </c>
      <c r="B989" t="s">
        <v>74</v>
      </c>
      <c r="E989">
        <v>1.481E-2</v>
      </c>
      <c r="F989" t="s">
        <v>218</v>
      </c>
      <c r="G989">
        <v>1.481E-2</v>
      </c>
      <c r="H989" t="s">
        <v>218</v>
      </c>
      <c r="I989">
        <v>1.481E-2</v>
      </c>
      <c r="J989" t="s">
        <v>218</v>
      </c>
      <c r="K989">
        <v>1.481E-2</v>
      </c>
      <c r="L989" t="s">
        <v>218</v>
      </c>
      <c r="M989">
        <v>1.481E-2</v>
      </c>
      <c r="N989" t="s">
        <v>218</v>
      </c>
      <c r="O989">
        <v>1.481E-2</v>
      </c>
      <c r="P989" t="s">
        <v>218</v>
      </c>
      <c r="Q989" t="s">
        <v>6</v>
      </c>
    </row>
    <row r="990" spans="1:17" hidden="1" x14ac:dyDescent="0.25">
      <c r="A990" t="s">
        <v>161</v>
      </c>
      <c r="B990" t="s">
        <v>74</v>
      </c>
      <c r="E990">
        <v>1.481E-2</v>
      </c>
      <c r="F990" t="s">
        <v>218</v>
      </c>
      <c r="G990">
        <v>1.481E-2</v>
      </c>
      <c r="H990" t="s">
        <v>218</v>
      </c>
      <c r="I990">
        <v>1.481E-2</v>
      </c>
      <c r="J990" t="s">
        <v>218</v>
      </c>
      <c r="K990">
        <v>1.481E-2</v>
      </c>
      <c r="L990" t="s">
        <v>218</v>
      </c>
      <c r="M990">
        <v>1.481E-2</v>
      </c>
      <c r="N990" t="s">
        <v>218</v>
      </c>
      <c r="O990">
        <v>1.481E-2</v>
      </c>
      <c r="P990" t="s">
        <v>218</v>
      </c>
      <c r="Q990" t="s">
        <v>6</v>
      </c>
    </row>
    <row r="991" spans="1:17" hidden="1" x14ac:dyDescent="0.25">
      <c r="A991" t="s">
        <v>157</v>
      </c>
      <c r="B991" t="s">
        <v>74</v>
      </c>
      <c r="E991">
        <v>1.481E-2</v>
      </c>
      <c r="F991" t="s">
        <v>218</v>
      </c>
      <c r="G991">
        <v>1.481E-2</v>
      </c>
      <c r="H991" t="s">
        <v>218</v>
      </c>
      <c r="I991">
        <v>1.481E-2</v>
      </c>
      <c r="J991" t="s">
        <v>218</v>
      </c>
      <c r="K991">
        <v>1.481E-2</v>
      </c>
      <c r="L991" t="s">
        <v>218</v>
      </c>
      <c r="M991">
        <v>1.481E-2</v>
      </c>
      <c r="N991" t="s">
        <v>218</v>
      </c>
      <c r="O991">
        <v>1.481E-2</v>
      </c>
      <c r="P991" t="s">
        <v>218</v>
      </c>
      <c r="Q991" t="s">
        <v>6</v>
      </c>
    </row>
    <row r="992" spans="1:17" hidden="1" x14ac:dyDescent="0.25">
      <c r="A992" t="s">
        <v>159</v>
      </c>
      <c r="B992" t="s">
        <v>74</v>
      </c>
      <c r="E992">
        <v>1.481E-2</v>
      </c>
      <c r="F992" t="s">
        <v>218</v>
      </c>
      <c r="G992">
        <v>1.481E-2</v>
      </c>
      <c r="H992" t="s">
        <v>218</v>
      </c>
      <c r="I992">
        <v>1.481E-2</v>
      </c>
      <c r="J992" t="s">
        <v>218</v>
      </c>
      <c r="K992">
        <v>1.481E-2</v>
      </c>
      <c r="L992" t="s">
        <v>218</v>
      </c>
      <c r="M992">
        <v>1.481E-2</v>
      </c>
      <c r="N992" t="s">
        <v>218</v>
      </c>
      <c r="O992">
        <v>1.481E-2</v>
      </c>
      <c r="P992" t="s">
        <v>218</v>
      </c>
      <c r="Q992" t="s">
        <v>6</v>
      </c>
    </row>
    <row r="993" spans="1:17" hidden="1" x14ac:dyDescent="0.25">
      <c r="A993" t="s">
        <v>155</v>
      </c>
      <c r="B993" t="s">
        <v>74</v>
      </c>
      <c r="E993">
        <v>1.481E-2</v>
      </c>
      <c r="F993" t="s">
        <v>218</v>
      </c>
      <c r="G993">
        <v>1.481E-2</v>
      </c>
      <c r="H993" t="s">
        <v>218</v>
      </c>
      <c r="I993">
        <v>1.481E-2</v>
      </c>
      <c r="J993" t="s">
        <v>218</v>
      </c>
      <c r="K993">
        <v>1.481E-2</v>
      </c>
      <c r="L993" t="s">
        <v>218</v>
      </c>
      <c r="M993">
        <v>1.481E-2</v>
      </c>
      <c r="N993" t="s">
        <v>218</v>
      </c>
      <c r="O993">
        <v>1.481E-2</v>
      </c>
      <c r="P993" t="s">
        <v>218</v>
      </c>
      <c r="Q993" t="s">
        <v>6</v>
      </c>
    </row>
    <row r="994" spans="1:17" hidden="1" x14ac:dyDescent="0.25">
      <c r="A994" t="s">
        <v>198</v>
      </c>
      <c r="B994" t="s">
        <v>74</v>
      </c>
      <c r="E994">
        <v>1.388E-2</v>
      </c>
      <c r="F994" t="s">
        <v>218</v>
      </c>
      <c r="G994">
        <v>1.388E-2</v>
      </c>
      <c r="H994" t="s">
        <v>218</v>
      </c>
      <c r="I994">
        <v>1.388E-2</v>
      </c>
      <c r="J994" t="s">
        <v>218</v>
      </c>
      <c r="K994">
        <v>1.388E-2</v>
      </c>
      <c r="L994" t="s">
        <v>218</v>
      </c>
      <c r="M994">
        <v>1.388E-2</v>
      </c>
      <c r="N994" t="s">
        <v>218</v>
      </c>
      <c r="O994">
        <v>1.388E-2</v>
      </c>
      <c r="P994" t="s">
        <v>218</v>
      </c>
      <c r="Q994" t="s">
        <v>6</v>
      </c>
    </row>
    <row r="995" spans="1:17" x14ac:dyDescent="0.25">
      <c r="A995" t="s">
        <v>4</v>
      </c>
      <c r="B995" t="s">
        <v>42</v>
      </c>
      <c r="E995">
        <v>4.5300000000000002E-3</v>
      </c>
      <c r="F995" t="s">
        <v>330</v>
      </c>
      <c r="G995">
        <v>1.41E-3</v>
      </c>
      <c r="H995" t="s">
        <v>330</v>
      </c>
      <c r="I995">
        <v>4.5300000000000002E-3</v>
      </c>
      <c r="J995" t="s">
        <v>226</v>
      </c>
      <c r="K995">
        <v>1.41E-3</v>
      </c>
      <c r="L995" t="s">
        <v>227</v>
      </c>
      <c r="M995">
        <v>4.5300000000000002E-3</v>
      </c>
      <c r="N995" t="s">
        <v>226</v>
      </c>
      <c r="O995">
        <v>1.41E-3</v>
      </c>
      <c r="P995" t="s">
        <v>227</v>
      </c>
      <c r="Q995" t="s">
        <v>6</v>
      </c>
    </row>
    <row r="996" spans="1:17" x14ac:dyDescent="0.25">
      <c r="A996" t="s">
        <v>60</v>
      </c>
      <c r="B996" t="s">
        <v>75</v>
      </c>
      <c r="E996">
        <v>0.35799999999999998</v>
      </c>
      <c r="F996" t="s">
        <v>477</v>
      </c>
      <c r="G996">
        <v>0.35799999999999998</v>
      </c>
      <c r="H996" t="s">
        <v>260</v>
      </c>
      <c r="I996">
        <v>0.35799999999999998</v>
      </c>
      <c r="J996" t="s">
        <v>241</v>
      </c>
      <c r="K996">
        <v>0.35799999999999998</v>
      </c>
      <c r="L996" t="s">
        <v>448</v>
      </c>
      <c r="M996">
        <v>0.35799999999999998</v>
      </c>
      <c r="N996" t="s">
        <v>478</v>
      </c>
      <c r="O996">
        <v>0.35799999999999998</v>
      </c>
      <c r="P996" t="s">
        <v>478</v>
      </c>
      <c r="Q996" t="s">
        <v>6</v>
      </c>
    </row>
    <row r="997" spans="1:17" x14ac:dyDescent="0.25">
      <c r="A997" t="s">
        <v>99</v>
      </c>
      <c r="B997" t="s">
        <v>75</v>
      </c>
      <c r="E997">
        <v>0.121</v>
      </c>
      <c r="F997" t="s">
        <v>479</v>
      </c>
      <c r="G997">
        <v>0.121</v>
      </c>
      <c r="H997" t="s">
        <v>479</v>
      </c>
      <c r="I997">
        <v>0.121</v>
      </c>
      <c r="J997" t="s">
        <v>241</v>
      </c>
      <c r="K997">
        <v>0.121</v>
      </c>
      <c r="L997" t="s">
        <v>448</v>
      </c>
      <c r="M997">
        <v>0.121</v>
      </c>
      <c r="N997" t="s">
        <v>241</v>
      </c>
      <c r="O997">
        <v>0.121</v>
      </c>
      <c r="P997" t="s">
        <v>448</v>
      </c>
      <c r="Q997" t="s">
        <v>6</v>
      </c>
    </row>
    <row r="998" spans="1:17" x14ac:dyDescent="0.25">
      <c r="A998" t="s">
        <v>214</v>
      </c>
      <c r="B998" t="s">
        <v>75</v>
      </c>
      <c r="E998">
        <v>0.15810000000000002</v>
      </c>
      <c r="F998" t="s">
        <v>476</v>
      </c>
      <c r="G998">
        <v>0.15810000000000002</v>
      </c>
      <c r="H998" t="s">
        <v>476</v>
      </c>
      <c r="I998">
        <v>0.15810000000000002</v>
      </c>
      <c r="J998" t="s">
        <v>226</v>
      </c>
      <c r="K998">
        <v>0.15810000000000002</v>
      </c>
      <c r="L998" t="s">
        <v>227</v>
      </c>
      <c r="M998">
        <v>0.15810000000000002</v>
      </c>
      <c r="N998" t="s">
        <v>226</v>
      </c>
      <c r="O998">
        <v>0.15810000000000002</v>
      </c>
      <c r="P998" t="s">
        <v>227</v>
      </c>
      <c r="Q998" t="s">
        <v>6</v>
      </c>
    </row>
    <row r="999" spans="1:17" x14ac:dyDescent="0.25">
      <c r="A999" t="s">
        <v>101</v>
      </c>
      <c r="B999" t="s">
        <v>75</v>
      </c>
      <c r="E999">
        <v>7.9000000000000008E-3</v>
      </c>
      <c r="F999" t="s">
        <v>488</v>
      </c>
      <c r="G999">
        <v>7.9000000000000008E-3</v>
      </c>
      <c r="H999" t="s">
        <v>488</v>
      </c>
      <c r="I999">
        <v>7.9000000000000008E-3</v>
      </c>
      <c r="J999" t="s">
        <v>226</v>
      </c>
      <c r="K999">
        <v>7.9000000000000008E-3</v>
      </c>
      <c r="L999" t="s">
        <v>227</v>
      </c>
      <c r="M999">
        <v>7.9000000000000008E-3</v>
      </c>
      <c r="N999" t="s">
        <v>226</v>
      </c>
      <c r="O999">
        <v>7.9000000000000008E-3</v>
      </c>
      <c r="P999" t="s">
        <v>227</v>
      </c>
      <c r="Q999" t="s">
        <v>6</v>
      </c>
    </row>
    <row r="1000" spans="1:17" x14ac:dyDescent="0.25">
      <c r="A1000" t="s">
        <v>234</v>
      </c>
      <c r="B1000" t="s">
        <v>75</v>
      </c>
      <c r="E1000">
        <v>0.17699999999999999</v>
      </c>
      <c r="F1000" t="s">
        <v>262</v>
      </c>
      <c r="G1000">
        <v>0.17699999999999999</v>
      </c>
      <c r="H1000" t="s">
        <v>262</v>
      </c>
      <c r="I1000">
        <v>0.17699999999999999</v>
      </c>
      <c r="J1000" t="s">
        <v>226</v>
      </c>
      <c r="K1000">
        <v>0.17699999999999999</v>
      </c>
      <c r="L1000" t="s">
        <v>227</v>
      </c>
      <c r="M1000">
        <v>0.17699999999999999</v>
      </c>
      <c r="N1000" t="s">
        <v>226</v>
      </c>
      <c r="O1000">
        <v>0.17699999999999999</v>
      </c>
      <c r="P1000" t="s">
        <v>227</v>
      </c>
      <c r="Q1000" t="s">
        <v>6</v>
      </c>
    </row>
    <row r="1001" spans="1:17" x14ac:dyDescent="0.25">
      <c r="A1001" t="s">
        <v>105</v>
      </c>
      <c r="B1001" t="s">
        <v>75</v>
      </c>
      <c r="E1001">
        <v>0.155</v>
      </c>
      <c r="F1001" t="s">
        <v>262</v>
      </c>
      <c r="G1001">
        <v>0.155</v>
      </c>
      <c r="H1001" t="s">
        <v>262</v>
      </c>
      <c r="I1001">
        <v>0.155</v>
      </c>
      <c r="J1001" t="s">
        <v>226</v>
      </c>
      <c r="K1001">
        <v>0.155</v>
      </c>
      <c r="L1001" t="s">
        <v>227</v>
      </c>
      <c r="M1001">
        <v>0.155</v>
      </c>
      <c r="N1001" t="s">
        <v>226</v>
      </c>
      <c r="O1001">
        <v>0.155</v>
      </c>
      <c r="P1001" t="s">
        <v>227</v>
      </c>
      <c r="Q1001" t="s">
        <v>6</v>
      </c>
    </row>
    <row r="1002" spans="1:17" x14ac:dyDescent="0.25">
      <c r="A1002" t="s">
        <v>107</v>
      </c>
      <c r="B1002" t="s">
        <v>75</v>
      </c>
      <c r="E1002">
        <v>0.157</v>
      </c>
      <c r="F1002" t="s">
        <v>263</v>
      </c>
      <c r="G1002">
        <v>0.157</v>
      </c>
      <c r="H1002" t="s">
        <v>263</v>
      </c>
      <c r="I1002">
        <v>0.157</v>
      </c>
      <c r="J1002" t="s">
        <v>241</v>
      </c>
      <c r="K1002">
        <v>0.157</v>
      </c>
      <c r="L1002" t="s">
        <v>448</v>
      </c>
      <c r="M1002">
        <v>0.157</v>
      </c>
      <c r="N1002" t="s">
        <v>241</v>
      </c>
      <c r="O1002">
        <v>0.157</v>
      </c>
      <c r="P1002" t="s">
        <v>448</v>
      </c>
      <c r="Q1002" t="s">
        <v>6</v>
      </c>
    </row>
    <row r="1003" spans="1:17" x14ac:dyDescent="0.25">
      <c r="A1003" t="s">
        <v>163</v>
      </c>
      <c r="B1003" t="s">
        <v>75</v>
      </c>
      <c r="E1003">
        <v>0.11957826564215149</v>
      </c>
      <c r="F1003" t="s">
        <v>476</v>
      </c>
      <c r="G1003">
        <v>0.11915483870967743</v>
      </c>
      <c r="H1003" t="s">
        <v>476</v>
      </c>
      <c r="I1003">
        <v>0.11883797468354429</v>
      </c>
      <c r="J1003" t="s">
        <v>226</v>
      </c>
      <c r="K1003">
        <v>0.11883797468354429</v>
      </c>
      <c r="L1003" t="s">
        <v>227</v>
      </c>
      <c r="M1003">
        <v>0.11852314049586778</v>
      </c>
      <c r="N1003" t="s">
        <v>241</v>
      </c>
      <c r="O1003">
        <v>0.11852314049586778</v>
      </c>
      <c r="P1003" t="s">
        <v>227</v>
      </c>
      <c r="Q1003" t="s">
        <v>6</v>
      </c>
    </row>
    <row r="1004" spans="1:17" x14ac:dyDescent="0.25">
      <c r="A1004" t="s">
        <v>168</v>
      </c>
      <c r="B1004" t="s">
        <v>75</v>
      </c>
      <c r="E1004">
        <v>0.1198</v>
      </c>
      <c r="F1004" t="s">
        <v>476</v>
      </c>
      <c r="G1004">
        <v>0.1198</v>
      </c>
      <c r="H1004" t="s">
        <v>476</v>
      </c>
      <c r="I1004">
        <v>0.1198</v>
      </c>
      <c r="J1004" t="s">
        <v>226</v>
      </c>
      <c r="K1004">
        <v>0.1198</v>
      </c>
      <c r="L1004" t="s">
        <v>227</v>
      </c>
      <c r="M1004">
        <v>0.1198</v>
      </c>
      <c r="N1004" t="s">
        <v>241</v>
      </c>
      <c r="O1004">
        <v>0.1198</v>
      </c>
      <c r="P1004" t="s">
        <v>227</v>
      </c>
      <c r="Q1004" t="s">
        <v>6</v>
      </c>
    </row>
    <row r="1005" spans="1:17" x14ac:dyDescent="0.25">
      <c r="A1005" t="s">
        <v>178</v>
      </c>
      <c r="B1005" t="s">
        <v>75</v>
      </c>
      <c r="E1005">
        <v>0.11779999999999999</v>
      </c>
      <c r="F1005" t="s">
        <v>476</v>
      </c>
      <c r="G1005">
        <v>0.11779999999999999</v>
      </c>
      <c r="H1005" t="s">
        <v>476</v>
      </c>
      <c r="I1005">
        <v>0.11779999999999999</v>
      </c>
      <c r="J1005" t="s">
        <v>226</v>
      </c>
      <c r="K1005">
        <v>0.11779999999999999</v>
      </c>
      <c r="L1005" t="s">
        <v>227</v>
      </c>
      <c r="M1005">
        <v>0.11779999999999999</v>
      </c>
      <c r="N1005" t="s">
        <v>241</v>
      </c>
      <c r="O1005">
        <v>0.11779999999999999</v>
      </c>
      <c r="P1005" t="s">
        <v>227</v>
      </c>
      <c r="Q1005" t="s">
        <v>6</v>
      </c>
    </row>
    <row r="1006" spans="1:17" x14ac:dyDescent="0.25">
      <c r="A1006" t="s">
        <v>170</v>
      </c>
      <c r="B1006" t="s">
        <v>75</v>
      </c>
      <c r="E1006">
        <v>0.11779999999999999</v>
      </c>
      <c r="F1006" t="s">
        <v>476</v>
      </c>
      <c r="G1006">
        <v>0.11779999999999999</v>
      </c>
      <c r="H1006" t="s">
        <v>476</v>
      </c>
      <c r="I1006">
        <v>0.11779999999999999</v>
      </c>
      <c r="J1006" t="s">
        <v>226</v>
      </c>
      <c r="K1006">
        <v>0.11779999999999999</v>
      </c>
      <c r="L1006" t="s">
        <v>227</v>
      </c>
      <c r="M1006">
        <v>0.11779999999999999</v>
      </c>
      <c r="N1006" t="s">
        <v>241</v>
      </c>
      <c r="O1006">
        <v>0.11779999999999999</v>
      </c>
      <c r="P1006" t="s">
        <v>227</v>
      </c>
      <c r="Q1006" t="s">
        <v>6</v>
      </c>
    </row>
    <row r="1007" spans="1:17" x14ac:dyDescent="0.25">
      <c r="A1007" t="s">
        <v>174</v>
      </c>
      <c r="B1007" t="s">
        <v>75</v>
      </c>
      <c r="E1007">
        <v>0.11779999999999999</v>
      </c>
      <c r="F1007" t="s">
        <v>476</v>
      </c>
      <c r="G1007">
        <v>0.11779999999999999</v>
      </c>
      <c r="H1007" t="s">
        <v>476</v>
      </c>
      <c r="I1007">
        <v>0.11779999999999999</v>
      </c>
      <c r="J1007" t="s">
        <v>226</v>
      </c>
      <c r="K1007">
        <v>0.11779999999999999</v>
      </c>
      <c r="L1007" t="s">
        <v>227</v>
      </c>
      <c r="M1007">
        <v>0.11779999999999999</v>
      </c>
      <c r="N1007" t="s">
        <v>241</v>
      </c>
      <c r="O1007">
        <v>0.11779999999999999</v>
      </c>
      <c r="P1007" t="s">
        <v>227</v>
      </c>
      <c r="Q1007" t="s">
        <v>6</v>
      </c>
    </row>
    <row r="1008" spans="1:17" x14ac:dyDescent="0.25">
      <c r="A1008" t="s">
        <v>176</v>
      </c>
      <c r="B1008" t="s">
        <v>75</v>
      </c>
      <c r="E1008">
        <v>0.11779999999999999</v>
      </c>
      <c r="F1008" t="s">
        <v>476</v>
      </c>
      <c r="G1008">
        <v>0.11779999999999999</v>
      </c>
      <c r="H1008" t="s">
        <v>476</v>
      </c>
      <c r="I1008">
        <v>0.11779999999999999</v>
      </c>
      <c r="J1008" t="s">
        <v>226</v>
      </c>
      <c r="K1008">
        <v>0.11779999999999999</v>
      </c>
      <c r="L1008" t="s">
        <v>227</v>
      </c>
      <c r="M1008">
        <v>0.11779999999999999</v>
      </c>
      <c r="N1008" t="s">
        <v>241</v>
      </c>
      <c r="O1008">
        <v>0.11779999999999999</v>
      </c>
      <c r="P1008" t="s">
        <v>227</v>
      </c>
      <c r="Q1008" t="s">
        <v>6</v>
      </c>
    </row>
    <row r="1009" spans="1:17" x14ac:dyDescent="0.25">
      <c r="A1009" t="s">
        <v>172</v>
      </c>
      <c r="B1009" t="s">
        <v>75</v>
      </c>
      <c r="E1009">
        <v>0.11779999999999999</v>
      </c>
      <c r="F1009" t="s">
        <v>476</v>
      </c>
      <c r="G1009">
        <v>0.11779999999999999</v>
      </c>
      <c r="H1009" t="s">
        <v>476</v>
      </c>
      <c r="I1009">
        <v>0.11779999999999999</v>
      </c>
      <c r="J1009" t="s">
        <v>226</v>
      </c>
      <c r="K1009">
        <v>0.11779999999999999</v>
      </c>
      <c r="L1009" t="s">
        <v>227</v>
      </c>
      <c r="M1009">
        <v>0.11779999999999999</v>
      </c>
      <c r="N1009" t="s">
        <v>241</v>
      </c>
      <c r="O1009">
        <v>0.11779999999999999</v>
      </c>
      <c r="P1009" t="s">
        <v>227</v>
      </c>
      <c r="Q1009" t="s">
        <v>6</v>
      </c>
    </row>
    <row r="1010" spans="1:17" x14ac:dyDescent="0.25">
      <c r="A1010" t="s">
        <v>180</v>
      </c>
      <c r="B1010" t="s">
        <v>75</v>
      </c>
      <c r="E1010">
        <v>0.248</v>
      </c>
      <c r="F1010" t="s">
        <v>480</v>
      </c>
      <c r="G1010">
        <v>7.0300000000000001E-2</v>
      </c>
      <c r="H1010" t="s">
        <v>489</v>
      </c>
      <c r="I1010">
        <v>0.18099999999999999</v>
      </c>
      <c r="J1010" t="s">
        <v>241</v>
      </c>
      <c r="K1010">
        <v>0.187</v>
      </c>
      <c r="L1010" t="s">
        <v>448</v>
      </c>
      <c r="M1010">
        <v>0.248</v>
      </c>
      <c r="N1010" t="s">
        <v>241</v>
      </c>
      <c r="O1010">
        <v>7.0300000000000001E-2</v>
      </c>
      <c r="P1010" t="s">
        <v>448</v>
      </c>
      <c r="Q1010" t="s">
        <v>6</v>
      </c>
    </row>
    <row r="1011" spans="1:17" x14ac:dyDescent="0.25">
      <c r="A1011" t="s">
        <v>189</v>
      </c>
      <c r="B1011" t="s">
        <v>75</v>
      </c>
      <c r="E1011">
        <v>0.11</v>
      </c>
      <c r="F1011" t="s">
        <v>476</v>
      </c>
      <c r="G1011">
        <v>0.11</v>
      </c>
      <c r="H1011" t="s">
        <v>476</v>
      </c>
      <c r="I1011">
        <v>0.11</v>
      </c>
      <c r="J1011" t="s">
        <v>241</v>
      </c>
      <c r="K1011">
        <v>0.11</v>
      </c>
      <c r="L1011" t="s">
        <v>448</v>
      </c>
      <c r="M1011">
        <v>0.11</v>
      </c>
      <c r="N1011" t="s">
        <v>241</v>
      </c>
      <c r="O1011">
        <v>0.11</v>
      </c>
      <c r="P1011" t="s">
        <v>448</v>
      </c>
      <c r="Q1011" t="s">
        <v>6</v>
      </c>
    </row>
    <row r="1012" spans="1:17" x14ac:dyDescent="0.25">
      <c r="A1012" t="s">
        <v>191</v>
      </c>
      <c r="B1012" t="s">
        <v>75</v>
      </c>
      <c r="E1012">
        <v>0.20799999999999999</v>
      </c>
      <c r="F1012" t="s">
        <v>262</v>
      </c>
      <c r="G1012">
        <v>0.20799999999999999</v>
      </c>
      <c r="H1012" t="s">
        <v>262</v>
      </c>
      <c r="I1012">
        <v>0.20799999999999999</v>
      </c>
      <c r="J1012" t="s">
        <v>482</v>
      </c>
      <c r="K1012">
        <v>0.17299999999999999</v>
      </c>
      <c r="L1012" t="s">
        <v>482</v>
      </c>
      <c r="M1012">
        <v>0.20799999999999999</v>
      </c>
      <c r="N1012" t="s">
        <v>266</v>
      </c>
      <c r="O1012">
        <v>0.20799999999999999</v>
      </c>
      <c r="P1012" t="s">
        <v>266</v>
      </c>
      <c r="Q1012" t="s">
        <v>6</v>
      </c>
    </row>
    <row r="1013" spans="1:17" x14ac:dyDescent="0.25">
      <c r="A1013" t="s">
        <v>103</v>
      </c>
      <c r="B1013" t="s">
        <v>75</v>
      </c>
      <c r="E1013">
        <v>0.1479</v>
      </c>
      <c r="F1013" t="s">
        <v>272</v>
      </c>
      <c r="G1013">
        <v>0.12</v>
      </c>
      <c r="H1013" t="s">
        <v>483</v>
      </c>
      <c r="I1013">
        <v>0.1479</v>
      </c>
      <c r="J1013" t="s">
        <v>226</v>
      </c>
      <c r="K1013">
        <v>0.12</v>
      </c>
      <c r="L1013" t="s">
        <v>227</v>
      </c>
      <c r="M1013">
        <v>0.1479</v>
      </c>
      <c r="N1013" t="s">
        <v>226</v>
      </c>
      <c r="O1013">
        <v>0.12</v>
      </c>
      <c r="P1013" t="s">
        <v>227</v>
      </c>
      <c r="Q1013" t="s">
        <v>6</v>
      </c>
    </row>
    <row r="1014" spans="1:17" x14ac:dyDescent="0.25">
      <c r="A1014" t="s">
        <v>216</v>
      </c>
      <c r="B1014" t="s">
        <v>75</v>
      </c>
      <c r="E1014">
        <v>0.16200000000000001</v>
      </c>
      <c r="F1014" t="s">
        <v>273</v>
      </c>
      <c r="G1014">
        <v>0</v>
      </c>
      <c r="H1014" t="s">
        <v>261</v>
      </c>
      <c r="I1014">
        <v>0.16200000000000001</v>
      </c>
      <c r="J1014" t="s">
        <v>226</v>
      </c>
      <c r="K1014">
        <v>0</v>
      </c>
      <c r="L1014" t="s">
        <v>261</v>
      </c>
      <c r="M1014">
        <v>0.16200000000000001</v>
      </c>
      <c r="N1014" t="s">
        <v>226</v>
      </c>
      <c r="O1014">
        <v>0</v>
      </c>
      <c r="P1014" t="s">
        <v>261</v>
      </c>
      <c r="Q1014" t="s">
        <v>6</v>
      </c>
    </row>
    <row r="1015" spans="1:17" x14ac:dyDescent="0.25">
      <c r="A1015" t="s">
        <v>193</v>
      </c>
      <c r="B1015" t="s">
        <v>75</v>
      </c>
      <c r="E1015">
        <v>0.127</v>
      </c>
      <c r="F1015" t="s">
        <v>479</v>
      </c>
      <c r="G1015">
        <v>0.127</v>
      </c>
      <c r="H1015" t="s">
        <v>479</v>
      </c>
      <c r="I1015">
        <v>0.127</v>
      </c>
      <c r="J1015" t="s">
        <v>241</v>
      </c>
      <c r="K1015">
        <v>0.127</v>
      </c>
      <c r="L1015" t="s">
        <v>448</v>
      </c>
      <c r="M1015">
        <v>0.127</v>
      </c>
      <c r="N1015" t="s">
        <v>241</v>
      </c>
      <c r="O1015">
        <v>0.127</v>
      </c>
      <c r="P1015" t="s">
        <v>448</v>
      </c>
      <c r="Q1015" t="s">
        <v>6</v>
      </c>
    </row>
    <row r="1016" spans="1:17" x14ac:dyDescent="0.25">
      <c r="A1016" t="s">
        <v>229</v>
      </c>
      <c r="B1016" t="s">
        <v>75</v>
      </c>
      <c r="E1016">
        <v>0.15810000000000002</v>
      </c>
      <c r="F1016" t="s">
        <v>476</v>
      </c>
      <c r="G1016">
        <v>0.15810000000000002</v>
      </c>
      <c r="H1016" t="s">
        <v>476</v>
      </c>
      <c r="I1016">
        <v>0.15810000000000002</v>
      </c>
      <c r="J1016" t="s">
        <v>226</v>
      </c>
      <c r="K1016">
        <v>0.15810000000000002</v>
      </c>
      <c r="L1016" t="s">
        <v>227</v>
      </c>
      <c r="M1016">
        <v>0.15810000000000002</v>
      </c>
      <c r="N1016" t="s">
        <v>226</v>
      </c>
      <c r="O1016">
        <v>0.15810000000000002</v>
      </c>
      <c r="P1016" t="s">
        <v>227</v>
      </c>
      <c r="Q1016" t="s">
        <v>6</v>
      </c>
    </row>
    <row r="1017" spans="1:17" x14ac:dyDescent="0.25">
      <c r="A1017" t="s">
        <v>196</v>
      </c>
      <c r="B1017" t="s">
        <v>75</v>
      </c>
      <c r="E1017">
        <v>0.16200000000000001</v>
      </c>
      <c r="F1017" t="s">
        <v>268</v>
      </c>
      <c r="G1017">
        <v>0.16750000000000001</v>
      </c>
      <c r="H1017" t="s">
        <v>268</v>
      </c>
      <c r="I1017">
        <v>0.16200000000000001</v>
      </c>
      <c r="J1017" t="s">
        <v>226</v>
      </c>
      <c r="K1017">
        <v>0.16750000000000001</v>
      </c>
      <c r="L1017" t="s">
        <v>227</v>
      </c>
      <c r="M1017">
        <v>0.16200000000000001</v>
      </c>
      <c r="N1017" t="s">
        <v>226</v>
      </c>
      <c r="O1017">
        <v>0.16750000000000001</v>
      </c>
      <c r="P1017" t="s">
        <v>227</v>
      </c>
      <c r="Q1017" t="s">
        <v>6</v>
      </c>
    </row>
    <row r="1018" spans="1:17" x14ac:dyDescent="0.25">
      <c r="A1018" t="s">
        <v>144</v>
      </c>
      <c r="B1018" t="s">
        <v>75</v>
      </c>
      <c r="E1018">
        <v>0.11849595782073812</v>
      </c>
      <c r="F1018" t="s">
        <v>476</v>
      </c>
      <c r="G1018">
        <v>0.11849595782073812</v>
      </c>
      <c r="H1018" t="s">
        <v>476</v>
      </c>
      <c r="I1018">
        <v>0.11849595782073812</v>
      </c>
      <c r="J1018" t="s">
        <v>226</v>
      </c>
      <c r="K1018">
        <v>0.11849595782073812</v>
      </c>
      <c r="L1018" t="s">
        <v>227</v>
      </c>
      <c r="M1018">
        <v>0.11849595782073812</v>
      </c>
      <c r="N1018" t="s">
        <v>241</v>
      </c>
      <c r="O1018">
        <v>0.11849595782073812</v>
      </c>
      <c r="P1018" t="s">
        <v>227</v>
      </c>
      <c r="Q1018" t="s">
        <v>6</v>
      </c>
    </row>
    <row r="1019" spans="1:17" x14ac:dyDescent="0.25">
      <c r="A1019" t="s">
        <v>151</v>
      </c>
      <c r="B1019" t="s">
        <v>75</v>
      </c>
      <c r="E1019">
        <v>0.12179999999999999</v>
      </c>
      <c r="F1019" t="s">
        <v>476</v>
      </c>
      <c r="G1019">
        <v>0.12179999999999999</v>
      </c>
      <c r="H1019" t="s">
        <v>476</v>
      </c>
      <c r="I1019">
        <v>0.12179999999999999</v>
      </c>
      <c r="J1019" t="s">
        <v>226</v>
      </c>
      <c r="K1019">
        <v>0.12179999999999999</v>
      </c>
      <c r="L1019" t="s">
        <v>227</v>
      </c>
      <c r="M1019">
        <v>0.12179999999999999</v>
      </c>
      <c r="N1019" t="s">
        <v>241</v>
      </c>
      <c r="O1019">
        <v>0.12179999999999999</v>
      </c>
      <c r="P1019" t="s">
        <v>227</v>
      </c>
      <c r="Q1019" t="s">
        <v>6</v>
      </c>
    </row>
    <row r="1020" spans="1:17" x14ac:dyDescent="0.25">
      <c r="A1020" t="s">
        <v>161</v>
      </c>
      <c r="B1020" t="s">
        <v>75</v>
      </c>
      <c r="E1020">
        <v>0.11779999999999999</v>
      </c>
      <c r="F1020" t="s">
        <v>476</v>
      </c>
      <c r="G1020">
        <v>0.11779999999999999</v>
      </c>
      <c r="H1020" t="s">
        <v>476</v>
      </c>
      <c r="I1020">
        <v>0.11779999999999999</v>
      </c>
      <c r="J1020" t="s">
        <v>226</v>
      </c>
      <c r="K1020">
        <v>0.11779999999999999</v>
      </c>
      <c r="L1020" t="s">
        <v>227</v>
      </c>
      <c r="M1020">
        <v>0.11779999999999999</v>
      </c>
      <c r="N1020" t="s">
        <v>241</v>
      </c>
      <c r="O1020">
        <v>0.11779999999999999</v>
      </c>
      <c r="P1020" t="s">
        <v>227</v>
      </c>
      <c r="Q1020" t="s">
        <v>6</v>
      </c>
    </row>
    <row r="1021" spans="1:17" x14ac:dyDescent="0.25">
      <c r="A1021" t="s">
        <v>157</v>
      </c>
      <c r="B1021" t="s">
        <v>75</v>
      </c>
      <c r="E1021">
        <v>0.11779999999999999</v>
      </c>
      <c r="F1021" t="s">
        <v>476</v>
      </c>
      <c r="G1021">
        <v>0.11779999999999999</v>
      </c>
      <c r="H1021" t="s">
        <v>476</v>
      </c>
      <c r="I1021">
        <v>0.11779999999999999</v>
      </c>
      <c r="J1021" t="s">
        <v>226</v>
      </c>
      <c r="K1021">
        <v>0.11779999999999999</v>
      </c>
      <c r="L1021" t="s">
        <v>227</v>
      </c>
      <c r="M1021">
        <v>0.11779999999999999</v>
      </c>
      <c r="N1021" t="s">
        <v>241</v>
      </c>
      <c r="O1021">
        <v>0.11779999999999999</v>
      </c>
      <c r="P1021" t="s">
        <v>227</v>
      </c>
      <c r="Q1021" t="s">
        <v>6</v>
      </c>
    </row>
    <row r="1022" spans="1:17" x14ac:dyDescent="0.25">
      <c r="A1022" t="s">
        <v>159</v>
      </c>
      <c r="B1022" t="s">
        <v>75</v>
      </c>
      <c r="E1022">
        <v>0.11779999999999999</v>
      </c>
      <c r="F1022" t="s">
        <v>476</v>
      </c>
      <c r="G1022">
        <v>0.11779999999999999</v>
      </c>
      <c r="H1022" t="s">
        <v>476</v>
      </c>
      <c r="I1022">
        <v>0.11779999999999999</v>
      </c>
      <c r="J1022" t="s">
        <v>226</v>
      </c>
      <c r="K1022">
        <v>0.11779999999999999</v>
      </c>
      <c r="L1022" t="s">
        <v>227</v>
      </c>
      <c r="M1022">
        <v>0.11779999999999999</v>
      </c>
      <c r="N1022" t="s">
        <v>241</v>
      </c>
      <c r="O1022">
        <v>0.11779999999999999</v>
      </c>
      <c r="P1022" t="s">
        <v>227</v>
      </c>
      <c r="Q1022" t="s">
        <v>6</v>
      </c>
    </row>
    <row r="1023" spans="1:17" x14ac:dyDescent="0.25">
      <c r="A1023" t="s">
        <v>155</v>
      </c>
      <c r="B1023" t="s">
        <v>75</v>
      </c>
      <c r="E1023">
        <v>0.11779999999999999</v>
      </c>
      <c r="F1023" t="s">
        <v>476</v>
      </c>
      <c r="G1023">
        <v>0.11779999999999999</v>
      </c>
      <c r="H1023" t="s">
        <v>476</v>
      </c>
      <c r="I1023">
        <v>0.11779999999999999</v>
      </c>
      <c r="J1023" t="s">
        <v>226</v>
      </c>
      <c r="K1023">
        <v>0.11779999999999999</v>
      </c>
      <c r="L1023" t="s">
        <v>227</v>
      </c>
      <c r="M1023">
        <v>0.11779999999999999</v>
      </c>
      <c r="N1023" t="s">
        <v>241</v>
      </c>
      <c r="O1023">
        <v>0.11779999999999999</v>
      </c>
      <c r="P1023" t="s">
        <v>227</v>
      </c>
      <c r="Q1023" t="s">
        <v>6</v>
      </c>
    </row>
    <row r="1024" spans="1:17" x14ac:dyDescent="0.25">
      <c r="A1024" t="s">
        <v>198</v>
      </c>
      <c r="B1024" t="s">
        <v>75</v>
      </c>
      <c r="E1024">
        <v>0.17799999999999999</v>
      </c>
      <c r="F1024" t="s">
        <v>479</v>
      </c>
      <c r="G1024">
        <v>0.17799999999999999</v>
      </c>
      <c r="H1024" t="s">
        <v>479</v>
      </c>
      <c r="I1024">
        <v>0.17799999999999999</v>
      </c>
      <c r="J1024" t="s">
        <v>241</v>
      </c>
      <c r="K1024">
        <v>0.17799999999999999</v>
      </c>
      <c r="L1024" t="s">
        <v>448</v>
      </c>
      <c r="M1024">
        <v>0.17799999999999999</v>
      </c>
      <c r="N1024" t="s">
        <v>241</v>
      </c>
      <c r="O1024">
        <v>0.17799999999999999</v>
      </c>
      <c r="P1024" t="s">
        <v>448</v>
      </c>
      <c r="Q1024" t="s">
        <v>6</v>
      </c>
    </row>
    <row r="1025" spans="1:17" x14ac:dyDescent="0.25">
      <c r="A1025" t="s">
        <v>60</v>
      </c>
      <c r="B1025" t="s">
        <v>87</v>
      </c>
      <c r="D1025" t="s">
        <v>327</v>
      </c>
      <c r="E1025">
        <v>0.39380000000000004</v>
      </c>
      <c r="F1025" t="s">
        <v>477</v>
      </c>
      <c r="G1025">
        <v>0.39380000000000004</v>
      </c>
      <c r="H1025" t="s">
        <v>260</v>
      </c>
      <c r="I1025">
        <v>0.39380000000000004</v>
      </c>
      <c r="J1025" t="s">
        <v>241</v>
      </c>
      <c r="K1025">
        <v>0.39380000000000004</v>
      </c>
      <c r="L1025" t="s">
        <v>448</v>
      </c>
      <c r="M1025">
        <v>0.39380000000000004</v>
      </c>
      <c r="N1025" t="s">
        <v>478</v>
      </c>
      <c r="O1025">
        <v>0.39380000000000004</v>
      </c>
      <c r="P1025" t="s">
        <v>478</v>
      </c>
      <c r="Q1025" t="s">
        <v>6</v>
      </c>
    </row>
    <row r="1026" spans="1:17" x14ac:dyDescent="0.25">
      <c r="A1026" t="s">
        <v>99</v>
      </c>
      <c r="B1026" t="s">
        <v>87</v>
      </c>
      <c r="D1026" t="s">
        <v>327</v>
      </c>
      <c r="E1026">
        <v>0.12148399999999999</v>
      </c>
      <c r="F1026" t="s">
        <v>479</v>
      </c>
      <c r="G1026">
        <v>0.12148399999999999</v>
      </c>
      <c r="H1026" t="s">
        <v>479</v>
      </c>
      <c r="I1026">
        <v>0.12148399999999999</v>
      </c>
      <c r="J1026" t="s">
        <v>241</v>
      </c>
      <c r="K1026">
        <v>0.12148399999999999</v>
      </c>
      <c r="L1026" t="s">
        <v>448</v>
      </c>
      <c r="M1026">
        <v>0.12148399999999999</v>
      </c>
      <c r="N1026" t="s">
        <v>241</v>
      </c>
      <c r="O1026">
        <v>0.12148399999999999</v>
      </c>
      <c r="P1026" t="s">
        <v>448</v>
      </c>
      <c r="Q1026" t="s">
        <v>6</v>
      </c>
    </row>
    <row r="1027" spans="1:17" x14ac:dyDescent="0.25">
      <c r="A1027" t="s">
        <v>214</v>
      </c>
      <c r="B1027" t="s">
        <v>87</v>
      </c>
      <c r="D1027" t="s">
        <v>327</v>
      </c>
      <c r="E1027">
        <v>0.1732776</v>
      </c>
      <c r="F1027" t="s">
        <v>476</v>
      </c>
      <c r="G1027">
        <v>0.1732776</v>
      </c>
      <c r="H1027" t="s">
        <v>476</v>
      </c>
      <c r="I1027">
        <v>0.1732776</v>
      </c>
      <c r="J1027" t="s">
        <v>226</v>
      </c>
      <c r="K1027">
        <v>0.1732776</v>
      </c>
      <c r="L1027" t="s">
        <v>227</v>
      </c>
      <c r="M1027">
        <v>0.1732776</v>
      </c>
      <c r="N1027" t="s">
        <v>226</v>
      </c>
      <c r="O1027">
        <v>0.1732776</v>
      </c>
      <c r="P1027" t="s">
        <v>227</v>
      </c>
      <c r="Q1027" t="s">
        <v>6</v>
      </c>
    </row>
    <row r="1028" spans="1:17" x14ac:dyDescent="0.25">
      <c r="A1028" t="s">
        <v>101</v>
      </c>
      <c r="B1028" t="s">
        <v>87</v>
      </c>
      <c r="D1028" t="s">
        <v>327</v>
      </c>
      <c r="E1028">
        <v>9.0060000000000019E-3</v>
      </c>
      <c r="F1028" t="s">
        <v>488</v>
      </c>
      <c r="G1028">
        <v>9.0060000000000019E-3</v>
      </c>
      <c r="H1028" t="s">
        <v>488</v>
      </c>
      <c r="I1028">
        <v>9.0060000000000019E-3</v>
      </c>
      <c r="J1028" t="s">
        <v>226</v>
      </c>
      <c r="K1028">
        <v>9.0060000000000019E-3</v>
      </c>
      <c r="L1028" t="s">
        <v>227</v>
      </c>
      <c r="M1028">
        <v>9.0060000000000019E-3</v>
      </c>
      <c r="N1028" t="s">
        <v>226</v>
      </c>
      <c r="O1028">
        <v>9.0060000000000019E-3</v>
      </c>
      <c r="P1028" t="s">
        <v>227</v>
      </c>
      <c r="Q1028" t="s">
        <v>6</v>
      </c>
    </row>
    <row r="1029" spans="1:17" x14ac:dyDescent="0.25">
      <c r="A1029" t="s">
        <v>234</v>
      </c>
      <c r="B1029" t="s">
        <v>87</v>
      </c>
      <c r="D1029" t="s">
        <v>327</v>
      </c>
      <c r="E1029">
        <v>0.1732776</v>
      </c>
      <c r="F1029" t="s">
        <v>262</v>
      </c>
      <c r="G1029">
        <v>0.1732776</v>
      </c>
      <c r="H1029" t="s">
        <v>262</v>
      </c>
      <c r="I1029">
        <v>0.1732776</v>
      </c>
      <c r="J1029" t="s">
        <v>226</v>
      </c>
      <c r="K1029">
        <v>0.1732776</v>
      </c>
      <c r="L1029" t="s">
        <v>227</v>
      </c>
      <c r="M1029">
        <v>0.1732776</v>
      </c>
      <c r="N1029" t="s">
        <v>226</v>
      </c>
      <c r="O1029">
        <v>0.1732776</v>
      </c>
      <c r="P1029" t="s">
        <v>227</v>
      </c>
      <c r="Q1029" t="s">
        <v>6</v>
      </c>
    </row>
    <row r="1030" spans="1:17" x14ac:dyDescent="0.25">
      <c r="A1030" t="s">
        <v>105</v>
      </c>
      <c r="B1030" t="s">
        <v>87</v>
      </c>
      <c r="D1030" t="s">
        <v>327</v>
      </c>
      <c r="E1030">
        <v>0.17670000000000002</v>
      </c>
      <c r="F1030" t="s">
        <v>262</v>
      </c>
      <c r="G1030">
        <v>0.17670000000000002</v>
      </c>
      <c r="H1030" t="s">
        <v>262</v>
      </c>
      <c r="I1030">
        <v>0.17670000000000002</v>
      </c>
      <c r="J1030" t="s">
        <v>226</v>
      </c>
      <c r="K1030">
        <v>0.17670000000000002</v>
      </c>
      <c r="L1030" t="s">
        <v>227</v>
      </c>
      <c r="M1030">
        <v>0.17670000000000002</v>
      </c>
      <c r="N1030" t="s">
        <v>226</v>
      </c>
      <c r="O1030">
        <v>0.17670000000000002</v>
      </c>
      <c r="P1030" t="s">
        <v>227</v>
      </c>
      <c r="Q1030" t="s">
        <v>6</v>
      </c>
    </row>
    <row r="1031" spans="1:17" x14ac:dyDescent="0.25">
      <c r="A1031" t="s">
        <v>107</v>
      </c>
      <c r="B1031" t="s">
        <v>87</v>
      </c>
      <c r="D1031" t="s">
        <v>327</v>
      </c>
      <c r="E1031">
        <v>0.19153999999999999</v>
      </c>
      <c r="F1031" t="s">
        <v>263</v>
      </c>
      <c r="G1031">
        <v>0.19153999999999999</v>
      </c>
      <c r="H1031" t="s">
        <v>263</v>
      </c>
      <c r="I1031">
        <v>0.19153999999999999</v>
      </c>
      <c r="J1031" t="s">
        <v>241</v>
      </c>
      <c r="K1031">
        <v>0.19153999999999999</v>
      </c>
      <c r="L1031" t="s">
        <v>448</v>
      </c>
      <c r="M1031">
        <v>0.19153999999999999</v>
      </c>
      <c r="N1031" t="s">
        <v>241</v>
      </c>
      <c r="O1031">
        <v>0.19153999999999999</v>
      </c>
      <c r="P1031" t="s">
        <v>448</v>
      </c>
      <c r="Q1031" t="s">
        <v>6</v>
      </c>
    </row>
    <row r="1032" spans="1:17" x14ac:dyDescent="0.25">
      <c r="A1032" t="s">
        <v>163</v>
      </c>
      <c r="B1032" t="s">
        <v>87</v>
      </c>
      <c r="D1032" t="s">
        <v>327</v>
      </c>
      <c r="E1032">
        <v>0.13239426523297493</v>
      </c>
      <c r="F1032" t="s">
        <v>476</v>
      </c>
      <c r="G1032">
        <v>0.13239426523297493</v>
      </c>
      <c r="H1032" t="s">
        <v>476</v>
      </c>
      <c r="I1032">
        <v>0.13239426523297493</v>
      </c>
      <c r="J1032" t="s">
        <v>226</v>
      </c>
      <c r="K1032">
        <v>0.13239426523297493</v>
      </c>
      <c r="L1032" t="s">
        <v>227</v>
      </c>
      <c r="M1032">
        <v>0.13239426523297493</v>
      </c>
      <c r="N1032" t="s">
        <v>241</v>
      </c>
      <c r="O1032">
        <v>0.13239426523297493</v>
      </c>
      <c r="P1032" t="s">
        <v>227</v>
      </c>
      <c r="Q1032" t="s">
        <v>6</v>
      </c>
    </row>
    <row r="1033" spans="1:17" x14ac:dyDescent="0.25">
      <c r="A1033" t="s">
        <v>168</v>
      </c>
      <c r="B1033" t="s">
        <v>87</v>
      </c>
      <c r="D1033" t="s">
        <v>327</v>
      </c>
      <c r="E1033">
        <v>0.13311111111111112</v>
      </c>
      <c r="F1033" t="s">
        <v>476</v>
      </c>
      <c r="G1033">
        <v>0.13311111111111112</v>
      </c>
      <c r="H1033" t="s">
        <v>476</v>
      </c>
      <c r="I1033">
        <v>0.13311111111111112</v>
      </c>
      <c r="J1033" t="s">
        <v>226</v>
      </c>
      <c r="K1033">
        <v>0.13311111111111112</v>
      </c>
      <c r="L1033" t="s">
        <v>227</v>
      </c>
      <c r="M1033">
        <v>0.13311111111111112</v>
      </c>
      <c r="N1033" t="s">
        <v>241</v>
      </c>
      <c r="O1033">
        <v>0.13311111111111112</v>
      </c>
      <c r="P1033" t="s">
        <v>227</v>
      </c>
      <c r="Q1033" t="s">
        <v>6</v>
      </c>
    </row>
    <row r="1034" spans="1:17" x14ac:dyDescent="0.25">
      <c r="A1034" t="s">
        <v>178</v>
      </c>
      <c r="B1034" t="s">
        <v>87</v>
      </c>
      <c r="D1034" t="s">
        <v>327</v>
      </c>
      <c r="E1034">
        <v>0.13088888888888886</v>
      </c>
      <c r="F1034" t="s">
        <v>476</v>
      </c>
      <c r="G1034">
        <v>0.13088888888888886</v>
      </c>
      <c r="H1034" t="s">
        <v>476</v>
      </c>
      <c r="I1034">
        <v>0.13088888888888886</v>
      </c>
      <c r="J1034" t="s">
        <v>226</v>
      </c>
      <c r="K1034">
        <v>0.13088888888888886</v>
      </c>
      <c r="L1034" t="s">
        <v>227</v>
      </c>
      <c r="M1034">
        <v>0.13088888888888886</v>
      </c>
      <c r="N1034" t="s">
        <v>241</v>
      </c>
      <c r="O1034">
        <v>0.13088888888888886</v>
      </c>
      <c r="P1034" t="s">
        <v>227</v>
      </c>
      <c r="Q1034" t="s">
        <v>6</v>
      </c>
    </row>
    <row r="1035" spans="1:17" x14ac:dyDescent="0.25">
      <c r="A1035" t="s">
        <v>170</v>
      </c>
      <c r="B1035" t="s">
        <v>87</v>
      </c>
      <c r="D1035" t="s">
        <v>327</v>
      </c>
      <c r="E1035">
        <v>0.13088888888888886</v>
      </c>
      <c r="F1035" t="s">
        <v>476</v>
      </c>
      <c r="G1035">
        <v>0.13088888888888886</v>
      </c>
      <c r="H1035" t="s">
        <v>476</v>
      </c>
      <c r="I1035">
        <v>0.13088888888888886</v>
      </c>
      <c r="J1035" t="s">
        <v>226</v>
      </c>
      <c r="K1035">
        <v>0.13088888888888886</v>
      </c>
      <c r="L1035" t="s">
        <v>227</v>
      </c>
      <c r="M1035">
        <v>0.13088888888888886</v>
      </c>
      <c r="N1035" t="s">
        <v>241</v>
      </c>
      <c r="O1035">
        <v>0.13088888888888886</v>
      </c>
      <c r="P1035" t="s">
        <v>227</v>
      </c>
      <c r="Q1035" t="s">
        <v>6</v>
      </c>
    </row>
    <row r="1036" spans="1:17" x14ac:dyDescent="0.25">
      <c r="A1036" t="s">
        <v>174</v>
      </c>
      <c r="B1036" t="s">
        <v>87</v>
      </c>
      <c r="D1036" t="s">
        <v>327</v>
      </c>
      <c r="E1036">
        <v>0.13088888888888886</v>
      </c>
      <c r="F1036" t="s">
        <v>476</v>
      </c>
      <c r="G1036">
        <v>0.13088888888888886</v>
      </c>
      <c r="H1036" t="s">
        <v>476</v>
      </c>
      <c r="I1036">
        <v>0.13088888888888886</v>
      </c>
      <c r="J1036" t="s">
        <v>226</v>
      </c>
      <c r="K1036">
        <v>0.13088888888888886</v>
      </c>
      <c r="L1036" t="s">
        <v>227</v>
      </c>
      <c r="M1036">
        <v>0.13088888888888886</v>
      </c>
      <c r="N1036" t="s">
        <v>241</v>
      </c>
      <c r="O1036">
        <v>0.13088888888888886</v>
      </c>
      <c r="P1036" t="s">
        <v>227</v>
      </c>
      <c r="Q1036" t="s">
        <v>6</v>
      </c>
    </row>
    <row r="1037" spans="1:17" x14ac:dyDescent="0.25">
      <c r="A1037" t="s">
        <v>176</v>
      </c>
      <c r="B1037" t="s">
        <v>87</v>
      </c>
      <c r="D1037" t="s">
        <v>327</v>
      </c>
      <c r="E1037">
        <v>0.13088888888888886</v>
      </c>
      <c r="F1037" t="s">
        <v>476</v>
      </c>
      <c r="G1037">
        <v>0.13088888888888886</v>
      </c>
      <c r="H1037" t="s">
        <v>476</v>
      </c>
      <c r="I1037">
        <v>0.13088888888888886</v>
      </c>
      <c r="J1037" t="s">
        <v>226</v>
      </c>
      <c r="K1037">
        <v>0.13088888888888886</v>
      </c>
      <c r="L1037" t="s">
        <v>227</v>
      </c>
      <c r="M1037">
        <v>0.13088888888888886</v>
      </c>
      <c r="N1037" t="s">
        <v>241</v>
      </c>
      <c r="O1037">
        <v>0.13088888888888886</v>
      </c>
      <c r="P1037" t="s">
        <v>227</v>
      </c>
      <c r="Q1037" t="s">
        <v>6</v>
      </c>
    </row>
    <row r="1038" spans="1:17" x14ac:dyDescent="0.25">
      <c r="A1038" t="s">
        <v>172</v>
      </c>
      <c r="B1038" t="s">
        <v>87</v>
      </c>
      <c r="D1038" t="s">
        <v>327</v>
      </c>
      <c r="E1038">
        <v>0.13088888888888886</v>
      </c>
      <c r="F1038" t="s">
        <v>476</v>
      </c>
      <c r="G1038">
        <v>0.13088888888888886</v>
      </c>
      <c r="H1038" t="s">
        <v>476</v>
      </c>
      <c r="I1038">
        <v>0.13088888888888886</v>
      </c>
      <c r="J1038" t="s">
        <v>226</v>
      </c>
      <c r="K1038">
        <v>0.13088888888888886</v>
      </c>
      <c r="L1038" t="s">
        <v>227</v>
      </c>
      <c r="M1038">
        <v>0.13088888888888886</v>
      </c>
      <c r="N1038" t="s">
        <v>241</v>
      </c>
      <c r="O1038">
        <v>0.13088888888888886</v>
      </c>
      <c r="P1038" t="s">
        <v>227</v>
      </c>
      <c r="Q1038" t="s">
        <v>6</v>
      </c>
    </row>
    <row r="1039" spans="1:17" x14ac:dyDescent="0.25">
      <c r="A1039" t="s">
        <v>180</v>
      </c>
      <c r="B1039" t="s">
        <v>87</v>
      </c>
      <c r="D1039" t="s">
        <v>327</v>
      </c>
      <c r="E1039">
        <v>0.29264000000000001</v>
      </c>
      <c r="F1039" t="s">
        <v>480</v>
      </c>
      <c r="G1039">
        <v>8.2954000000000014E-2</v>
      </c>
      <c r="H1039" t="s">
        <v>489</v>
      </c>
      <c r="I1039">
        <v>0.21358000000000002</v>
      </c>
      <c r="J1039" t="s">
        <v>241</v>
      </c>
      <c r="K1039">
        <v>0.22066000000000002</v>
      </c>
      <c r="L1039" t="s">
        <v>448</v>
      </c>
      <c r="M1039">
        <v>0.29264000000000001</v>
      </c>
      <c r="N1039" t="s">
        <v>241</v>
      </c>
      <c r="O1039">
        <v>8.2954000000000014E-2</v>
      </c>
      <c r="P1039" t="s">
        <v>448</v>
      </c>
      <c r="Q1039" t="s">
        <v>6</v>
      </c>
    </row>
    <row r="1040" spans="1:17" x14ac:dyDescent="0.25">
      <c r="A1040" t="s">
        <v>189</v>
      </c>
      <c r="B1040" t="s">
        <v>87</v>
      </c>
      <c r="D1040" t="s">
        <v>327</v>
      </c>
      <c r="E1040">
        <v>0.16500000000000001</v>
      </c>
      <c r="F1040" t="s">
        <v>476</v>
      </c>
      <c r="G1040">
        <v>0.16500000000000001</v>
      </c>
      <c r="H1040" t="s">
        <v>476</v>
      </c>
      <c r="I1040">
        <v>0.16500000000000001</v>
      </c>
      <c r="J1040" t="s">
        <v>241</v>
      </c>
      <c r="K1040">
        <v>0.16500000000000001</v>
      </c>
      <c r="L1040" t="s">
        <v>448</v>
      </c>
      <c r="M1040">
        <v>0.16500000000000001</v>
      </c>
      <c r="N1040" t="s">
        <v>241</v>
      </c>
      <c r="O1040">
        <v>0.16500000000000001</v>
      </c>
      <c r="P1040" t="s">
        <v>448</v>
      </c>
      <c r="Q1040" t="s">
        <v>6</v>
      </c>
    </row>
    <row r="1041" spans="1:17" x14ac:dyDescent="0.25">
      <c r="A1041" t="s">
        <v>191</v>
      </c>
      <c r="B1041" t="s">
        <v>87</v>
      </c>
      <c r="D1041" t="s">
        <v>327</v>
      </c>
      <c r="E1041">
        <v>0.23296</v>
      </c>
      <c r="F1041" t="s">
        <v>262</v>
      </c>
      <c r="G1041">
        <v>0.23296</v>
      </c>
      <c r="H1041" t="s">
        <v>262</v>
      </c>
      <c r="I1041">
        <v>0.23296</v>
      </c>
      <c r="J1041" t="s">
        <v>482</v>
      </c>
      <c r="K1041">
        <v>0.19376000000000002</v>
      </c>
      <c r="L1041" t="s">
        <v>482</v>
      </c>
      <c r="M1041">
        <v>0.23296</v>
      </c>
      <c r="N1041" t="s">
        <v>266</v>
      </c>
      <c r="O1041">
        <v>0.23296</v>
      </c>
      <c r="P1041" t="s">
        <v>266</v>
      </c>
      <c r="Q1041" t="s">
        <v>6</v>
      </c>
    </row>
    <row r="1042" spans="1:17" x14ac:dyDescent="0.25">
      <c r="A1042" t="s">
        <v>103</v>
      </c>
      <c r="B1042" t="s">
        <v>87</v>
      </c>
      <c r="D1042" t="s">
        <v>327</v>
      </c>
      <c r="E1042">
        <v>0.16269000000000003</v>
      </c>
      <c r="F1042" t="s">
        <v>272</v>
      </c>
      <c r="G1042">
        <v>0.13200000000000001</v>
      </c>
      <c r="H1042" t="s">
        <v>483</v>
      </c>
      <c r="I1042">
        <v>0.16269000000000003</v>
      </c>
      <c r="J1042" t="s">
        <v>226</v>
      </c>
      <c r="K1042">
        <v>0.13200000000000001</v>
      </c>
      <c r="L1042" t="s">
        <v>227</v>
      </c>
      <c r="M1042">
        <v>0.16269000000000003</v>
      </c>
      <c r="N1042" t="s">
        <v>226</v>
      </c>
      <c r="O1042">
        <v>0.13200000000000001</v>
      </c>
      <c r="P1042" t="s">
        <v>227</v>
      </c>
      <c r="Q1042" t="s">
        <v>6</v>
      </c>
    </row>
    <row r="1043" spans="1:17" x14ac:dyDescent="0.25">
      <c r="A1043" t="s">
        <v>216</v>
      </c>
      <c r="B1043" t="s">
        <v>87</v>
      </c>
      <c r="D1043" t="s">
        <v>327</v>
      </c>
      <c r="E1043">
        <v>0.17820000000000003</v>
      </c>
      <c r="F1043" t="s">
        <v>273</v>
      </c>
      <c r="G1043">
        <v>0</v>
      </c>
      <c r="H1043" t="s">
        <v>261</v>
      </c>
      <c r="I1043">
        <v>0.17820000000000003</v>
      </c>
      <c r="J1043" t="s">
        <v>226</v>
      </c>
      <c r="K1043">
        <v>0</v>
      </c>
      <c r="L1043" t="s">
        <v>261</v>
      </c>
      <c r="M1043">
        <v>0.17820000000000003</v>
      </c>
      <c r="N1043" t="s">
        <v>226</v>
      </c>
      <c r="O1043">
        <v>0</v>
      </c>
      <c r="P1043" t="s">
        <v>261</v>
      </c>
      <c r="Q1043" t="s">
        <v>6</v>
      </c>
    </row>
    <row r="1044" spans="1:17" x14ac:dyDescent="0.25">
      <c r="A1044" t="s">
        <v>193</v>
      </c>
      <c r="B1044" t="s">
        <v>87</v>
      </c>
      <c r="D1044" t="s">
        <v>327</v>
      </c>
      <c r="E1044">
        <v>0.127</v>
      </c>
      <c r="F1044" t="s">
        <v>479</v>
      </c>
      <c r="G1044">
        <v>0.127</v>
      </c>
      <c r="H1044" t="s">
        <v>479</v>
      </c>
      <c r="I1044">
        <v>0.127</v>
      </c>
      <c r="J1044" t="s">
        <v>241</v>
      </c>
      <c r="K1044">
        <v>0.127</v>
      </c>
      <c r="L1044" t="s">
        <v>448</v>
      </c>
      <c r="M1044">
        <v>0.127</v>
      </c>
      <c r="N1044" t="s">
        <v>241</v>
      </c>
      <c r="O1044">
        <v>0.127</v>
      </c>
      <c r="P1044" t="s">
        <v>448</v>
      </c>
      <c r="Q1044" t="s">
        <v>6</v>
      </c>
    </row>
    <row r="1045" spans="1:17" x14ac:dyDescent="0.25">
      <c r="A1045" t="s">
        <v>229</v>
      </c>
      <c r="B1045" t="s">
        <v>87</v>
      </c>
      <c r="D1045" t="s">
        <v>327</v>
      </c>
      <c r="E1045">
        <v>0.1732776</v>
      </c>
      <c r="F1045" t="s">
        <v>476</v>
      </c>
      <c r="G1045">
        <v>0.1732776</v>
      </c>
      <c r="H1045" t="s">
        <v>476</v>
      </c>
      <c r="I1045">
        <v>0.1732776</v>
      </c>
      <c r="J1045" t="s">
        <v>226</v>
      </c>
      <c r="K1045">
        <v>0.1732776</v>
      </c>
      <c r="L1045" t="s">
        <v>227</v>
      </c>
      <c r="M1045">
        <v>0.1732776</v>
      </c>
      <c r="N1045" t="s">
        <v>226</v>
      </c>
      <c r="O1045">
        <v>0.1732776</v>
      </c>
      <c r="P1045" t="s">
        <v>227</v>
      </c>
      <c r="Q1045" t="s">
        <v>6</v>
      </c>
    </row>
    <row r="1046" spans="1:17" x14ac:dyDescent="0.25">
      <c r="A1046" t="s">
        <v>196</v>
      </c>
      <c r="B1046" t="s">
        <v>87</v>
      </c>
      <c r="D1046" t="s">
        <v>327</v>
      </c>
      <c r="E1046">
        <v>0.21222000000000002</v>
      </c>
      <c r="F1046" t="s">
        <v>268</v>
      </c>
      <c r="G1046">
        <v>0.21942500000000001</v>
      </c>
      <c r="H1046" t="s">
        <v>268</v>
      </c>
      <c r="I1046">
        <v>0.21222000000000002</v>
      </c>
      <c r="J1046" t="s">
        <v>226</v>
      </c>
      <c r="K1046">
        <v>0.21942500000000001</v>
      </c>
      <c r="L1046" t="s">
        <v>227</v>
      </c>
      <c r="M1046">
        <v>0.21222000000000002</v>
      </c>
      <c r="N1046" t="s">
        <v>226</v>
      </c>
      <c r="O1046">
        <v>0.21942500000000001</v>
      </c>
      <c r="P1046" t="s">
        <v>227</v>
      </c>
      <c r="Q1046" t="s">
        <v>6</v>
      </c>
    </row>
    <row r="1047" spans="1:17" x14ac:dyDescent="0.25">
      <c r="A1047" t="s">
        <v>144</v>
      </c>
      <c r="B1047" t="s">
        <v>87</v>
      </c>
      <c r="D1047" t="s">
        <v>327</v>
      </c>
      <c r="E1047">
        <v>0.13166217535637567</v>
      </c>
      <c r="F1047" t="s">
        <v>476</v>
      </c>
      <c r="G1047">
        <v>0.13166217535637567</v>
      </c>
      <c r="H1047" t="s">
        <v>476</v>
      </c>
      <c r="I1047">
        <v>0.13166217535637567</v>
      </c>
      <c r="J1047" t="s">
        <v>226</v>
      </c>
      <c r="K1047">
        <v>0.13166217535637567</v>
      </c>
      <c r="L1047" t="s">
        <v>227</v>
      </c>
      <c r="M1047">
        <v>0.13166217535637567</v>
      </c>
      <c r="N1047" t="s">
        <v>241</v>
      </c>
      <c r="O1047">
        <v>0.13166217535637567</v>
      </c>
      <c r="P1047" t="s">
        <v>227</v>
      </c>
      <c r="Q1047" t="s">
        <v>6</v>
      </c>
    </row>
    <row r="1048" spans="1:17" x14ac:dyDescent="0.25">
      <c r="A1048" t="s">
        <v>151</v>
      </c>
      <c r="B1048" t="s">
        <v>87</v>
      </c>
      <c r="D1048" t="s">
        <v>327</v>
      </c>
      <c r="E1048">
        <v>0.13533333333333333</v>
      </c>
      <c r="F1048" t="s">
        <v>476</v>
      </c>
      <c r="G1048">
        <v>0.13533333333333333</v>
      </c>
      <c r="H1048" t="s">
        <v>476</v>
      </c>
      <c r="I1048">
        <v>0.13533333333333333</v>
      </c>
      <c r="J1048" t="s">
        <v>226</v>
      </c>
      <c r="K1048">
        <v>0.13533333333333333</v>
      </c>
      <c r="L1048" t="s">
        <v>227</v>
      </c>
      <c r="M1048">
        <v>0.13533333333333333</v>
      </c>
      <c r="N1048" t="s">
        <v>241</v>
      </c>
      <c r="O1048">
        <v>0.13533333333333333</v>
      </c>
      <c r="P1048" t="s">
        <v>227</v>
      </c>
      <c r="Q1048" t="s">
        <v>6</v>
      </c>
    </row>
    <row r="1049" spans="1:17" x14ac:dyDescent="0.25">
      <c r="A1049" t="s">
        <v>161</v>
      </c>
      <c r="B1049" t="s">
        <v>87</v>
      </c>
      <c r="D1049" t="s">
        <v>327</v>
      </c>
      <c r="E1049">
        <v>0.13088888888888886</v>
      </c>
      <c r="F1049" t="s">
        <v>476</v>
      </c>
      <c r="G1049">
        <v>0.13088888888888886</v>
      </c>
      <c r="H1049" t="s">
        <v>476</v>
      </c>
      <c r="I1049">
        <v>0.13088888888888886</v>
      </c>
      <c r="J1049" t="s">
        <v>226</v>
      </c>
      <c r="K1049">
        <v>0.13088888888888886</v>
      </c>
      <c r="L1049" t="s">
        <v>227</v>
      </c>
      <c r="M1049">
        <v>0.13088888888888886</v>
      </c>
      <c r="N1049" t="s">
        <v>241</v>
      </c>
      <c r="O1049">
        <v>0.13088888888888886</v>
      </c>
      <c r="P1049" t="s">
        <v>227</v>
      </c>
      <c r="Q1049" t="s">
        <v>6</v>
      </c>
    </row>
    <row r="1050" spans="1:17" x14ac:dyDescent="0.25">
      <c r="A1050" t="s">
        <v>157</v>
      </c>
      <c r="B1050" t="s">
        <v>87</v>
      </c>
      <c r="D1050" t="s">
        <v>327</v>
      </c>
      <c r="E1050">
        <v>0.13088888888888886</v>
      </c>
      <c r="F1050" t="s">
        <v>476</v>
      </c>
      <c r="G1050">
        <v>0.13088888888888886</v>
      </c>
      <c r="H1050" t="s">
        <v>476</v>
      </c>
      <c r="I1050">
        <v>0.13088888888888886</v>
      </c>
      <c r="J1050" t="s">
        <v>226</v>
      </c>
      <c r="K1050">
        <v>0.13088888888888886</v>
      </c>
      <c r="L1050" t="s">
        <v>227</v>
      </c>
      <c r="M1050">
        <v>0.13088888888888886</v>
      </c>
      <c r="N1050" t="s">
        <v>241</v>
      </c>
      <c r="O1050">
        <v>0.13088888888888886</v>
      </c>
      <c r="P1050" t="s">
        <v>227</v>
      </c>
      <c r="Q1050" t="s">
        <v>6</v>
      </c>
    </row>
    <row r="1051" spans="1:17" x14ac:dyDescent="0.25">
      <c r="A1051" t="s">
        <v>159</v>
      </c>
      <c r="B1051" t="s">
        <v>87</v>
      </c>
      <c r="D1051" t="s">
        <v>327</v>
      </c>
      <c r="E1051">
        <v>0.13088888888888886</v>
      </c>
      <c r="F1051" t="s">
        <v>476</v>
      </c>
      <c r="G1051">
        <v>0.13088888888888886</v>
      </c>
      <c r="H1051" t="s">
        <v>476</v>
      </c>
      <c r="I1051">
        <v>0.13088888888888886</v>
      </c>
      <c r="J1051" t="s">
        <v>226</v>
      </c>
      <c r="K1051">
        <v>0.13088888888888886</v>
      </c>
      <c r="L1051" t="s">
        <v>227</v>
      </c>
      <c r="M1051">
        <v>0.13088888888888886</v>
      </c>
      <c r="N1051" t="s">
        <v>241</v>
      </c>
      <c r="O1051">
        <v>0.13088888888888886</v>
      </c>
      <c r="P1051" t="s">
        <v>227</v>
      </c>
      <c r="Q1051" t="s">
        <v>6</v>
      </c>
    </row>
    <row r="1052" spans="1:17" x14ac:dyDescent="0.25">
      <c r="A1052" t="s">
        <v>155</v>
      </c>
      <c r="B1052" t="s">
        <v>87</v>
      </c>
      <c r="D1052" t="s">
        <v>327</v>
      </c>
      <c r="E1052">
        <v>0.13088888888888886</v>
      </c>
      <c r="F1052" t="s">
        <v>476</v>
      </c>
      <c r="G1052">
        <v>0.13088888888888886</v>
      </c>
      <c r="H1052" t="s">
        <v>476</v>
      </c>
      <c r="I1052">
        <v>0.13088888888888886</v>
      </c>
      <c r="J1052" t="s">
        <v>226</v>
      </c>
      <c r="K1052">
        <v>0.13088888888888886</v>
      </c>
      <c r="L1052" t="s">
        <v>227</v>
      </c>
      <c r="M1052">
        <v>0.13088888888888886</v>
      </c>
      <c r="N1052" t="s">
        <v>241</v>
      </c>
      <c r="O1052">
        <v>0.13088888888888886</v>
      </c>
      <c r="P1052" t="s">
        <v>227</v>
      </c>
      <c r="Q1052" t="s">
        <v>6</v>
      </c>
    </row>
    <row r="1053" spans="1:17" x14ac:dyDescent="0.25">
      <c r="A1053" t="s">
        <v>198</v>
      </c>
      <c r="B1053" t="s">
        <v>87</v>
      </c>
      <c r="D1053" t="s">
        <v>327</v>
      </c>
      <c r="E1053">
        <v>0.21537999999999999</v>
      </c>
      <c r="F1053" t="s">
        <v>479</v>
      </c>
      <c r="G1053">
        <v>0.21537999999999999</v>
      </c>
      <c r="H1053" t="s">
        <v>479</v>
      </c>
      <c r="I1053">
        <v>0.21537999999999999</v>
      </c>
      <c r="J1053" t="s">
        <v>241</v>
      </c>
      <c r="K1053">
        <v>0.21537999999999999</v>
      </c>
      <c r="L1053" t="s">
        <v>448</v>
      </c>
      <c r="M1053">
        <v>0.21537999999999999</v>
      </c>
      <c r="N1053" t="s">
        <v>241</v>
      </c>
      <c r="O1053">
        <v>0.21537999999999999</v>
      </c>
      <c r="P1053" t="s">
        <v>448</v>
      </c>
      <c r="Q1053" t="s">
        <v>6</v>
      </c>
    </row>
    <row r="1054" spans="1:17" x14ac:dyDescent="0.25">
      <c r="A1054" t="s">
        <v>4</v>
      </c>
      <c r="B1054" t="s">
        <v>25</v>
      </c>
      <c r="E1054">
        <v>0.14443</v>
      </c>
      <c r="F1054" t="s">
        <v>323</v>
      </c>
      <c r="G1054">
        <v>0.14443</v>
      </c>
      <c r="H1054" t="s">
        <v>323</v>
      </c>
      <c r="I1054">
        <v>0.14443</v>
      </c>
      <c r="J1054" t="s">
        <v>226</v>
      </c>
      <c r="K1054">
        <v>0.14443</v>
      </c>
      <c r="L1054" t="s">
        <v>227</v>
      </c>
      <c r="M1054">
        <v>0.14443</v>
      </c>
      <c r="N1054" t="s">
        <v>226</v>
      </c>
      <c r="O1054">
        <v>0.14443</v>
      </c>
      <c r="P1054" t="s">
        <v>227</v>
      </c>
    </row>
    <row r="1055" spans="1:17" x14ac:dyDescent="0.25">
      <c r="A1055" t="s">
        <v>4</v>
      </c>
      <c r="B1055" t="s">
        <v>26</v>
      </c>
      <c r="E1055">
        <v>5.2200000000000003E-2</v>
      </c>
      <c r="F1055" t="s">
        <v>492</v>
      </c>
      <c r="G1055">
        <v>4.3099999999999999E-2</v>
      </c>
      <c r="H1055" t="s">
        <v>492</v>
      </c>
      <c r="I1055">
        <v>5.2200000000000003E-2</v>
      </c>
      <c r="J1055" t="s">
        <v>226</v>
      </c>
      <c r="K1055">
        <v>4.3099999999999999E-2</v>
      </c>
      <c r="L1055" t="s">
        <v>227</v>
      </c>
      <c r="M1055">
        <v>5.2200000000000003E-2</v>
      </c>
      <c r="N1055" t="s">
        <v>226</v>
      </c>
      <c r="O1055">
        <v>4.3099999999999999E-2</v>
      </c>
      <c r="P1055" t="s">
        <v>227</v>
      </c>
    </row>
    <row r="1056" spans="1:17" x14ac:dyDescent="0.25">
      <c r="A1056" t="s">
        <v>60</v>
      </c>
      <c r="B1056" t="s">
        <v>80</v>
      </c>
      <c r="E1056">
        <v>0.09</v>
      </c>
      <c r="F1056" t="s">
        <v>477</v>
      </c>
      <c r="G1056">
        <v>0.1</v>
      </c>
      <c r="H1056" t="s">
        <v>260</v>
      </c>
      <c r="I1056">
        <v>0.09</v>
      </c>
      <c r="J1056" t="s">
        <v>241</v>
      </c>
      <c r="K1056">
        <v>0.1</v>
      </c>
      <c r="L1056" t="s">
        <v>448</v>
      </c>
      <c r="M1056">
        <v>0.121</v>
      </c>
      <c r="N1056" t="s">
        <v>478</v>
      </c>
      <c r="O1056">
        <v>0.121</v>
      </c>
      <c r="P1056" t="s">
        <v>478</v>
      </c>
      <c r="Q1056" t="s">
        <v>6</v>
      </c>
    </row>
    <row r="1057" spans="1:17" x14ac:dyDescent="0.25">
      <c r="A1057" t="s">
        <v>99</v>
      </c>
      <c r="B1057" t="s">
        <v>80</v>
      </c>
      <c r="E1057">
        <v>0.73299999999999998</v>
      </c>
      <c r="F1057" t="s">
        <v>479</v>
      </c>
      <c r="G1057">
        <v>0.73299999999999998</v>
      </c>
      <c r="H1057" t="s">
        <v>479</v>
      </c>
      <c r="I1057">
        <v>0.73299999999999998</v>
      </c>
      <c r="J1057" t="s">
        <v>241</v>
      </c>
      <c r="K1057">
        <v>0.73299999999999998</v>
      </c>
      <c r="L1057" t="s">
        <v>448</v>
      </c>
      <c r="M1057">
        <v>0.73299999999999998</v>
      </c>
      <c r="N1057" t="s">
        <v>241</v>
      </c>
      <c r="O1057">
        <v>0.73299999999999998</v>
      </c>
      <c r="P1057" t="s">
        <v>448</v>
      </c>
      <c r="Q1057" t="s">
        <v>6</v>
      </c>
    </row>
    <row r="1058" spans="1:17" x14ac:dyDescent="0.25">
      <c r="A1058" t="s">
        <v>214</v>
      </c>
      <c r="B1058" t="s">
        <v>80</v>
      </c>
      <c r="E1058">
        <v>0.81090000000000007</v>
      </c>
      <c r="F1058" t="s">
        <v>476</v>
      </c>
      <c r="G1058">
        <v>0.81090000000000007</v>
      </c>
      <c r="H1058" t="s">
        <v>476</v>
      </c>
      <c r="I1058">
        <v>0.81090000000000007</v>
      </c>
      <c r="J1058" t="s">
        <v>226</v>
      </c>
      <c r="K1058">
        <v>0.81090000000000007</v>
      </c>
      <c r="L1058" t="s">
        <v>227</v>
      </c>
      <c r="M1058">
        <v>0.81090000000000007</v>
      </c>
      <c r="N1058" t="s">
        <v>226</v>
      </c>
      <c r="O1058">
        <v>0.81090000000000007</v>
      </c>
      <c r="P1058" t="s">
        <v>227</v>
      </c>
      <c r="Q1058" t="s">
        <v>6</v>
      </c>
    </row>
    <row r="1059" spans="1:17" x14ac:dyDescent="0.25">
      <c r="A1059" t="s">
        <v>101</v>
      </c>
      <c r="B1059" t="s">
        <v>80</v>
      </c>
      <c r="E1059">
        <v>7.4999999999999997E-2</v>
      </c>
      <c r="F1059" t="s">
        <v>488</v>
      </c>
      <c r="G1059">
        <v>7.4999999999999997E-2</v>
      </c>
      <c r="H1059" t="s">
        <v>488</v>
      </c>
      <c r="I1059">
        <v>7.4999999999999997E-2</v>
      </c>
      <c r="J1059" t="s">
        <v>226</v>
      </c>
      <c r="K1059">
        <v>7.4999999999999997E-2</v>
      </c>
      <c r="L1059" t="s">
        <v>227</v>
      </c>
      <c r="M1059">
        <v>7.4999999999999997E-2</v>
      </c>
      <c r="N1059" t="s">
        <v>226</v>
      </c>
      <c r="O1059">
        <v>7.4999999999999997E-2</v>
      </c>
      <c r="P1059" t="s">
        <v>227</v>
      </c>
      <c r="Q1059" t="s">
        <v>6</v>
      </c>
    </row>
    <row r="1060" spans="1:17" x14ac:dyDescent="0.25">
      <c r="A1060" t="s">
        <v>234</v>
      </c>
      <c r="B1060" t="s">
        <v>80</v>
      </c>
      <c r="E1060">
        <v>0.79299999999999993</v>
      </c>
      <c r="F1060" t="s">
        <v>262</v>
      </c>
      <c r="G1060">
        <v>0.79299999999999993</v>
      </c>
      <c r="H1060" t="s">
        <v>262</v>
      </c>
      <c r="I1060">
        <v>0.79299999999999993</v>
      </c>
      <c r="J1060" t="s">
        <v>226</v>
      </c>
      <c r="K1060">
        <v>0.79299999999999993</v>
      </c>
      <c r="L1060" t="s">
        <v>227</v>
      </c>
      <c r="M1060">
        <v>0.79299999999999993</v>
      </c>
      <c r="N1060" t="s">
        <v>226</v>
      </c>
      <c r="O1060">
        <v>0.79299999999999993</v>
      </c>
      <c r="P1060" t="s">
        <v>227</v>
      </c>
      <c r="Q1060" t="s">
        <v>6</v>
      </c>
    </row>
    <row r="1061" spans="1:17" x14ac:dyDescent="0.25">
      <c r="A1061" t="s">
        <v>105</v>
      </c>
      <c r="B1061" t="s">
        <v>80</v>
      </c>
      <c r="E1061">
        <v>0.79200000000000004</v>
      </c>
      <c r="F1061" t="s">
        <v>262</v>
      </c>
      <c r="G1061">
        <v>0.73599999999999999</v>
      </c>
      <c r="H1061" t="s">
        <v>262</v>
      </c>
      <c r="I1061">
        <v>0.79200000000000004</v>
      </c>
      <c r="J1061" t="s">
        <v>226</v>
      </c>
      <c r="K1061">
        <v>0.79200000000000004</v>
      </c>
      <c r="L1061" t="s">
        <v>227</v>
      </c>
      <c r="M1061">
        <v>0.73599999999999999</v>
      </c>
      <c r="N1061" t="s">
        <v>226</v>
      </c>
      <c r="O1061">
        <v>0.73599999999999999</v>
      </c>
      <c r="P1061" t="s">
        <v>227</v>
      </c>
      <c r="Q1061" t="s">
        <v>6</v>
      </c>
    </row>
    <row r="1062" spans="1:17" x14ac:dyDescent="0.25">
      <c r="A1062" t="s">
        <v>107</v>
      </c>
      <c r="B1062" t="s">
        <v>80</v>
      </c>
      <c r="E1062">
        <v>0.79200000000000004</v>
      </c>
      <c r="F1062" t="s">
        <v>263</v>
      </c>
      <c r="G1062">
        <v>0.79200000000000004</v>
      </c>
      <c r="H1062" t="s">
        <v>263</v>
      </c>
      <c r="I1062">
        <v>0.79200000000000004</v>
      </c>
      <c r="J1062" t="s">
        <v>241</v>
      </c>
      <c r="K1062">
        <v>0.79200000000000004</v>
      </c>
      <c r="L1062" t="s">
        <v>448</v>
      </c>
      <c r="M1062">
        <v>0.79200000000000004</v>
      </c>
      <c r="N1062" t="s">
        <v>241</v>
      </c>
      <c r="O1062">
        <v>0.79200000000000004</v>
      </c>
      <c r="P1062" t="s">
        <v>448</v>
      </c>
      <c r="Q1062" t="s">
        <v>6</v>
      </c>
    </row>
    <row r="1063" spans="1:17" x14ac:dyDescent="0.25">
      <c r="A1063" t="s">
        <v>163</v>
      </c>
      <c r="B1063" t="s">
        <v>80</v>
      </c>
      <c r="E1063">
        <v>0.82254346871569695</v>
      </c>
      <c r="F1063" t="s">
        <v>476</v>
      </c>
      <c r="G1063">
        <v>0.82339032258064504</v>
      </c>
      <c r="H1063" t="s">
        <v>476</v>
      </c>
      <c r="I1063">
        <v>0.82402405063291129</v>
      </c>
      <c r="J1063" t="s">
        <v>226</v>
      </c>
      <c r="K1063">
        <v>0.82402405063291129</v>
      </c>
      <c r="L1063" t="s">
        <v>227</v>
      </c>
      <c r="M1063">
        <v>0.82465371900826445</v>
      </c>
      <c r="N1063" t="s">
        <v>241</v>
      </c>
      <c r="O1063">
        <v>0.82465371900826445</v>
      </c>
      <c r="P1063" t="s">
        <v>227</v>
      </c>
      <c r="Q1063" t="s">
        <v>6</v>
      </c>
    </row>
    <row r="1064" spans="1:17" x14ac:dyDescent="0.25">
      <c r="A1064" t="s">
        <v>168</v>
      </c>
      <c r="B1064" t="s">
        <v>80</v>
      </c>
      <c r="E1064">
        <v>0.82209999999999994</v>
      </c>
      <c r="F1064" t="s">
        <v>476</v>
      </c>
      <c r="G1064">
        <v>0.82209999999999994</v>
      </c>
      <c r="H1064" t="s">
        <v>476</v>
      </c>
      <c r="I1064">
        <v>0.82209999999999994</v>
      </c>
      <c r="J1064" t="s">
        <v>226</v>
      </c>
      <c r="K1064">
        <v>0.82209999999999994</v>
      </c>
      <c r="L1064" t="s">
        <v>227</v>
      </c>
      <c r="M1064">
        <v>0.82209999999999994</v>
      </c>
      <c r="N1064" t="s">
        <v>241</v>
      </c>
      <c r="O1064">
        <v>0.82209999999999994</v>
      </c>
      <c r="P1064" t="s">
        <v>227</v>
      </c>
      <c r="Q1064" t="s">
        <v>6</v>
      </c>
    </row>
    <row r="1065" spans="1:17" x14ac:dyDescent="0.25">
      <c r="A1065" t="s">
        <v>178</v>
      </c>
      <c r="B1065" t="s">
        <v>80</v>
      </c>
      <c r="E1065">
        <v>0.82609999999999995</v>
      </c>
      <c r="F1065" t="s">
        <v>476</v>
      </c>
      <c r="G1065">
        <v>0.82609999999999995</v>
      </c>
      <c r="H1065" t="s">
        <v>476</v>
      </c>
      <c r="I1065">
        <v>0.82609999999999995</v>
      </c>
      <c r="J1065" t="s">
        <v>226</v>
      </c>
      <c r="K1065">
        <v>0.82609999999999995</v>
      </c>
      <c r="L1065" t="s">
        <v>227</v>
      </c>
      <c r="M1065">
        <v>0.82609999999999995</v>
      </c>
      <c r="N1065" t="s">
        <v>241</v>
      </c>
      <c r="O1065">
        <v>0.82609999999999995</v>
      </c>
      <c r="P1065" t="s">
        <v>227</v>
      </c>
      <c r="Q1065" t="s">
        <v>6</v>
      </c>
    </row>
    <row r="1066" spans="1:17" x14ac:dyDescent="0.25">
      <c r="A1066" t="s">
        <v>170</v>
      </c>
      <c r="B1066" t="s">
        <v>80</v>
      </c>
      <c r="E1066">
        <v>0.82609999999999995</v>
      </c>
      <c r="F1066" t="s">
        <v>476</v>
      </c>
      <c r="G1066">
        <v>0.82609999999999995</v>
      </c>
      <c r="H1066" t="s">
        <v>476</v>
      </c>
      <c r="I1066">
        <v>0.82609999999999995</v>
      </c>
      <c r="J1066" t="s">
        <v>226</v>
      </c>
      <c r="K1066">
        <v>0.82609999999999995</v>
      </c>
      <c r="L1066" t="s">
        <v>227</v>
      </c>
      <c r="M1066">
        <v>0.82609999999999995</v>
      </c>
      <c r="N1066" t="s">
        <v>241</v>
      </c>
      <c r="O1066">
        <v>0.82609999999999995</v>
      </c>
      <c r="P1066" t="s">
        <v>227</v>
      </c>
      <c r="Q1066" t="s">
        <v>6</v>
      </c>
    </row>
    <row r="1067" spans="1:17" x14ac:dyDescent="0.25">
      <c r="A1067" t="s">
        <v>174</v>
      </c>
      <c r="B1067" t="s">
        <v>80</v>
      </c>
      <c r="E1067">
        <v>0.82609999999999995</v>
      </c>
      <c r="F1067" t="s">
        <v>476</v>
      </c>
      <c r="G1067">
        <v>0.82609999999999995</v>
      </c>
      <c r="H1067" t="s">
        <v>476</v>
      </c>
      <c r="I1067">
        <v>0.82609999999999995</v>
      </c>
      <c r="J1067" t="s">
        <v>226</v>
      </c>
      <c r="K1067">
        <v>0.82609999999999995</v>
      </c>
      <c r="L1067" t="s">
        <v>227</v>
      </c>
      <c r="M1067">
        <v>0.82609999999999995</v>
      </c>
      <c r="N1067" t="s">
        <v>241</v>
      </c>
      <c r="O1067">
        <v>0.82609999999999995</v>
      </c>
      <c r="P1067" t="s">
        <v>227</v>
      </c>
      <c r="Q1067" t="s">
        <v>6</v>
      </c>
    </row>
    <row r="1068" spans="1:17" x14ac:dyDescent="0.25">
      <c r="A1068" t="s">
        <v>176</v>
      </c>
      <c r="B1068" t="s">
        <v>80</v>
      </c>
      <c r="E1068">
        <v>0.82609999999999995</v>
      </c>
      <c r="F1068" t="s">
        <v>476</v>
      </c>
      <c r="G1068">
        <v>0.82609999999999995</v>
      </c>
      <c r="H1068" t="s">
        <v>476</v>
      </c>
      <c r="I1068">
        <v>0.82609999999999995</v>
      </c>
      <c r="J1068" t="s">
        <v>226</v>
      </c>
      <c r="K1068">
        <v>0.82609999999999995</v>
      </c>
      <c r="L1068" t="s">
        <v>227</v>
      </c>
      <c r="M1068">
        <v>0.82609999999999995</v>
      </c>
      <c r="N1068" t="s">
        <v>241</v>
      </c>
      <c r="O1068">
        <v>0.82609999999999995</v>
      </c>
      <c r="P1068" t="s">
        <v>227</v>
      </c>
      <c r="Q1068" t="s">
        <v>6</v>
      </c>
    </row>
    <row r="1069" spans="1:17" x14ac:dyDescent="0.25">
      <c r="A1069" t="s">
        <v>172</v>
      </c>
      <c r="B1069" t="s">
        <v>80</v>
      </c>
      <c r="E1069">
        <v>0.82609999999999995</v>
      </c>
      <c r="F1069" t="s">
        <v>476</v>
      </c>
      <c r="G1069">
        <v>0.82609999999999995</v>
      </c>
      <c r="H1069" t="s">
        <v>476</v>
      </c>
      <c r="I1069">
        <v>0.82609999999999995</v>
      </c>
      <c r="J1069" t="s">
        <v>226</v>
      </c>
      <c r="K1069">
        <v>0.82609999999999995</v>
      </c>
      <c r="L1069" t="s">
        <v>227</v>
      </c>
      <c r="M1069">
        <v>0.82609999999999995</v>
      </c>
      <c r="N1069" t="s">
        <v>241</v>
      </c>
      <c r="O1069">
        <v>0.82609999999999995</v>
      </c>
      <c r="P1069" t="s">
        <v>227</v>
      </c>
      <c r="Q1069" t="s">
        <v>6</v>
      </c>
    </row>
    <row r="1070" spans="1:17" x14ac:dyDescent="0.25">
      <c r="A1070" t="s">
        <v>180</v>
      </c>
      <c r="B1070" t="s">
        <v>80</v>
      </c>
      <c r="E1070">
        <v>0.63</v>
      </c>
      <c r="F1070" t="s">
        <v>480</v>
      </c>
      <c r="G1070">
        <v>0.84399999999999997</v>
      </c>
      <c r="H1070" t="s">
        <v>489</v>
      </c>
      <c r="I1070">
        <v>0.72799999999999998</v>
      </c>
      <c r="J1070" t="s">
        <v>241</v>
      </c>
      <c r="K1070">
        <v>0.71799999999999997</v>
      </c>
      <c r="L1070" t="s">
        <v>448</v>
      </c>
      <c r="M1070">
        <v>0.84399999999999997</v>
      </c>
      <c r="N1070" t="s">
        <v>241</v>
      </c>
      <c r="O1070">
        <v>0.84399999999999997</v>
      </c>
      <c r="P1070" t="s">
        <v>448</v>
      </c>
      <c r="Q1070" t="s">
        <v>6</v>
      </c>
    </row>
    <row r="1071" spans="1:17" x14ac:dyDescent="0.25">
      <c r="A1071" t="s">
        <v>189</v>
      </c>
      <c r="B1071" t="s">
        <v>80</v>
      </c>
      <c r="E1071">
        <v>0.83199999999999996</v>
      </c>
      <c r="F1071" t="s">
        <v>476</v>
      </c>
      <c r="G1071">
        <v>0.83199999999999996</v>
      </c>
      <c r="H1071" t="s">
        <v>476</v>
      </c>
      <c r="I1071">
        <v>0.83199999999999996</v>
      </c>
      <c r="J1071" t="s">
        <v>241</v>
      </c>
      <c r="K1071">
        <v>0.83199999999999996</v>
      </c>
      <c r="L1071" t="s">
        <v>448</v>
      </c>
      <c r="M1071">
        <v>0.83199999999999996</v>
      </c>
      <c r="N1071" t="s">
        <v>241</v>
      </c>
      <c r="O1071">
        <v>0.83199999999999996</v>
      </c>
      <c r="P1071" t="s">
        <v>448</v>
      </c>
      <c r="Q1071" t="s">
        <v>6</v>
      </c>
    </row>
    <row r="1072" spans="1:17" x14ac:dyDescent="0.25">
      <c r="A1072" t="s">
        <v>191</v>
      </c>
      <c r="B1072" t="s">
        <v>80</v>
      </c>
      <c r="E1072">
        <v>0.69499999999999995</v>
      </c>
      <c r="F1072" t="s">
        <v>262</v>
      </c>
      <c r="G1072">
        <v>0.69499999999999995</v>
      </c>
      <c r="H1072" t="s">
        <v>262</v>
      </c>
      <c r="I1072">
        <v>0.69499999999999995</v>
      </c>
      <c r="J1072" t="s">
        <v>482</v>
      </c>
      <c r="K1072">
        <v>0.77</v>
      </c>
      <c r="L1072" t="s">
        <v>482</v>
      </c>
      <c r="M1072">
        <v>0.77200000000000002</v>
      </c>
      <c r="N1072" t="s">
        <v>266</v>
      </c>
      <c r="O1072">
        <v>0.76700000000000002</v>
      </c>
      <c r="P1072" t="s">
        <v>266</v>
      </c>
      <c r="Q1072" t="s">
        <v>6</v>
      </c>
    </row>
    <row r="1073" spans="1:17" x14ac:dyDescent="0.25">
      <c r="A1073" t="s">
        <v>103</v>
      </c>
      <c r="B1073" t="s">
        <v>80</v>
      </c>
      <c r="E1073">
        <v>0.40375</v>
      </c>
      <c r="F1073" t="s">
        <v>272</v>
      </c>
      <c r="G1073">
        <v>0.82</v>
      </c>
      <c r="H1073" t="s">
        <v>483</v>
      </c>
      <c r="I1073">
        <v>0.40375</v>
      </c>
      <c r="J1073" t="s">
        <v>226</v>
      </c>
      <c r="K1073">
        <v>0.82</v>
      </c>
      <c r="L1073" t="s">
        <v>227</v>
      </c>
      <c r="M1073">
        <v>0.40375</v>
      </c>
      <c r="N1073" t="s">
        <v>226</v>
      </c>
      <c r="O1073">
        <v>0.82</v>
      </c>
      <c r="P1073" t="s">
        <v>227</v>
      </c>
      <c r="Q1073" t="s">
        <v>6</v>
      </c>
    </row>
    <row r="1074" spans="1:17" x14ac:dyDescent="0.25">
      <c r="A1074" t="s">
        <v>216</v>
      </c>
      <c r="B1074" t="s">
        <v>80</v>
      </c>
      <c r="E1074">
        <v>0.74</v>
      </c>
      <c r="F1074" t="s">
        <v>273</v>
      </c>
      <c r="G1074">
        <v>0</v>
      </c>
      <c r="H1074" t="s">
        <v>261</v>
      </c>
      <c r="I1074">
        <v>0.74</v>
      </c>
      <c r="J1074" t="s">
        <v>226</v>
      </c>
      <c r="K1074">
        <v>0</v>
      </c>
      <c r="L1074" t="s">
        <v>261</v>
      </c>
      <c r="M1074">
        <v>0.74</v>
      </c>
      <c r="N1074" t="s">
        <v>226</v>
      </c>
      <c r="O1074">
        <v>0</v>
      </c>
      <c r="P1074" t="s">
        <v>261</v>
      </c>
      <c r="Q1074" t="s">
        <v>6</v>
      </c>
    </row>
    <row r="1075" spans="1:17" x14ac:dyDescent="0.25">
      <c r="A1075" t="s">
        <v>193</v>
      </c>
      <c r="B1075" t="s">
        <v>80</v>
      </c>
      <c r="E1075">
        <v>0.73099999999999998</v>
      </c>
      <c r="F1075" t="s">
        <v>479</v>
      </c>
      <c r="G1075">
        <v>0.73099999999999998</v>
      </c>
      <c r="H1075" t="s">
        <v>479</v>
      </c>
      <c r="I1075">
        <v>0.73099999999999998</v>
      </c>
      <c r="J1075" t="s">
        <v>241</v>
      </c>
      <c r="K1075">
        <v>0.73099999999999998</v>
      </c>
      <c r="L1075" t="s">
        <v>448</v>
      </c>
      <c r="M1075">
        <v>0.73099999999999998</v>
      </c>
      <c r="N1075" t="s">
        <v>241</v>
      </c>
      <c r="O1075">
        <v>0.73099999999999998</v>
      </c>
      <c r="P1075" t="s">
        <v>448</v>
      </c>
      <c r="Q1075" t="s">
        <v>6</v>
      </c>
    </row>
    <row r="1076" spans="1:17" x14ac:dyDescent="0.25">
      <c r="A1076" t="s">
        <v>229</v>
      </c>
      <c r="B1076" t="s">
        <v>80</v>
      </c>
      <c r="E1076">
        <v>0.81090000000000007</v>
      </c>
      <c r="F1076" t="s">
        <v>476</v>
      </c>
      <c r="G1076">
        <v>0.81090000000000007</v>
      </c>
      <c r="H1076" t="s">
        <v>476</v>
      </c>
      <c r="I1076">
        <v>0.81090000000000007</v>
      </c>
      <c r="J1076" t="s">
        <v>226</v>
      </c>
      <c r="K1076">
        <v>0.81090000000000007</v>
      </c>
      <c r="L1076" t="s">
        <v>227</v>
      </c>
      <c r="M1076">
        <v>0.81090000000000007</v>
      </c>
      <c r="N1076" t="s">
        <v>226</v>
      </c>
      <c r="O1076">
        <v>0.81090000000000007</v>
      </c>
      <c r="P1076" t="s">
        <v>227</v>
      </c>
      <c r="Q1076" t="s">
        <v>6</v>
      </c>
    </row>
    <row r="1077" spans="1:17" x14ac:dyDescent="0.25">
      <c r="A1077" t="s">
        <v>196</v>
      </c>
      <c r="B1077" t="s">
        <v>80</v>
      </c>
      <c r="E1077">
        <v>0.74</v>
      </c>
      <c r="F1077" t="s">
        <v>268</v>
      </c>
      <c r="G1077">
        <v>0.39400000000000002</v>
      </c>
      <c r="H1077" t="s">
        <v>268</v>
      </c>
      <c r="I1077">
        <v>0.74</v>
      </c>
      <c r="J1077" t="s">
        <v>226</v>
      </c>
      <c r="K1077">
        <v>0.39400000000000002</v>
      </c>
      <c r="L1077" t="s">
        <v>227</v>
      </c>
      <c r="M1077">
        <v>0.74</v>
      </c>
      <c r="N1077" t="s">
        <v>226</v>
      </c>
      <c r="O1077">
        <v>0.39400000000000002</v>
      </c>
      <c r="P1077" t="s">
        <v>227</v>
      </c>
      <c r="Q1077" t="s">
        <v>6</v>
      </c>
    </row>
    <row r="1078" spans="1:17" x14ac:dyDescent="0.25">
      <c r="A1078" t="s">
        <v>144</v>
      </c>
      <c r="B1078" t="s">
        <v>80</v>
      </c>
      <c r="E1078">
        <v>0.82669156414762734</v>
      </c>
      <c r="F1078" t="s">
        <v>476</v>
      </c>
      <c r="G1078">
        <v>0.82669156414762734</v>
      </c>
      <c r="H1078" t="s">
        <v>476</v>
      </c>
      <c r="I1078">
        <v>0.82669156414762734</v>
      </c>
      <c r="J1078" t="s">
        <v>226</v>
      </c>
      <c r="K1078">
        <v>0.82669156414762734</v>
      </c>
      <c r="L1078" t="s">
        <v>227</v>
      </c>
      <c r="M1078">
        <v>0.82669156414762734</v>
      </c>
      <c r="N1078" t="s">
        <v>241</v>
      </c>
      <c r="O1078">
        <v>0.82669156414762734</v>
      </c>
      <c r="P1078" t="s">
        <v>227</v>
      </c>
      <c r="Q1078" t="s">
        <v>6</v>
      </c>
    </row>
    <row r="1079" spans="1:17" x14ac:dyDescent="0.25">
      <c r="A1079" t="s">
        <v>151</v>
      </c>
      <c r="B1079" t="s">
        <v>80</v>
      </c>
      <c r="E1079">
        <v>0.82950000000000002</v>
      </c>
      <c r="F1079" t="s">
        <v>476</v>
      </c>
      <c r="G1079">
        <v>0.82950000000000002</v>
      </c>
      <c r="H1079" t="s">
        <v>476</v>
      </c>
      <c r="I1079">
        <v>0.82950000000000002</v>
      </c>
      <c r="J1079" t="s">
        <v>226</v>
      </c>
      <c r="K1079">
        <v>0.82950000000000002</v>
      </c>
      <c r="L1079" t="s">
        <v>227</v>
      </c>
      <c r="M1079">
        <v>0.82950000000000002</v>
      </c>
      <c r="N1079" t="s">
        <v>241</v>
      </c>
      <c r="O1079">
        <v>0.82950000000000002</v>
      </c>
      <c r="P1079" t="s">
        <v>227</v>
      </c>
      <c r="Q1079" t="s">
        <v>6</v>
      </c>
    </row>
    <row r="1080" spans="1:17" x14ac:dyDescent="0.25">
      <c r="A1080" t="s">
        <v>161</v>
      </c>
      <c r="B1080" t="s">
        <v>80</v>
      </c>
      <c r="E1080">
        <v>0.82609999999999995</v>
      </c>
      <c r="F1080" t="s">
        <v>476</v>
      </c>
      <c r="G1080">
        <v>0.82609999999999995</v>
      </c>
      <c r="H1080" t="s">
        <v>476</v>
      </c>
      <c r="I1080">
        <v>0.82609999999999995</v>
      </c>
      <c r="J1080" t="s">
        <v>226</v>
      </c>
      <c r="K1080">
        <v>0.82609999999999995</v>
      </c>
      <c r="L1080" t="s">
        <v>227</v>
      </c>
      <c r="M1080">
        <v>0.82609999999999995</v>
      </c>
      <c r="N1080" t="s">
        <v>241</v>
      </c>
      <c r="O1080">
        <v>0.82609999999999995</v>
      </c>
      <c r="P1080" t="s">
        <v>227</v>
      </c>
      <c r="Q1080" t="s">
        <v>6</v>
      </c>
    </row>
    <row r="1081" spans="1:17" x14ac:dyDescent="0.25">
      <c r="A1081" t="s">
        <v>157</v>
      </c>
      <c r="B1081" t="s">
        <v>80</v>
      </c>
      <c r="E1081">
        <v>0.82609999999999995</v>
      </c>
      <c r="F1081" t="s">
        <v>476</v>
      </c>
      <c r="G1081">
        <v>0.82609999999999995</v>
      </c>
      <c r="H1081" t="s">
        <v>476</v>
      </c>
      <c r="I1081">
        <v>0.82609999999999995</v>
      </c>
      <c r="J1081" t="s">
        <v>226</v>
      </c>
      <c r="K1081">
        <v>0.82609999999999995</v>
      </c>
      <c r="L1081" t="s">
        <v>227</v>
      </c>
      <c r="M1081">
        <v>0.82609999999999995</v>
      </c>
      <c r="N1081" t="s">
        <v>241</v>
      </c>
      <c r="O1081">
        <v>0.82609999999999995</v>
      </c>
      <c r="P1081" t="s">
        <v>227</v>
      </c>
      <c r="Q1081" t="s">
        <v>6</v>
      </c>
    </row>
    <row r="1082" spans="1:17" x14ac:dyDescent="0.25">
      <c r="A1082" t="s">
        <v>159</v>
      </c>
      <c r="B1082" t="s">
        <v>80</v>
      </c>
      <c r="E1082">
        <v>0.82609999999999995</v>
      </c>
      <c r="F1082" t="s">
        <v>476</v>
      </c>
      <c r="G1082">
        <v>0.82609999999999995</v>
      </c>
      <c r="H1082" t="s">
        <v>476</v>
      </c>
      <c r="I1082">
        <v>0.82609999999999995</v>
      </c>
      <c r="J1082" t="s">
        <v>226</v>
      </c>
      <c r="K1082">
        <v>0.82609999999999995</v>
      </c>
      <c r="L1082" t="s">
        <v>227</v>
      </c>
      <c r="M1082">
        <v>0.82609999999999995</v>
      </c>
      <c r="N1082" t="s">
        <v>241</v>
      </c>
      <c r="O1082">
        <v>0.82609999999999995</v>
      </c>
      <c r="P1082" t="s">
        <v>227</v>
      </c>
      <c r="Q1082" t="s">
        <v>6</v>
      </c>
    </row>
    <row r="1083" spans="1:17" x14ac:dyDescent="0.25">
      <c r="A1083" t="s">
        <v>155</v>
      </c>
      <c r="B1083" t="s">
        <v>80</v>
      </c>
      <c r="E1083">
        <v>0.82609999999999995</v>
      </c>
      <c r="F1083" t="s">
        <v>476</v>
      </c>
      <c r="G1083">
        <v>0.82609999999999995</v>
      </c>
      <c r="H1083" t="s">
        <v>476</v>
      </c>
      <c r="I1083">
        <v>0.82609999999999995</v>
      </c>
      <c r="J1083" t="s">
        <v>226</v>
      </c>
      <c r="K1083">
        <v>0.82609999999999995</v>
      </c>
      <c r="L1083" t="s">
        <v>227</v>
      </c>
      <c r="M1083">
        <v>0.82609999999999995</v>
      </c>
      <c r="N1083" t="s">
        <v>241</v>
      </c>
      <c r="O1083">
        <v>0.82609999999999995</v>
      </c>
      <c r="P1083" t="s">
        <v>227</v>
      </c>
      <c r="Q1083" t="s">
        <v>6</v>
      </c>
    </row>
    <row r="1084" spans="1:17" x14ac:dyDescent="0.25">
      <c r="A1084" t="s">
        <v>198</v>
      </c>
      <c r="B1084" t="s">
        <v>80</v>
      </c>
      <c r="E1084">
        <v>0.78700000000000003</v>
      </c>
      <c r="F1084" t="s">
        <v>479</v>
      </c>
      <c r="G1084">
        <v>0.78700000000000003</v>
      </c>
      <c r="H1084" t="s">
        <v>479</v>
      </c>
      <c r="I1084">
        <v>0.78700000000000003</v>
      </c>
      <c r="J1084" t="s">
        <v>241</v>
      </c>
      <c r="K1084">
        <v>0.78700000000000003</v>
      </c>
      <c r="L1084" t="s">
        <v>448</v>
      </c>
      <c r="M1084">
        <v>0.78700000000000003</v>
      </c>
      <c r="N1084" t="s">
        <v>241</v>
      </c>
      <c r="O1084">
        <v>0.78700000000000003</v>
      </c>
      <c r="P1084" t="s">
        <v>448</v>
      </c>
      <c r="Q1084" t="s">
        <v>6</v>
      </c>
    </row>
    <row r="1085" spans="1:17" hidden="1" x14ac:dyDescent="0.25">
      <c r="A1085" t="s">
        <v>60</v>
      </c>
      <c r="B1085" t="s">
        <v>81</v>
      </c>
      <c r="E1085">
        <v>0.46500000000000002</v>
      </c>
      <c r="F1085" t="s">
        <v>218</v>
      </c>
      <c r="G1085">
        <v>0.46500000000000002</v>
      </c>
      <c r="H1085" t="s">
        <v>218</v>
      </c>
      <c r="I1085">
        <v>0.46500000000000002</v>
      </c>
      <c r="J1085" t="s">
        <v>218</v>
      </c>
      <c r="K1085">
        <v>0.46500000000000002</v>
      </c>
      <c r="L1085" t="s">
        <v>218</v>
      </c>
      <c r="M1085">
        <v>0.46500000000000002</v>
      </c>
      <c r="N1085" t="s">
        <v>218</v>
      </c>
      <c r="O1085">
        <v>0.46500000000000002</v>
      </c>
      <c r="P1085" t="s">
        <v>218</v>
      </c>
      <c r="Q1085" t="s">
        <v>6</v>
      </c>
    </row>
    <row r="1086" spans="1:17" hidden="1" x14ac:dyDescent="0.25">
      <c r="A1086" t="s">
        <v>99</v>
      </c>
      <c r="B1086" t="s">
        <v>81</v>
      </c>
      <c r="E1086">
        <v>0.80800000000000005</v>
      </c>
      <c r="F1086" t="s">
        <v>218</v>
      </c>
      <c r="G1086">
        <v>0.80800000000000005</v>
      </c>
      <c r="H1086" t="s">
        <v>218</v>
      </c>
      <c r="I1086">
        <v>0.80800000000000005</v>
      </c>
      <c r="J1086" t="s">
        <v>218</v>
      </c>
      <c r="K1086">
        <v>0.80800000000000005</v>
      </c>
      <c r="L1086" t="s">
        <v>218</v>
      </c>
      <c r="M1086">
        <v>0.80800000000000005</v>
      </c>
      <c r="N1086" t="s">
        <v>218</v>
      </c>
      <c r="O1086">
        <v>0.80800000000000005</v>
      </c>
      <c r="P1086" t="s">
        <v>218</v>
      </c>
      <c r="Q1086" t="s">
        <v>6</v>
      </c>
    </row>
    <row r="1087" spans="1:17" x14ac:dyDescent="0.25">
      <c r="A1087" t="s">
        <v>214</v>
      </c>
      <c r="B1087" t="s">
        <v>81</v>
      </c>
      <c r="E1087">
        <v>0.79300000000000004</v>
      </c>
      <c r="F1087" t="s">
        <v>476</v>
      </c>
      <c r="G1087">
        <v>0.79300000000000004</v>
      </c>
      <c r="H1087" t="s">
        <v>476</v>
      </c>
      <c r="I1087">
        <v>0.79300000000000004</v>
      </c>
      <c r="J1087" t="s">
        <v>226</v>
      </c>
      <c r="K1087">
        <v>0.79300000000000004</v>
      </c>
      <c r="L1087" t="s">
        <v>227</v>
      </c>
      <c r="M1087">
        <v>0.79300000000000004</v>
      </c>
      <c r="N1087" t="s">
        <v>226</v>
      </c>
      <c r="O1087">
        <v>0.79300000000000004</v>
      </c>
      <c r="P1087" t="s">
        <v>227</v>
      </c>
      <c r="Q1087" t="s">
        <v>6</v>
      </c>
    </row>
    <row r="1088" spans="1:17" hidden="1" x14ac:dyDescent="0.25">
      <c r="A1088" t="s">
        <v>101</v>
      </c>
      <c r="B1088" t="s">
        <v>81</v>
      </c>
      <c r="E1088">
        <v>0.15</v>
      </c>
      <c r="F1088" t="s">
        <v>218</v>
      </c>
      <c r="G1088">
        <v>0.15</v>
      </c>
      <c r="H1088" t="s">
        <v>218</v>
      </c>
      <c r="I1088">
        <v>0.15</v>
      </c>
      <c r="J1088" t="s">
        <v>218</v>
      </c>
      <c r="K1088">
        <v>0.15</v>
      </c>
      <c r="L1088" t="s">
        <v>218</v>
      </c>
      <c r="M1088">
        <v>0.15</v>
      </c>
      <c r="N1088" t="s">
        <v>218</v>
      </c>
      <c r="O1088">
        <v>0.15</v>
      </c>
      <c r="P1088" t="s">
        <v>218</v>
      </c>
      <c r="Q1088" t="s">
        <v>6</v>
      </c>
    </row>
    <row r="1089" spans="1:17" x14ac:dyDescent="0.25">
      <c r="A1089" t="s">
        <v>234</v>
      </c>
      <c r="B1089" t="s">
        <v>81</v>
      </c>
      <c r="E1089">
        <v>0.79300000000000004</v>
      </c>
      <c r="F1089" t="s">
        <v>262</v>
      </c>
      <c r="G1089">
        <v>0.79300000000000004</v>
      </c>
      <c r="H1089" t="s">
        <v>262</v>
      </c>
      <c r="I1089">
        <v>0.79300000000000004</v>
      </c>
      <c r="J1089" t="s">
        <v>226</v>
      </c>
      <c r="K1089">
        <v>0.79300000000000004</v>
      </c>
      <c r="L1089" t="s">
        <v>227</v>
      </c>
      <c r="M1089">
        <v>0.79300000000000004</v>
      </c>
      <c r="N1089" t="s">
        <v>226</v>
      </c>
      <c r="O1089">
        <v>0.79300000000000004</v>
      </c>
      <c r="P1089" t="s">
        <v>227</v>
      </c>
      <c r="Q1089" t="s">
        <v>6</v>
      </c>
    </row>
    <row r="1090" spans="1:17" hidden="1" x14ac:dyDescent="0.25">
      <c r="A1090" t="s">
        <v>105</v>
      </c>
      <c r="B1090" t="s">
        <v>81</v>
      </c>
      <c r="E1090">
        <v>0.73099999999999998</v>
      </c>
      <c r="F1090" t="s">
        <v>218</v>
      </c>
      <c r="G1090">
        <v>0.73099999999999998</v>
      </c>
      <c r="H1090" t="s">
        <v>218</v>
      </c>
      <c r="I1090">
        <v>0.73099999999999998</v>
      </c>
      <c r="J1090" t="s">
        <v>218</v>
      </c>
      <c r="K1090">
        <v>0.73099999999999998</v>
      </c>
      <c r="L1090" t="s">
        <v>218</v>
      </c>
      <c r="M1090">
        <v>0.73099999999999998</v>
      </c>
      <c r="N1090" t="s">
        <v>218</v>
      </c>
      <c r="O1090">
        <v>0.73099999999999998</v>
      </c>
      <c r="P1090" t="s">
        <v>218</v>
      </c>
      <c r="Q1090" t="s">
        <v>6</v>
      </c>
    </row>
    <row r="1091" spans="1:17" hidden="1" x14ac:dyDescent="0.25">
      <c r="A1091" t="s">
        <v>107</v>
      </c>
      <c r="B1091" t="s">
        <v>81</v>
      </c>
      <c r="E1091">
        <v>0.77400000000000002</v>
      </c>
      <c r="F1091" t="s">
        <v>218</v>
      </c>
      <c r="G1091">
        <v>0.77400000000000002</v>
      </c>
      <c r="H1091" t="s">
        <v>218</v>
      </c>
      <c r="I1091">
        <v>0.77400000000000002</v>
      </c>
      <c r="J1091" t="s">
        <v>218</v>
      </c>
      <c r="K1091">
        <v>0.77400000000000002</v>
      </c>
      <c r="L1091" t="s">
        <v>218</v>
      </c>
      <c r="M1091">
        <v>0.77400000000000002</v>
      </c>
      <c r="N1091" t="s">
        <v>218</v>
      </c>
      <c r="O1091">
        <v>0.77400000000000002</v>
      </c>
      <c r="P1091" t="s">
        <v>218</v>
      </c>
      <c r="Q1091" t="s">
        <v>6</v>
      </c>
    </row>
    <row r="1092" spans="1:17" x14ac:dyDescent="0.25">
      <c r="A1092" t="s">
        <v>163</v>
      </c>
      <c r="B1092" t="s">
        <v>81</v>
      </c>
      <c r="E1092">
        <v>0.82254346871569695</v>
      </c>
      <c r="F1092" t="s">
        <v>476</v>
      </c>
      <c r="G1092">
        <v>0.82254346871569695</v>
      </c>
      <c r="H1092" t="s">
        <v>476</v>
      </c>
      <c r="I1092">
        <v>0.82254346871569695</v>
      </c>
      <c r="J1092" t="s">
        <v>226</v>
      </c>
      <c r="K1092">
        <v>0.82254346871569695</v>
      </c>
      <c r="L1092" t="s">
        <v>227</v>
      </c>
      <c r="M1092">
        <v>0.82254346871569695</v>
      </c>
      <c r="N1092" t="s">
        <v>241</v>
      </c>
      <c r="O1092">
        <v>0.82254346871569695</v>
      </c>
      <c r="P1092" t="s">
        <v>227</v>
      </c>
      <c r="Q1092" t="s">
        <v>6</v>
      </c>
    </row>
    <row r="1093" spans="1:17" x14ac:dyDescent="0.25">
      <c r="A1093" t="s">
        <v>168</v>
      </c>
      <c r="B1093" t="s">
        <v>81</v>
      </c>
      <c r="E1093">
        <v>0.82209999999999994</v>
      </c>
      <c r="F1093" t="s">
        <v>476</v>
      </c>
      <c r="G1093">
        <v>0.82209999999999994</v>
      </c>
      <c r="H1093" t="s">
        <v>476</v>
      </c>
      <c r="I1093">
        <v>0.82209999999999994</v>
      </c>
      <c r="J1093" t="s">
        <v>226</v>
      </c>
      <c r="K1093">
        <v>0.82209999999999994</v>
      </c>
      <c r="L1093" t="s">
        <v>227</v>
      </c>
      <c r="M1093">
        <v>0.82209999999999994</v>
      </c>
      <c r="N1093" t="s">
        <v>226</v>
      </c>
      <c r="O1093">
        <v>0.82209999999999994</v>
      </c>
      <c r="P1093" t="s">
        <v>227</v>
      </c>
      <c r="Q1093" t="s">
        <v>6</v>
      </c>
    </row>
    <row r="1094" spans="1:17" x14ac:dyDescent="0.25">
      <c r="A1094" t="s">
        <v>178</v>
      </c>
      <c r="B1094" t="s">
        <v>81</v>
      </c>
      <c r="E1094">
        <v>0.82609999999999995</v>
      </c>
      <c r="F1094" t="s">
        <v>476</v>
      </c>
      <c r="G1094">
        <v>0.82609999999999995</v>
      </c>
      <c r="H1094" t="s">
        <v>476</v>
      </c>
      <c r="I1094">
        <v>0.82609999999999995</v>
      </c>
      <c r="J1094" t="s">
        <v>226</v>
      </c>
      <c r="K1094">
        <v>0.82609999999999995</v>
      </c>
      <c r="L1094" t="s">
        <v>227</v>
      </c>
      <c r="M1094">
        <v>0.82609999999999995</v>
      </c>
      <c r="N1094" t="s">
        <v>226</v>
      </c>
      <c r="O1094">
        <v>0.82609999999999995</v>
      </c>
      <c r="P1094" t="s">
        <v>227</v>
      </c>
      <c r="Q1094" t="s">
        <v>6</v>
      </c>
    </row>
    <row r="1095" spans="1:17" x14ac:dyDescent="0.25">
      <c r="A1095" t="s">
        <v>170</v>
      </c>
      <c r="B1095" t="s">
        <v>81</v>
      </c>
      <c r="E1095">
        <v>0.82609999999999995</v>
      </c>
      <c r="F1095" t="s">
        <v>476</v>
      </c>
      <c r="G1095">
        <v>0.82609999999999995</v>
      </c>
      <c r="H1095" t="s">
        <v>476</v>
      </c>
      <c r="I1095">
        <v>0.82609999999999995</v>
      </c>
      <c r="J1095" t="s">
        <v>226</v>
      </c>
      <c r="K1095">
        <v>0.82609999999999995</v>
      </c>
      <c r="L1095" t="s">
        <v>227</v>
      </c>
      <c r="M1095">
        <v>0.82609999999999995</v>
      </c>
      <c r="N1095" t="s">
        <v>226</v>
      </c>
      <c r="O1095">
        <v>0.82609999999999995</v>
      </c>
      <c r="P1095" t="s">
        <v>227</v>
      </c>
      <c r="Q1095" t="s">
        <v>6</v>
      </c>
    </row>
    <row r="1096" spans="1:17" x14ac:dyDescent="0.25">
      <c r="A1096" t="s">
        <v>174</v>
      </c>
      <c r="B1096" t="s">
        <v>81</v>
      </c>
      <c r="E1096">
        <v>0.82609999999999995</v>
      </c>
      <c r="F1096" t="s">
        <v>476</v>
      </c>
      <c r="G1096">
        <v>0.82609999999999995</v>
      </c>
      <c r="H1096" t="s">
        <v>476</v>
      </c>
      <c r="I1096">
        <v>0.82609999999999995</v>
      </c>
      <c r="J1096" t="s">
        <v>226</v>
      </c>
      <c r="K1096">
        <v>0.82609999999999995</v>
      </c>
      <c r="L1096" t="s">
        <v>227</v>
      </c>
      <c r="M1096">
        <v>0.82609999999999995</v>
      </c>
      <c r="N1096" t="s">
        <v>226</v>
      </c>
      <c r="O1096">
        <v>0.82609999999999995</v>
      </c>
      <c r="P1096" t="s">
        <v>227</v>
      </c>
      <c r="Q1096" t="s">
        <v>6</v>
      </c>
    </row>
    <row r="1097" spans="1:17" x14ac:dyDescent="0.25">
      <c r="A1097" t="s">
        <v>176</v>
      </c>
      <c r="B1097" t="s">
        <v>81</v>
      </c>
      <c r="E1097">
        <v>0.82609999999999995</v>
      </c>
      <c r="F1097" t="s">
        <v>476</v>
      </c>
      <c r="G1097">
        <v>0.82609999999999995</v>
      </c>
      <c r="H1097" t="s">
        <v>476</v>
      </c>
      <c r="I1097">
        <v>0.82609999999999995</v>
      </c>
      <c r="J1097" t="s">
        <v>226</v>
      </c>
      <c r="K1097">
        <v>0.82609999999999995</v>
      </c>
      <c r="L1097" t="s">
        <v>227</v>
      </c>
      <c r="M1097">
        <v>0.82609999999999995</v>
      </c>
      <c r="N1097" t="s">
        <v>226</v>
      </c>
      <c r="O1097">
        <v>0.82609999999999995</v>
      </c>
      <c r="P1097" t="s">
        <v>227</v>
      </c>
      <c r="Q1097" t="s">
        <v>6</v>
      </c>
    </row>
    <row r="1098" spans="1:17" x14ac:dyDescent="0.25">
      <c r="A1098" t="s">
        <v>172</v>
      </c>
      <c r="B1098" t="s">
        <v>81</v>
      </c>
      <c r="E1098">
        <v>0.82609999999999995</v>
      </c>
      <c r="F1098" t="s">
        <v>476</v>
      </c>
      <c r="G1098">
        <v>0.82609999999999995</v>
      </c>
      <c r="H1098" t="s">
        <v>476</v>
      </c>
      <c r="I1098">
        <v>0.82609999999999995</v>
      </c>
      <c r="J1098" t="s">
        <v>226</v>
      </c>
      <c r="K1098">
        <v>0.82609999999999995</v>
      </c>
      <c r="L1098" t="s">
        <v>227</v>
      </c>
      <c r="M1098">
        <v>0.82609999999999995</v>
      </c>
      <c r="N1098" t="s">
        <v>226</v>
      </c>
      <c r="O1098">
        <v>0.82609999999999995</v>
      </c>
      <c r="P1098" t="s">
        <v>227</v>
      </c>
      <c r="Q1098" t="s">
        <v>6</v>
      </c>
    </row>
    <row r="1099" spans="1:17" hidden="1" x14ac:dyDescent="0.25">
      <c r="A1099" t="s">
        <v>180</v>
      </c>
      <c r="B1099" t="s">
        <v>81</v>
      </c>
      <c r="E1099">
        <v>0.747</v>
      </c>
      <c r="F1099" t="s">
        <v>218</v>
      </c>
      <c r="G1099">
        <v>0.747</v>
      </c>
      <c r="H1099" t="s">
        <v>226</v>
      </c>
      <c r="I1099">
        <v>0.747</v>
      </c>
      <c r="J1099" t="s">
        <v>226</v>
      </c>
      <c r="K1099">
        <v>0.747</v>
      </c>
      <c r="L1099" t="s">
        <v>227</v>
      </c>
      <c r="M1099">
        <v>0.747</v>
      </c>
      <c r="N1099" t="s">
        <v>226</v>
      </c>
      <c r="O1099">
        <v>0.747</v>
      </c>
      <c r="P1099" t="s">
        <v>227</v>
      </c>
      <c r="Q1099" t="s">
        <v>6</v>
      </c>
    </row>
    <row r="1100" spans="1:17" hidden="1" x14ac:dyDescent="0.25">
      <c r="A1100" t="s">
        <v>189</v>
      </c>
      <c r="B1100" t="s">
        <v>81</v>
      </c>
      <c r="E1100">
        <v>0.80700000000000005</v>
      </c>
      <c r="F1100" t="s">
        <v>218</v>
      </c>
      <c r="G1100">
        <v>0.80700000000000005</v>
      </c>
      <c r="H1100" t="s">
        <v>226</v>
      </c>
      <c r="I1100">
        <v>0.80700000000000005</v>
      </c>
      <c r="J1100" t="s">
        <v>226</v>
      </c>
      <c r="K1100">
        <v>0.80700000000000005</v>
      </c>
      <c r="L1100" t="s">
        <v>227</v>
      </c>
      <c r="M1100">
        <v>0.80700000000000005</v>
      </c>
      <c r="N1100" t="s">
        <v>226</v>
      </c>
      <c r="O1100">
        <v>0.80700000000000005</v>
      </c>
      <c r="P1100" t="s">
        <v>227</v>
      </c>
      <c r="Q1100" t="s">
        <v>6</v>
      </c>
    </row>
    <row r="1101" spans="1:17" hidden="1" x14ac:dyDescent="0.25">
      <c r="A1101" t="s">
        <v>191</v>
      </c>
      <c r="B1101" t="s">
        <v>81</v>
      </c>
      <c r="E1101">
        <v>0.81100000000000005</v>
      </c>
      <c r="F1101" t="s">
        <v>218</v>
      </c>
      <c r="G1101">
        <v>0.81100000000000005</v>
      </c>
      <c r="H1101" t="s">
        <v>226</v>
      </c>
      <c r="I1101">
        <v>0.81100000000000005</v>
      </c>
      <c r="J1101" t="s">
        <v>226</v>
      </c>
      <c r="K1101">
        <v>0.81100000000000005</v>
      </c>
      <c r="L1101" t="s">
        <v>227</v>
      </c>
      <c r="M1101">
        <v>0.81100000000000005</v>
      </c>
      <c r="N1101" t="s">
        <v>226</v>
      </c>
      <c r="O1101">
        <v>0.81100000000000005</v>
      </c>
      <c r="P1101" t="s">
        <v>227</v>
      </c>
      <c r="Q1101" t="s">
        <v>6</v>
      </c>
    </row>
    <row r="1102" spans="1:17" x14ac:dyDescent="0.25">
      <c r="A1102" t="s">
        <v>103</v>
      </c>
      <c r="B1102" t="s">
        <v>81</v>
      </c>
      <c r="E1102">
        <v>0.40375</v>
      </c>
      <c r="F1102" t="s">
        <v>272</v>
      </c>
      <c r="G1102">
        <v>0.82</v>
      </c>
      <c r="H1102" t="s">
        <v>483</v>
      </c>
      <c r="I1102">
        <v>0.40375</v>
      </c>
      <c r="J1102" t="s">
        <v>226</v>
      </c>
      <c r="K1102">
        <v>0.82</v>
      </c>
      <c r="L1102" t="s">
        <v>227</v>
      </c>
      <c r="M1102">
        <v>0.40375</v>
      </c>
      <c r="N1102" t="s">
        <v>226</v>
      </c>
      <c r="O1102">
        <v>0.82</v>
      </c>
      <c r="P1102" t="s">
        <v>227</v>
      </c>
      <c r="Q1102" t="s">
        <v>6</v>
      </c>
    </row>
    <row r="1103" spans="1:17" x14ac:dyDescent="0.25">
      <c r="A1103" t="s">
        <v>216</v>
      </c>
      <c r="B1103" t="s">
        <v>81</v>
      </c>
      <c r="E1103">
        <v>0.74</v>
      </c>
      <c r="F1103" t="s">
        <v>273</v>
      </c>
      <c r="G1103">
        <v>0</v>
      </c>
      <c r="H1103" t="s">
        <v>261</v>
      </c>
      <c r="I1103">
        <v>0.74</v>
      </c>
      <c r="J1103" t="s">
        <v>226</v>
      </c>
      <c r="K1103">
        <v>0</v>
      </c>
      <c r="L1103" t="s">
        <v>261</v>
      </c>
      <c r="M1103">
        <v>0.74</v>
      </c>
      <c r="N1103" t="s">
        <v>226</v>
      </c>
      <c r="O1103">
        <v>0</v>
      </c>
      <c r="P1103" t="s">
        <v>261</v>
      </c>
      <c r="Q1103" t="s">
        <v>6</v>
      </c>
    </row>
    <row r="1104" spans="1:17" hidden="1" x14ac:dyDescent="0.25">
      <c r="A1104" t="s">
        <v>193</v>
      </c>
      <c r="B1104" t="s">
        <v>81</v>
      </c>
      <c r="E1104">
        <v>0.71</v>
      </c>
      <c r="F1104" t="s">
        <v>218</v>
      </c>
      <c r="G1104">
        <v>0.71</v>
      </c>
      <c r="H1104" t="s">
        <v>218</v>
      </c>
      <c r="I1104">
        <v>0.71</v>
      </c>
      <c r="J1104" t="s">
        <v>218</v>
      </c>
      <c r="K1104">
        <v>0.71</v>
      </c>
      <c r="L1104" t="s">
        <v>218</v>
      </c>
      <c r="M1104">
        <v>0.71</v>
      </c>
      <c r="N1104" t="s">
        <v>218</v>
      </c>
      <c r="O1104">
        <v>0.71</v>
      </c>
      <c r="P1104" t="s">
        <v>218</v>
      </c>
      <c r="Q1104" t="s">
        <v>6</v>
      </c>
    </row>
    <row r="1105" spans="1:17" x14ac:dyDescent="0.25">
      <c r="A1105" t="s">
        <v>229</v>
      </c>
      <c r="B1105" t="s">
        <v>81</v>
      </c>
      <c r="E1105">
        <v>0.79300000000000004</v>
      </c>
      <c r="F1105" t="s">
        <v>476</v>
      </c>
      <c r="G1105">
        <v>0.79300000000000004</v>
      </c>
      <c r="H1105" t="s">
        <v>476</v>
      </c>
      <c r="I1105">
        <v>0.79300000000000004</v>
      </c>
      <c r="J1105" t="s">
        <v>226</v>
      </c>
      <c r="K1105">
        <v>0.79300000000000004</v>
      </c>
      <c r="L1105" t="s">
        <v>227</v>
      </c>
      <c r="M1105">
        <v>0.79300000000000004</v>
      </c>
      <c r="N1105" t="s">
        <v>226</v>
      </c>
      <c r="O1105">
        <v>0.79300000000000004</v>
      </c>
      <c r="P1105" t="s">
        <v>227</v>
      </c>
      <c r="Q1105" t="s">
        <v>6</v>
      </c>
    </row>
    <row r="1106" spans="1:17" hidden="1" x14ac:dyDescent="0.25">
      <c r="A1106" t="s">
        <v>196</v>
      </c>
      <c r="B1106" t="s">
        <v>81</v>
      </c>
      <c r="E1106">
        <v>0.61199999999999999</v>
      </c>
      <c r="F1106" t="s">
        <v>218</v>
      </c>
      <c r="G1106">
        <v>0.61199999999999999</v>
      </c>
      <c r="H1106" t="s">
        <v>218</v>
      </c>
      <c r="I1106">
        <v>0.61199999999999999</v>
      </c>
      <c r="J1106" t="s">
        <v>218</v>
      </c>
      <c r="K1106">
        <v>0.61199999999999999</v>
      </c>
      <c r="L1106" t="s">
        <v>218</v>
      </c>
      <c r="M1106">
        <v>0.61199999999999999</v>
      </c>
      <c r="N1106" t="s">
        <v>218</v>
      </c>
      <c r="O1106">
        <v>0.61199999999999999</v>
      </c>
      <c r="P1106" t="s">
        <v>218</v>
      </c>
      <c r="Q1106" t="s">
        <v>6</v>
      </c>
    </row>
    <row r="1107" spans="1:17" x14ac:dyDescent="0.25">
      <c r="A1107" t="s">
        <v>144</v>
      </c>
      <c r="B1107" t="s">
        <v>81</v>
      </c>
      <c r="E1107">
        <v>0.82669156414762734</v>
      </c>
      <c r="F1107" t="s">
        <v>476</v>
      </c>
      <c r="G1107">
        <v>0.82669156414762734</v>
      </c>
      <c r="H1107" t="s">
        <v>476</v>
      </c>
      <c r="I1107">
        <v>0.82669156414762734</v>
      </c>
      <c r="J1107" t="s">
        <v>226</v>
      </c>
      <c r="K1107">
        <v>0.82669156414762734</v>
      </c>
      <c r="L1107" t="s">
        <v>227</v>
      </c>
      <c r="M1107">
        <v>0.82669156414762734</v>
      </c>
      <c r="N1107" t="s">
        <v>226</v>
      </c>
      <c r="O1107">
        <v>0.82669156414762734</v>
      </c>
      <c r="P1107" t="s">
        <v>227</v>
      </c>
      <c r="Q1107" t="s">
        <v>6</v>
      </c>
    </row>
    <row r="1108" spans="1:17" x14ac:dyDescent="0.25">
      <c r="A1108" t="s">
        <v>151</v>
      </c>
      <c r="B1108" t="s">
        <v>81</v>
      </c>
      <c r="E1108">
        <v>0.82950000000000002</v>
      </c>
      <c r="F1108" t="s">
        <v>476</v>
      </c>
      <c r="G1108">
        <v>0.82950000000000002</v>
      </c>
      <c r="H1108" t="s">
        <v>476</v>
      </c>
      <c r="I1108">
        <v>0.82950000000000002</v>
      </c>
      <c r="J1108" t="s">
        <v>226</v>
      </c>
      <c r="K1108">
        <v>0.82950000000000002</v>
      </c>
      <c r="L1108" t="s">
        <v>227</v>
      </c>
      <c r="M1108">
        <v>0.82950000000000002</v>
      </c>
      <c r="N1108" t="s">
        <v>226</v>
      </c>
      <c r="O1108">
        <v>0.82950000000000002</v>
      </c>
      <c r="P1108" t="s">
        <v>227</v>
      </c>
      <c r="Q1108" t="s">
        <v>6</v>
      </c>
    </row>
    <row r="1109" spans="1:17" x14ac:dyDescent="0.25">
      <c r="A1109" t="s">
        <v>161</v>
      </c>
      <c r="B1109" t="s">
        <v>81</v>
      </c>
      <c r="E1109">
        <v>0.82609999999999995</v>
      </c>
      <c r="F1109" t="s">
        <v>476</v>
      </c>
      <c r="G1109">
        <v>0.82609999999999995</v>
      </c>
      <c r="H1109" t="s">
        <v>476</v>
      </c>
      <c r="I1109">
        <v>0.82609999999999995</v>
      </c>
      <c r="J1109" t="s">
        <v>226</v>
      </c>
      <c r="K1109">
        <v>0.82609999999999995</v>
      </c>
      <c r="L1109" t="s">
        <v>227</v>
      </c>
      <c r="M1109">
        <v>0.82609999999999995</v>
      </c>
      <c r="N1109" t="s">
        <v>226</v>
      </c>
      <c r="O1109">
        <v>0.82609999999999995</v>
      </c>
      <c r="P1109" t="s">
        <v>227</v>
      </c>
      <c r="Q1109" t="s">
        <v>6</v>
      </c>
    </row>
    <row r="1110" spans="1:17" x14ac:dyDescent="0.25">
      <c r="A1110" t="s">
        <v>157</v>
      </c>
      <c r="B1110" t="s">
        <v>81</v>
      </c>
      <c r="E1110">
        <v>0.82609999999999995</v>
      </c>
      <c r="F1110" t="s">
        <v>476</v>
      </c>
      <c r="G1110">
        <v>0.82609999999999995</v>
      </c>
      <c r="H1110" t="s">
        <v>476</v>
      </c>
      <c r="I1110">
        <v>0.82609999999999995</v>
      </c>
      <c r="J1110" t="s">
        <v>226</v>
      </c>
      <c r="K1110">
        <v>0.82609999999999995</v>
      </c>
      <c r="L1110" t="s">
        <v>227</v>
      </c>
      <c r="M1110">
        <v>0.82609999999999995</v>
      </c>
      <c r="N1110" t="s">
        <v>226</v>
      </c>
      <c r="O1110">
        <v>0.82609999999999995</v>
      </c>
      <c r="P1110" t="s">
        <v>227</v>
      </c>
      <c r="Q1110" t="s">
        <v>6</v>
      </c>
    </row>
    <row r="1111" spans="1:17" x14ac:dyDescent="0.25">
      <c r="A1111" t="s">
        <v>159</v>
      </c>
      <c r="B1111" t="s">
        <v>81</v>
      </c>
      <c r="E1111">
        <v>0.82609999999999995</v>
      </c>
      <c r="F1111" t="s">
        <v>476</v>
      </c>
      <c r="G1111">
        <v>0.82609999999999995</v>
      </c>
      <c r="H1111" t="s">
        <v>476</v>
      </c>
      <c r="I1111">
        <v>0.82609999999999995</v>
      </c>
      <c r="J1111" t="s">
        <v>226</v>
      </c>
      <c r="K1111">
        <v>0.82609999999999995</v>
      </c>
      <c r="L1111" t="s">
        <v>227</v>
      </c>
      <c r="M1111">
        <v>0.82609999999999995</v>
      </c>
      <c r="N1111" t="s">
        <v>226</v>
      </c>
      <c r="O1111">
        <v>0.82609999999999995</v>
      </c>
      <c r="P1111" t="s">
        <v>227</v>
      </c>
      <c r="Q1111" t="s">
        <v>6</v>
      </c>
    </row>
    <row r="1112" spans="1:17" x14ac:dyDescent="0.25">
      <c r="A1112" t="s">
        <v>155</v>
      </c>
      <c r="B1112" t="s">
        <v>81</v>
      </c>
      <c r="E1112">
        <v>0.82609999999999995</v>
      </c>
      <c r="F1112" t="s">
        <v>476</v>
      </c>
      <c r="G1112">
        <v>0.82609999999999995</v>
      </c>
      <c r="H1112" t="s">
        <v>476</v>
      </c>
      <c r="I1112">
        <v>0.82609999999999995</v>
      </c>
      <c r="J1112" t="s">
        <v>226</v>
      </c>
      <c r="K1112">
        <v>0.82609999999999995</v>
      </c>
      <c r="L1112" t="s">
        <v>227</v>
      </c>
      <c r="M1112">
        <v>0.82609999999999995</v>
      </c>
      <c r="N1112" t="s">
        <v>226</v>
      </c>
      <c r="O1112">
        <v>0.82609999999999995</v>
      </c>
      <c r="P1112" t="s">
        <v>227</v>
      </c>
      <c r="Q1112" t="s">
        <v>6</v>
      </c>
    </row>
    <row r="1113" spans="1:17" hidden="1" x14ac:dyDescent="0.25">
      <c r="A1113" t="s">
        <v>198</v>
      </c>
      <c r="B1113" t="s">
        <v>81</v>
      </c>
      <c r="E1113">
        <v>0.77800000000000002</v>
      </c>
      <c r="F1113" t="s">
        <v>218</v>
      </c>
      <c r="G1113">
        <v>0.77800000000000002</v>
      </c>
      <c r="H1113" t="s">
        <v>218</v>
      </c>
      <c r="I1113">
        <v>0.77800000000000002</v>
      </c>
      <c r="J1113" t="s">
        <v>218</v>
      </c>
      <c r="K1113">
        <v>0.77800000000000002</v>
      </c>
      <c r="L1113" t="s">
        <v>218</v>
      </c>
      <c r="M1113">
        <v>0.77800000000000002</v>
      </c>
      <c r="N1113" t="s">
        <v>218</v>
      </c>
      <c r="O1113">
        <v>0.77800000000000002</v>
      </c>
      <c r="P1113" t="s">
        <v>218</v>
      </c>
      <c r="Q1113" t="s">
        <v>6</v>
      </c>
    </row>
    <row r="1114" spans="1:17" hidden="1" x14ac:dyDescent="0.25">
      <c r="A1114" t="s">
        <v>60</v>
      </c>
      <c r="B1114" t="s">
        <v>89</v>
      </c>
      <c r="E1114">
        <v>0.26</v>
      </c>
      <c r="F1114" t="s">
        <v>218</v>
      </c>
      <c r="G1114">
        <v>0.26</v>
      </c>
      <c r="H1114" t="s">
        <v>218</v>
      </c>
      <c r="I1114">
        <v>0.26</v>
      </c>
      <c r="J1114" t="s">
        <v>218</v>
      </c>
      <c r="K1114">
        <v>0.26</v>
      </c>
      <c r="L1114" t="s">
        <v>218</v>
      </c>
      <c r="M1114">
        <v>0.26</v>
      </c>
      <c r="N1114" t="s">
        <v>218</v>
      </c>
      <c r="O1114">
        <v>0.26</v>
      </c>
      <c r="P1114" t="s">
        <v>218</v>
      </c>
      <c r="Q1114" t="s">
        <v>6</v>
      </c>
    </row>
    <row r="1115" spans="1:17" hidden="1" x14ac:dyDescent="0.25">
      <c r="A1115" t="s">
        <v>99</v>
      </c>
      <c r="B1115" t="s">
        <v>89</v>
      </c>
      <c r="E1115">
        <v>0.79</v>
      </c>
      <c r="F1115" t="s">
        <v>218</v>
      </c>
      <c r="G1115">
        <v>0.79</v>
      </c>
      <c r="H1115" t="s">
        <v>218</v>
      </c>
      <c r="I1115">
        <v>0.79</v>
      </c>
      <c r="J1115" t="s">
        <v>218</v>
      </c>
      <c r="K1115">
        <v>0.79</v>
      </c>
      <c r="L1115" t="s">
        <v>218</v>
      </c>
      <c r="M1115">
        <v>0.79</v>
      </c>
      <c r="N1115" t="s">
        <v>218</v>
      </c>
      <c r="O1115">
        <v>0.79</v>
      </c>
      <c r="P1115" t="s">
        <v>218</v>
      </c>
      <c r="Q1115" t="s">
        <v>6</v>
      </c>
    </row>
    <row r="1116" spans="1:17" hidden="1" x14ac:dyDescent="0.25">
      <c r="A1116" t="s">
        <v>214</v>
      </c>
      <c r="B1116" t="s">
        <v>89</v>
      </c>
      <c r="E1116">
        <v>0.78</v>
      </c>
      <c r="F1116" t="s">
        <v>218</v>
      </c>
      <c r="G1116">
        <v>0.78</v>
      </c>
      <c r="H1116" t="s">
        <v>218</v>
      </c>
      <c r="I1116">
        <v>0.78</v>
      </c>
      <c r="J1116" t="s">
        <v>218</v>
      </c>
      <c r="K1116">
        <v>0.78</v>
      </c>
      <c r="L1116" t="s">
        <v>218</v>
      </c>
      <c r="M1116">
        <v>0.78</v>
      </c>
      <c r="N1116" t="s">
        <v>218</v>
      </c>
      <c r="O1116">
        <v>0.78</v>
      </c>
      <c r="P1116" t="s">
        <v>218</v>
      </c>
      <c r="Q1116" t="s">
        <v>6</v>
      </c>
    </row>
    <row r="1117" spans="1:17" hidden="1" x14ac:dyDescent="0.25">
      <c r="A1117" t="s">
        <v>101</v>
      </c>
      <c r="B1117" t="s">
        <v>89</v>
      </c>
      <c r="E1117">
        <v>0.03</v>
      </c>
      <c r="F1117" t="s">
        <v>218</v>
      </c>
      <c r="G1117">
        <v>0.03</v>
      </c>
      <c r="H1117" t="s">
        <v>218</v>
      </c>
      <c r="I1117">
        <v>0.03</v>
      </c>
      <c r="J1117" t="s">
        <v>218</v>
      </c>
      <c r="K1117">
        <v>0.03</v>
      </c>
      <c r="L1117" t="s">
        <v>218</v>
      </c>
      <c r="M1117">
        <v>0.03</v>
      </c>
      <c r="N1117" t="s">
        <v>218</v>
      </c>
      <c r="O1117">
        <v>0.03</v>
      </c>
      <c r="P1117" t="s">
        <v>218</v>
      </c>
      <c r="Q1117" t="s">
        <v>6</v>
      </c>
    </row>
    <row r="1118" spans="1:17" hidden="1" x14ac:dyDescent="0.25">
      <c r="A1118" t="s">
        <v>234</v>
      </c>
      <c r="B1118" t="s">
        <v>89</v>
      </c>
      <c r="E1118">
        <v>0.78</v>
      </c>
      <c r="F1118" t="s">
        <v>218</v>
      </c>
      <c r="G1118">
        <v>0.78</v>
      </c>
      <c r="H1118" t="s">
        <v>218</v>
      </c>
      <c r="I1118">
        <v>0.78</v>
      </c>
      <c r="J1118" t="s">
        <v>218</v>
      </c>
      <c r="K1118">
        <v>0.78</v>
      </c>
      <c r="L1118" t="s">
        <v>218</v>
      </c>
      <c r="M1118">
        <v>0.78</v>
      </c>
      <c r="N1118" t="s">
        <v>218</v>
      </c>
      <c r="O1118">
        <v>0.78</v>
      </c>
      <c r="P1118" t="s">
        <v>218</v>
      </c>
      <c r="Q1118" t="s">
        <v>6</v>
      </c>
    </row>
    <row r="1119" spans="1:17" hidden="1" x14ac:dyDescent="0.25">
      <c r="A1119" t="s">
        <v>105</v>
      </c>
      <c r="B1119" t="s">
        <v>89</v>
      </c>
      <c r="E1119">
        <v>0.7</v>
      </c>
      <c r="F1119" t="s">
        <v>218</v>
      </c>
      <c r="G1119">
        <v>0.7</v>
      </c>
      <c r="H1119" t="s">
        <v>218</v>
      </c>
      <c r="I1119">
        <v>0.7</v>
      </c>
      <c r="J1119" t="s">
        <v>218</v>
      </c>
      <c r="K1119">
        <v>0.7</v>
      </c>
      <c r="L1119" t="s">
        <v>218</v>
      </c>
      <c r="M1119">
        <v>0.7</v>
      </c>
      <c r="N1119" t="s">
        <v>218</v>
      </c>
      <c r="O1119">
        <v>0.7</v>
      </c>
      <c r="P1119" t="s">
        <v>218</v>
      </c>
      <c r="Q1119" t="s">
        <v>6</v>
      </c>
    </row>
    <row r="1120" spans="1:17" hidden="1" x14ac:dyDescent="0.25">
      <c r="A1120" t="s">
        <v>107</v>
      </c>
      <c r="B1120" t="s">
        <v>89</v>
      </c>
      <c r="E1120">
        <v>0.73</v>
      </c>
      <c r="F1120" t="s">
        <v>218</v>
      </c>
      <c r="G1120">
        <v>0.73</v>
      </c>
      <c r="H1120" t="s">
        <v>218</v>
      </c>
      <c r="I1120">
        <v>0.73</v>
      </c>
      <c r="J1120" t="s">
        <v>218</v>
      </c>
      <c r="K1120">
        <v>0.73</v>
      </c>
      <c r="L1120" t="s">
        <v>218</v>
      </c>
      <c r="M1120">
        <v>0.73</v>
      </c>
      <c r="N1120" t="s">
        <v>218</v>
      </c>
      <c r="O1120">
        <v>0.73</v>
      </c>
      <c r="P1120" t="s">
        <v>218</v>
      </c>
      <c r="Q1120" t="s">
        <v>6</v>
      </c>
    </row>
    <row r="1121" spans="1:17" x14ac:dyDescent="0.25">
      <c r="A1121" t="s">
        <v>163</v>
      </c>
      <c r="B1121" t="s">
        <v>89</v>
      </c>
      <c r="E1121">
        <v>0.81008068888667129</v>
      </c>
      <c r="F1121" t="s">
        <v>476</v>
      </c>
      <c r="G1121">
        <v>0.81008068888667129</v>
      </c>
      <c r="H1121" t="s">
        <v>476</v>
      </c>
      <c r="I1121">
        <v>0.81008068888667129</v>
      </c>
      <c r="J1121" t="s">
        <v>226</v>
      </c>
      <c r="K1121">
        <v>0.81008068888667129</v>
      </c>
      <c r="L1121" t="s">
        <v>227</v>
      </c>
      <c r="M1121">
        <v>0.81008068888667129</v>
      </c>
      <c r="N1121" t="s">
        <v>226</v>
      </c>
      <c r="O1121">
        <v>0.81008068888667129</v>
      </c>
      <c r="P1121" t="s">
        <v>227</v>
      </c>
      <c r="Q1121" t="s">
        <v>6</v>
      </c>
    </row>
    <row r="1122" spans="1:17" x14ac:dyDescent="0.25">
      <c r="A1122" t="s">
        <v>168</v>
      </c>
      <c r="B1122" t="s">
        <v>89</v>
      </c>
      <c r="E1122">
        <v>0.80154749999999997</v>
      </c>
      <c r="F1122" t="s">
        <v>476</v>
      </c>
      <c r="G1122">
        <v>0.80154749999999997</v>
      </c>
      <c r="H1122" t="s">
        <v>476</v>
      </c>
      <c r="I1122">
        <v>0.80154749999999997</v>
      </c>
      <c r="J1122" t="s">
        <v>226</v>
      </c>
      <c r="K1122">
        <v>0.80154749999999997</v>
      </c>
      <c r="L1122" t="s">
        <v>227</v>
      </c>
      <c r="M1122">
        <v>0.80154749999999997</v>
      </c>
      <c r="N1122" t="s">
        <v>226</v>
      </c>
      <c r="O1122">
        <v>0.80154749999999997</v>
      </c>
      <c r="P1122" t="s">
        <v>227</v>
      </c>
      <c r="Q1122" t="s">
        <v>6</v>
      </c>
    </row>
    <row r="1123" spans="1:17" x14ac:dyDescent="0.25">
      <c r="A1123" t="s">
        <v>178</v>
      </c>
      <c r="B1123" t="s">
        <v>89</v>
      </c>
      <c r="E1123">
        <v>0.80544749999999998</v>
      </c>
      <c r="F1123" t="s">
        <v>476</v>
      </c>
      <c r="G1123">
        <v>0.80544749999999998</v>
      </c>
      <c r="H1123" t="s">
        <v>476</v>
      </c>
      <c r="I1123">
        <v>0.80544749999999998</v>
      </c>
      <c r="J1123" t="s">
        <v>226</v>
      </c>
      <c r="K1123">
        <v>0.80544749999999998</v>
      </c>
      <c r="L1123" t="s">
        <v>227</v>
      </c>
      <c r="M1123">
        <v>0.80544749999999998</v>
      </c>
      <c r="N1123" t="s">
        <v>226</v>
      </c>
      <c r="O1123">
        <v>0.80544749999999998</v>
      </c>
      <c r="P1123" t="s">
        <v>227</v>
      </c>
      <c r="Q1123" t="s">
        <v>6</v>
      </c>
    </row>
    <row r="1124" spans="1:17" x14ac:dyDescent="0.25">
      <c r="A1124" t="s">
        <v>170</v>
      </c>
      <c r="B1124" t="s">
        <v>89</v>
      </c>
      <c r="E1124">
        <v>0.80544749999999998</v>
      </c>
      <c r="F1124" t="s">
        <v>476</v>
      </c>
      <c r="G1124">
        <v>0.80544749999999998</v>
      </c>
      <c r="H1124" t="s">
        <v>476</v>
      </c>
      <c r="I1124">
        <v>0.80544749999999998</v>
      </c>
      <c r="J1124" t="s">
        <v>226</v>
      </c>
      <c r="K1124">
        <v>0.80544749999999998</v>
      </c>
      <c r="L1124" t="s">
        <v>227</v>
      </c>
      <c r="M1124">
        <v>0.80544749999999998</v>
      </c>
      <c r="N1124" t="s">
        <v>226</v>
      </c>
      <c r="O1124">
        <v>0.80544749999999998</v>
      </c>
      <c r="P1124" t="s">
        <v>227</v>
      </c>
      <c r="Q1124" t="s">
        <v>6</v>
      </c>
    </row>
    <row r="1125" spans="1:17" x14ac:dyDescent="0.25">
      <c r="A1125" t="s">
        <v>174</v>
      </c>
      <c r="B1125" t="s">
        <v>89</v>
      </c>
      <c r="E1125">
        <v>0.80544749999999998</v>
      </c>
      <c r="F1125" t="s">
        <v>476</v>
      </c>
      <c r="G1125">
        <v>0.80544749999999998</v>
      </c>
      <c r="H1125" t="s">
        <v>476</v>
      </c>
      <c r="I1125">
        <v>0.80544749999999998</v>
      </c>
      <c r="J1125" t="s">
        <v>226</v>
      </c>
      <c r="K1125">
        <v>0.80544749999999998</v>
      </c>
      <c r="L1125" t="s">
        <v>227</v>
      </c>
      <c r="M1125">
        <v>0.80544749999999998</v>
      </c>
      <c r="N1125" t="s">
        <v>226</v>
      </c>
      <c r="O1125">
        <v>0.80544749999999998</v>
      </c>
      <c r="P1125" t="s">
        <v>227</v>
      </c>
      <c r="Q1125" t="s">
        <v>6</v>
      </c>
    </row>
    <row r="1126" spans="1:17" x14ac:dyDescent="0.25">
      <c r="A1126" t="s">
        <v>176</v>
      </c>
      <c r="B1126" t="s">
        <v>89</v>
      </c>
      <c r="E1126">
        <v>0.80544749999999998</v>
      </c>
      <c r="F1126" t="s">
        <v>476</v>
      </c>
      <c r="G1126">
        <v>0.80544749999999998</v>
      </c>
      <c r="H1126" t="s">
        <v>476</v>
      </c>
      <c r="I1126">
        <v>0.80544749999999998</v>
      </c>
      <c r="J1126" t="s">
        <v>226</v>
      </c>
      <c r="K1126">
        <v>0.80544749999999998</v>
      </c>
      <c r="L1126" t="s">
        <v>227</v>
      </c>
      <c r="M1126">
        <v>0.80544749999999998</v>
      </c>
      <c r="N1126" t="s">
        <v>226</v>
      </c>
      <c r="O1126">
        <v>0.80544749999999998</v>
      </c>
      <c r="P1126" t="s">
        <v>227</v>
      </c>
      <c r="Q1126" t="s">
        <v>6</v>
      </c>
    </row>
    <row r="1127" spans="1:17" x14ac:dyDescent="0.25">
      <c r="A1127" t="s">
        <v>172</v>
      </c>
      <c r="B1127" t="s">
        <v>89</v>
      </c>
      <c r="E1127">
        <v>0.80544749999999998</v>
      </c>
      <c r="F1127" t="s">
        <v>476</v>
      </c>
      <c r="G1127">
        <v>0.80544749999999998</v>
      </c>
      <c r="H1127" t="s">
        <v>476</v>
      </c>
      <c r="I1127">
        <v>0.80544749999999998</v>
      </c>
      <c r="J1127" t="s">
        <v>226</v>
      </c>
      <c r="K1127">
        <v>0.80544749999999998</v>
      </c>
      <c r="L1127" t="s">
        <v>227</v>
      </c>
      <c r="M1127">
        <v>0.80544749999999998</v>
      </c>
      <c r="N1127" t="s">
        <v>226</v>
      </c>
      <c r="O1127">
        <v>0.80544749999999998</v>
      </c>
      <c r="P1127" t="s">
        <v>227</v>
      </c>
      <c r="Q1127" t="s">
        <v>6</v>
      </c>
    </row>
    <row r="1128" spans="1:17" hidden="1" x14ac:dyDescent="0.25">
      <c r="A1128" t="s">
        <v>180</v>
      </c>
      <c r="B1128" t="s">
        <v>89</v>
      </c>
      <c r="E1128">
        <v>0.68</v>
      </c>
      <c r="F1128" t="s">
        <v>218</v>
      </c>
      <c r="G1128">
        <v>0.68</v>
      </c>
      <c r="H1128" t="s">
        <v>218</v>
      </c>
      <c r="I1128">
        <v>0.68</v>
      </c>
      <c r="J1128" t="s">
        <v>218</v>
      </c>
      <c r="K1128">
        <v>0.68</v>
      </c>
      <c r="L1128" t="s">
        <v>218</v>
      </c>
      <c r="M1128">
        <v>0.68</v>
      </c>
      <c r="N1128" t="s">
        <v>218</v>
      </c>
      <c r="O1128">
        <v>0.68</v>
      </c>
      <c r="P1128" t="s">
        <v>218</v>
      </c>
      <c r="Q1128" t="s">
        <v>6</v>
      </c>
    </row>
    <row r="1129" spans="1:17" hidden="1" x14ac:dyDescent="0.25">
      <c r="A1129" t="s">
        <v>189</v>
      </c>
      <c r="B1129" t="s">
        <v>89</v>
      </c>
      <c r="E1129">
        <v>0.74</v>
      </c>
      <c r="F1129" t="s">
        <v>218</v>
      </c>
      <c r="G1129">
        <v>0.74</v>
      </c>
      <c r="H1129" t="s">
        <v>218</v>
      </c>
      <c r="I1129">
        <v>0.74</v>
      </c>
      <c r="J1129" t="s">
        <v>218</v>
      </c>
      <c r="K1129">
        <v>0.74</v>
      </c>
      <c r="L1129" t="s">
        <v>218</v>
      </c>
      <c r="M1129">
        <v>0.74</v>
      </c>
      <c r="N1129" t="s">
        <v>218</v>
      </c>
      <c r="O1129">
        <v>0.74</v>
      </c>
      <c r="P1129" t="s">
        <v>218</v>
      </c>
      <c r="Q1129" t="s">
        <v>6</v>
      </c>
    </row>
    <row r="1130" spans="1:17" hidden="1" x14ac:dyDescent="0.25">
      <c r="A1130" t="s">
        <v>191</v>
      </c>
      <c r="B1130" t="s">
        <v>89</v>
      </c>
      <c r="E1130">
        <v>0.76</v>
      </c>
      <c r="F1130" t="s">
        <v>218</v>
      </c>
      <c r="G1130">
        <v>0.76</v>
      </c>
      <c r="H1130" t="s">
        <v>218</v>
      </c>
      <c r="I1130">
        <v>0.76</v>
      </c>
      <c r="J1130" t="s">
        <v>218</v>
      </c>
      <c r="K1130">
        <v>0.76</v>
      </c>
      <c r="L1130" t="s">
        <v>218</v>
      </c>
      <c r="M1130">
        <v>0.76</v>
      </c>
      <c r="N1130" t="s">
        <v>218</v>
      </c>
      <c r="O1130">
        <v>0.76</v>
      </c>
      <c r="P1130" t="s">
        <v>218</v>
      </c>
      <c r="Q1130" t="s">
        <v>6</v>
      </c>
    </row>
    <row r="1131" spans="1:17" x14ac:dyDescent="0.25">
      <c r="A1131" t="s">
        <v>103</v>
      </c>
      <c r="B1131" t="s">
        <v>89</v>
      </c>
      <c r="E1131">
        <v>0.39365624999999999</v>
      </c>
      <c r="F1131" t="s">
        <v>272</v>
      </c>
      <c r="G1131">
        <v>0.79949999999999999</v>
      </c>
      <c r="H1131" t="s">
        <v>483</v>
      </c>
      <c r="I1131">
        <v>0.39365624999999999</v>
      </c>
      <c r="J1131" t="s">
        <v>226</v>
      </c>
      <c r="K1131">
        <v>0.79949999999999999</v>
      </c>
      <c r="L1131" t="s">
        <v>227</v>
      </c>
      <c r="M1131">
        <v>0.39365624999999999</v>
      </c>
      <c r="N1131" t="s">
        <v>226</v>
      </c>
      <c r="O1131">
        <v>0.79949999999999999</v>
      </c>
      <c r="P1131" t="s">
        <v>227</v>
      </c>
      <c r="Q1131" t="s">
        <v>6</v>
      </c>
    </row>
    <row r="1132" spans="1:17" x14ac:dyDescent="0.25">
      <c r="A1132" t="s">
        <v>216</v>
      </c>
      <c r="B1132" t="s">
        <v>89</v>
      </c>
      <c r="E1132">
        <v>0.72150000000000003</v>
      </c>
      <c r="F1132" t="s">
        <v>273</v>
      </c>
      <c r="G1132">
        <v>0</v>
      </c>
      <c r="H1132" t="s">
        <v>261</v>
      </c>
      <c r="I1132">
        <v>0.72150000000000003</v>
      </c>
      <c r="J1132" t="s">
        <v>226</v>
      </c>
      <c r="K1132">
        <v>0</v>
      </c>
      <c r="L1132" t="s">
        <v>261</v>
      </c>
      <c r="M1132">
        <v>0.72150000000000003</v>
      </c>
      <c r="N1132" t="s">
        <v>226</v>
      </c>
      <c r="O1132">
        <v>0</v>
      </c>
      <c r="P1132" t="s">
        <v>261</v>
      </c>
      <c r="Q1132" t="s">
        <v>6</v>
      </c>
    </row>
    <row r="1133" spans="1:17" hidden="1" x14ac:dyDescent="0.25">
      <c r="A1133" t="s">
        <v>193</v>
      </c>
      <c r="B1133" t="s">
        <v>89</v>
      </c>
      <c r="E1133">
        <v>0.71</v>
      </c>
      <c r="F1133" t="s">
        <v>218</v>
      </c>
      <c r="G1133">
        <v>0.71</v>
      </c>
      <c r="H1133" t="s">
        <v>218</v>
      </c>
      <c r="I1133">
        <v>0.71</v>
      </c>
      <c r="J1133" t="s">
        <v>218</v>
      </c>
      <c r="K1133">
        <v>0.71</v>
      </c>
      <c r="L1133" t="s">
        <v>218</v>
      </c>
      <c r="M1133">
        <v>0.71</v>
      </c>
      <c r="N1133" t="s">
        <v>218</v>
      </c>
      <c r="O1133">
        <v>0.71</v>
      </c>
      <c r="P1133" t="s">
        <v>218</v>
      </c>
      <c r="Q1133" t="s">
        <v>6</v>
      </c>
    </row>
    <row r="1134" spans="1:17" hidden="1" x14ac:dyDescent="0.25">
      <c r="A1134" t="s">
        <v>229</v>
      </c>
      <c r="B1134" t="s">
        <v>89</v>
      </c>
      <c r="E1134">
        <v>0.78</v>
      </c>
      <c r="F1134" t="s">
        <v>218</v>
      </c>
      <c r="G1134">
        <v>0.78</v>
      </c>
      <c r="H1134" t="s">
        <v>218</v>
      </c>
      <c r="I1134">
        <v>0.78</v>
      </c>
      <c r="J1134" t="s">
        <v>218</v>
      </c>
      <c r="K1134">
        <v>0.78</v>
      </c>
      <c r="L1134" t="s">
        <v>218</v>
      </c>
      <c r="M1134">
        <v>0.78</v>
      </c>
      <c r="N1134" t="s">
        <v>218</v>
      </c>
      <c r="O1134">
        <v>0.78</v>
      </c>
      <c r="P1134" t="s">
        <v>218</v>
      </c>
      <c r="Q1134" t="s">
        <v>6</v>
      </c>
    </row>
    <row r="1135" spans="1:17" hidden="1" x14ac:dyDescent="0.25">
      <c r="A1135" t="s">
        <v>196</v>
      </c>
      <c r="B1135" t="s">
        <v>89</v>
      </c>
      <c r="E1135">
        <v>0.47</v>
      </c>
      <c r="F1135" t="s">
        <v>218</v>
      </c>
      <c r="G1135">
        <v>0.47</v>
      </c>
      <c r="H1135" t="s">
        <v>218</v>
      </c>
      <c r="I1135">
        <v>0.47</v>
      </c>
      <c r="J1135" t="s">
        <v>218</v>
      </c>
      <c r="K1135">
        <v>0.47</v>
      </c>
      <c r="L1135" t="s">
        <v>218</v>
      </c>
      <c r="M1135">
        <v>0.47</v>
      </c>
      <c r="N1135" t="s">
        <v>218</v>
      </c>
      <c r="O1135">
        <v>0.47</v>
      </c>
      <c r="P1135" t="s">
        <v>218</v>
      </c>
      <c r="Q1135" t="s">
        <v>6</v>
      </c>
    </row>
    <row r="1136" spans="1:17" x14ac:dyDescent="0.25">
      <c r="A1136" t="s">
        <v>144</v>
      </c>
      <c r="B1136" t="s">
        <v>89</v>
      </c>
      <c r="E1136">
        <v>0.81416593438781482</v>
      </c>
      <c r="F1136" t="s">
        <v>476</v>
      </c>
      <c r="G1136">
        <v>0.81416593438781482</v>
      </c>
      <c r="H1136" t="s">
        <v>476</v>
      </c>
      <c r="I1136">
        <v>0.81416593438781482</v>
      </c>
      <c r="J1136" t="s">
        <v>226</v>
      </c>
      <c r="K1136">
        <v>0.81416593438781482</v>
      </c>
      <c r="L1136" t="s">
        <v>227</v>
      </c>
      <c r="M1136">
        <v>0.81416593438781482</v>
      </c>
      <c r="N1136" t="s">
        <v>226</v>
      </c>
      <c r="O1136">
        <v>0.81416593438781482</v>
      </c>
      <c r="P1136" t="s">
        <v>227</v>
      </c>
      <c r="Q1136" t="s">
        <v>6</v>
      </c>
    </row>
    <row r="1137" spans="1:17" x14ac:dyDescent="0.25">
      <c r="A1137" t="s">
        <v>151</v>
      </c>
      <c r="B1137" t="s">
        <v>89</v>
      </c>
      <c r="E1137">
        <v>0.80876250000000005</v>
      </c>
      <c r="F1137" t="s">
        <v>476</v>
      </c>
      <c r="G1137">
        <v>0.80876250000000005</v>
      </c>
      <c r="H1137" t="s">
        <v>476</v>
      </c>
      <c r="I1137">
        <v>0.80876250000000005</v>
      </c>
      <c r="J1137" t="s">
        <v>226</v>
      </c>
      <c r="K1137">
        <v>0.80876250000000005</v>
      </c>
      <c r="L1137" t="s">
        <v>227</v>
      </c>
      <c r="M1137">
        <v>0.80876250000000005</v>
      </c>
      <c r="N1137" t="s">
        <v>226</v>
      </c>
      <c r="O1137">
        <v>0.80876250000000005</v>
      </c>
      <c r="P1137" t="s">
        <v>227</v>
      </c>
      <c r="Q1137" t="s">
        <v>6</v>
      </c>
    </row>
    <row r="1138" spans="1:17" x14ac:dyDescent="0.25">
      <c r="A1138" t="s">
        <v>161</v>
      </c>
      <c r="B1138" t="s">
        <v>89</v>
      </c>
      <c r="E1138">
        <v>0.80544749999999998</v>
      </c>
      <c r="F1138" t="s">
        <v>476</v>
      </c>
      <c r="G1138">
        <v>0.80544749999999998</v>
      </c>
      <c r="H1138" t="s">
        <v>476</v>
      </c>
      <c r="I1138">
        <v>0.80544749999999998</v>
      </c>
      <c r="J1138" t="s">
        <v>226</v>
      </c>
      <c r="K1138">
        <v>0.80544749999999998</v>
      </c>
      <c r="L1138" t="s">
        <v>227</v>
      </c>
      <c r="M1138">
        <v>0.80544749999999998</v>
      </c>
      <c r="N1138" t="s">
        <v>226</v>
      </c>
      <c r="O1138">
        <v>0.80544749999999998</v>
      </c>
      <c r="P1138" t="s">
        <v>227</v>
      </c>
      <c r="Q1138" t="s">
        <v>6</v>
      </c>
    </row>
    <row r="1139" spans="1:17" x14ac:dyDescent="0.25">
      <c r="A1139" t="s">
        <v>157</v>
      </c>
      <c r="B1139" t="s">
        <v>89</v>
      </c>
      <c r="E1139">
        <v>0.80544749999999998</v>
      </c>
      <c r="F1139" t="s">
        <v>476</v>
      </c>
      <c r="G1139">
        <v>0.80544749999999998</v>
      </c>
      <c r="H1139" t="s">
        <v>476</v>
      </c>
      <c r="I1139">
        <v>0.80544749999999998</v>
      </c>
      <c r="J1139" t="s">
        <v>226</v>
      </c>
      <c r="K1139">
        <v>0.80544749999999998</v>
      </c>
      <c r="L1139" t="s">
        <v>227</v>
      </c>
      <c r="M1139">
        <v>0.80544749999999998</v>
      </c>
      <c r="N1139" t="s">
        <v>226</v>
      </c>
      <c r="O1139">
        <v>0.80544749999999998</v>
      </c>
      <c r="P1139" t="s">
        <v>227</v>
      </c>
      <c r="Q1139" t="s">
        <v>6</v>
      </c>
    </row>
    <row r="1140" spans="1:17" x14ac:dyDescent="0.25">
      <c r="A1140" t="s">
        <v>159</v>
      </c>
      <c r="B1140" t="s">
        <v>89</v>
      </c>
      <c r="E1140">
        <v>0.80544749999999998</v>
      </c>
      <c r="F1140" t="s">
        <v>476</v>
      </c>
      <c r="G1140">
        <v>0.80544749999999998</v>
      </c>
      <c r="H1140" t="s">
        <v>476</v>
      </c>
      <c r="I1140">
        <v>0.80544749999999998</v>
      </c>
      <c r="J1140" t="s">
        <v>226</v>
      </c>
      <c r="K1140">
        <v>0.80544749999999998</v>
      </c>
      <c r="L1140" t="s">
        <v>227</v>
      </c>
      <c r="M1140">
        <v>0.80544749999999998</v>
      </c>
      <c r="N1140" t="s">
        <v>226</v>
      </c>
      <c r="O1140">
        <v>0.80544749999999998</v>
      </c>
      <c r="P1140" t="s">
        <v>227</v>
      </c>
      <c r="Q1140" t="s">
        <v>6</v>
      </c>
    </row>
    <row r="1141" spans="1:17" x14ac:dyDescent="0.25">
      <c r="A1141" t="s">
        <v>155</v>
      </c>
      <c r="B1141" t="s">
        <v>89</v>
      </c>
      <c r="E1141">
        <v>0.80544749999999998</v>
      </c>
      <c r="F1141" t="s">
        <v>476</v>
      </c>
      <c r="G1141">
        <v>0.80544749999999998</v>
      </c>
      <c r="H1141" t="s">
        <v>476</v>
      </c>
      <c r="I1141">
        <v>0.80544749999999998</v>
      </c>
      <c r="J1141" t="s">
        <v>226</v>
      </c>
      <c r="K1141">
        <v>0.80544749999999998</v>
      </c>
      <c r="L1141" t="s">
        <v>227</v>
      </c>
      <c r="M1141">
        <v>0.80544749999999998</v>
      </c>
      <c r="N1141" t="s">
        <v>241</v>
      </c>
      <c r="O1141">
        <v>0.80544749999999998</v>
      </c>
      <c r="P1141" t="s">
        <v>227</v>
      </c>
      <c r="Q1141" t="s">
        <v>6</v>
      </c>
    </row>
    <row r="1142" spans="1:17" hidden="1" x14ac:dyDescent="0.25">
      <c r="A1142" t="s">
        <v>198</v>
      </c>
      <c r="B1142" t="s">
        <v>89</v>
      </c>
      <c r="E1142">
        <v>0.75</v>
      </c>
      <c r="F1142" t="s">
        <v>218</v>
      </c>
      <c r="G1142">
        <v>0.75</v>
      </c>
      <c r="H1142" t="s">
        <v>218</v>
      </c>
      <c r="I1142">
        <v>0.75</v>
      </c>
      <c r="J1142" t="s">
        <v>218</v>
      </c>
      <c r="K1142">
        <v>0.75</v>
      </c>
      <c r="L1142" t="s">
        <v>218</v>
      </c>
      <c r="M1142">
        <v>0.75</v>
      </c>
      <c r="N1142" t="s">
        <v>218</v>
      </c>
      <c r="O1142">
        <v>0.75</v>
      </c>
      <c r="P1142" t="s">
        <v>218</v>
      </c>
      <c r="Q1142" t="s">
        <v>6</v>
      </c>
    </row>
    <row r="1143" spans="1:17" hidden="1" x14ac:dyDescent="0.25">
      <c r="A1143" t="s">
        <v>4</v>
      </c>
      <c r="B1143" t="s">
        <v>27</v>
      </c>
      <c r="E1143">
        <v>0.64139999999999997</v>
      </c>
      <c r="F1143" t="s">
        <v>218</v>
      </c>
      <c r="G1143">
        <v>0.6542</v>
      </c>
      <c r="H1143" t="s">
        <v>218</v>
      </c>
      <c r="I1143">
        <v>0.64139999999999997</v>
      </c>
      <c r="J1143" t="s">
        <v>218</v>
      </c>
      <c r="K1143">
        <v>0.6542</v>
      </c>
      <c r="L1143" t="s">
        <v>218</v>
      </c>
      <c r="M1143">
        <v>0.64139999999999997</v>
      </c>
      <c r="N1143" t="s">
        <v>218</v>
      </c>
      <c r="O1143">
        <v>0.6542</v>
      </c>
      <c r="P1143" t="s">
        <v>218</v>
      </c>
    </row>
    <row r="1144" spans="1:17" hidden="1" x14ac:dyDescent="0.25">
      <c r="A1144" t="s">
        <v>4</v>
      </c>
      <c r="B1144" t="s">
        <v>28</v>
      </c>
      <c r="E1144">
        <v>0.93500000000000005</v>
      </c>
      <c r="F1144" t="s">
        <v>218</v>
      </c>
      <c r="G1144">
        <v>0.93500000000000005</v>
      </c>
      <c r="H1144" t="s">
        <v>218</v>
      </c>
      <c r="I1144">
        <v>0.93500000000000005</v>
      </c>
      <c r="J1144" t="s">
        <v>218</v>
      </c>
      <c r="K1144">
        <v>0.93500000000000005</v>
      </c>
      <c r="L1144" t="s">
        <v>218</v>
      </c>
      <c r="M1144">
        <v>0.93500000000000005</v>
      </c>
      <c r="N1144" t="s">
        <v>218</v>
      </c>
      <c r="O1144">
        <v>0.93500000000000005</v>
      </c>
      <c r="P1144" t="s">
        <v>218</v>
      </c>
    </row>
    <row r="1145" spans="1:17" hidden="1" x14ac:dyDescent="0.25">
      <c r="A1145" t="s">
        <v>4</v>
      </c>
      <c r="B1145" t="s">
        <v>29</v>
      </c>
      <c r="E1145">
        <v>0.92600000000000005</v>
      </c>
      <c r="F1145" t="s">
        <v>218</v>
      </c>
      <c r="G1145">
        <v>0.95550000000000002</v>
      </c>
      <c r="H1145" t="s">
        <v>218</v>
      </c>
      <c r="I1145">
        <v>0.92579999999999996</v>
      </c>
      <c r="J1145" t="s">
        <v>218</v>
      </c>
      <c r="K1145">
        <v>0.95550000000000002</v>
      </c>
      <c r="L1145" t="s">
        <v>218</v>
      </c>
      <c r="M1145">
        <v>0.92600000000000005</v>
      </c>
      <c r="N1145" t="s">
        <v>218</v>
      </c>
      <c r="O1145">
        <v>0.95550000000000002</v>
      </c>
      <c r="P1145" t="s">
        <v>218</v>
      </c>
      <c r="Q1145" t="s">
        <v>6</v>
      </c>
    </row>
    <row r="1146" spans="1:17" hidden="1" x14ac:dyDescent="0.25">
      <c r="A1146" t="s">
        <v>4</v>
      </c>
      <c r="B1146" t="s">
        <v>44</v>
      </c>
      <c r="E1146">
        <v>0.92600000000000005</v>
      </c>
      <c r="F1146" t="s">
        <v>218</v>
      </c>
      <c r="G1146">
        <v>0.95550000000000002</v>
      </c>
      <c r="H1146" t="s">
        <v>218</v>
      </c>
      <c r="I1146">
        <v>0.92579999999999996</v>
      </c>
      <c r="J1146" t="s">
        <v>218</v>
      </c>
      <c r="K1146">
        <v>0.95550000000000002</v>
      </c>
      <c r="L1146" t="s">
        <v>218</v>
      </c>
      <c r="M1146">
        <v>0.92600000000000005</v>
      </c>
      <c r="N1146" t="s">
        <v>218</v>
      </c>
      <c r="O1146">
        <v>0.95550000000000002</v>
      </c>
      <c r="P1146" t="s">
        <v>218</v>
      </c>
    </row>
    <row r="1147" spans="1:17" x14ac:dyDescent="0.25">
      <c r="A1147" t="s">
        <v>58</v>
      </c>
      <c r="B1147" t="s">
        <v>54</v>
      </c>
      <c r="E1147">
        <v>3.184349999999999E-2</v>
      </c>
      <c r="F1147" t="s">
        <v>300</v>
      </c>
      <c r="G1147">
        <v>4.1975999999999992E-2</v>
      </c>
      <c r="H1147" t="s">
        <v>300</v>
      </c>
      <c r="I1147">
        <v>2.6118839999999997E-2</v>
      </c>
      <c r="J1147" t="s">
        <v>300</v>
      </c>
      <c r="K1147">
        <v>2.9655239999999999E-2</v>
      </c>
      <c r="L1147" t="s">
        <v>300</v>
      </c>
      <c r="M1147">
        <v>6.5642400000000007E-3</v>
      </c>
      <c r="N1147" t="s">
        <v>300</v>
      </c>
      <c r="O1147">
        <v>6.3468600000000002E-3</v>
      </c>
      <c r="P1147" t="s">
        <v>300</v>
      </c>
      <c r="Q1147" t="s">
        <v>55</v>
      </c>
    </row>
    <row r="1148" spans="1:17" x14ac:dyDescent="0.25">
      <c r="A1148" t="s">
        <v>60</v>
      </c>
      <c r="B1148" t="s">
        <v>54</v>
      </c>
      <c r="E1148">
        <v>0.16180990000000001</v>
      </c>
      <c r="F1148" t="s">
        <v>300</v>
      </c>
      <c r="G1148">
        <v>0.20627600000000001</v>
      </c>
      <c r="H1148" t="s">
        <v>300</v>
      </c>
      <c r="I1148">
        <v>9.4093999999999997E-2</v>
      </c>
      <c r="J1148" t="s">
        <v>300</v>
      </c>
      <c r="K1148">
        <v>0.11000379999999998</v>
      </c>
      <c r="L1148" t="s">
        <v>300</v>
      </c>
      <c r="M1148">
        <v>2.1880800000000002E-2</v>
      </c>
      <c r="N1148" t="s">
        <v>300</v>
      </c>
      <c r="O1148">
        <v>1.998542E-2</v>
      </c>
      <c r="P1148" t="s">
        <v>300</v>
      </c>
      <c r="Q1148" t="s">
        <v>55</v>
      </c>
    </row>
    <row r="1149" spans="1:17" x14ac:dyDescent="0.25">
      <c r="A1149" t="s">
        <v>99</v>
      </c>
      <c r="B1149" t="s">
        <v>54</v>
      </c>
      <c r="E1149">
        <v>4.6564000000000006E-3</v>
      </c>
      <c r="F1149" t="s">
        <v>300</v>
      </c>
      <c r="G1149">
        <v>5.9360000000000012E-3</v>
      </c>
      <c r="H1149" t="s">
        <v>300</v>
      </c>
      <c r="I1149">
        <v>4.9735400000000003E-3</v>
      </c>
      <c r="J1149" t="s">
        <v>300</v>
      </c>
      <c r="K1149">
        <v>5.6469399999999996E-3</v>
      </c>
      <c r="L1149" t="s">
        <v>300</v>
      </c>
      <c r="M1149">
        <v>5.6728000000000008E-4</v>
      </c>
      <c r="N1149" t="s">
        <v>300</v>
      </c>
      <c r="O1149">
        <v>5.7512000000000004E-4</v>
      </c>
      <c r="P1149" t="s">
        <v>300</v>
      </c>
      <c r="Q1149" t="s">
        <v>55</v>
      </c>
    </row>
    <row r="1150" spans="1:17" x14ac:dyDescent="0.25">
      <c r="A1150" t="s">
        <v>214</v>
      </c>
      <c r="B1150" t="s">
        <v>54</v>
      </c>
      <c r="E1150">
        <v>3.326E-3</v>
      </c>
      <c r="F1150" t="s">
        <v>300</v>
      </c>
      <c r="G1150">
        <v>4.2400000000000007E-3</v>
      </c>
      <c r="H1150" t="s">
        <v>300</v>
      </c>
      <c r="I1150">
        <v>2.068E-3</v>
      </c>
      <c r="J1150" t="s">
        <v>300</v>
      </c>
      <c r="K1150">
        <v>2.3480000000000003E-3</v>
      </c>
      <c r="L1150" t="s">
        <v>300</v>
      </c>
      <c r="M1150">
        <v>4.1080000000000001E-4</v>
      </c>
      <c r="N1150" t="s">
        <v>300</v>
      </c>
      <c r="O1150">
        <v>4.0520000000000004E-4</v>
      </c>
      <c r="P1150" t="s">
        <v>300</v>
      </c>
      <c r="Q1150" t="s">
        <v>55</v>
      </c>
    </row>
    <row r="1151" spans="1:17" hidden="1" x14ac:dyDescent="0.25">
      <c r="A1151" t="s">
        <v>212</v>
      </c>
      <c r="B1151" t="s">
        <v>54</v>
      </c>
      <c r="E1151">
        <v>1</v>
      </c>
      <c r="F1151" t="s">
        <v>218</v>
      </c>
      <c r="G1151">
        <v>1</v>
      </c>
      <c r="H1151" t="s">
        <v>218</v>
      </c>
      <c r="I1151">
        <v>1</v>
      </c>
      <c r="J1151" t="s">
        <v>218</v>
      </c>
      <c r="K1151">
        <v>1</v>
      </c>
      <c r="L1151" t="s">
        <v>218</v>
      </c>
      <c r="M1151">
        <v>1</v>
      </c>
      <c r="N1151" t="s">
        <v>218</v>
      </c>
      <c r="O1151">
        <v>1</v>
      </c>
      <c r="P1151" t="s">
        <v>218</v>
      </c>
      <c r="Q1151" t="s">
        <v>55</v>
      </c>
    </row>
    <row r="1152" spans="1:17" hidden="1" x14ac:dyDescent="0.25">
      <c r="A1152" t="s">
        <v>211</v>
      </c>
      <c r="B1152" t="s">
        <v>54</v>
      </c>
      <c r="E1152">
        <v>1</v>
      </c>
      <c r="F1152" t="s">
        <v>218</v>
      </c>
      <c r="G1152">
        <v>1</v>
      </c>
      <c r="H1152" t="s">
        <v>218</v>
      </c>
      <c r="I1152">
        <v>1</v>
      </c>
      <c r="J1152" t="s">
        <v>218</v>
      </c>
      <c r="K1152">
        <v>1</v>
      </c>
      <c r="L1152" t="s">
        <v>218</v>
      </c>
      <c r="M1152">
        <v>1</v>
      </c>
      <c r="N1152" t="s">
        <v>218</v>
      </c>
      <c r="O1152">
        <v>1</v>
      </c>
      <c r="P1152" t="s">
        <v>218</v>
      </c>
      <c r="Q1152" t="s">
        <v>55</v>
      </c>
    </row>
    <row r="1153" spans="1:17" hidden="1" x14ac:dyDescent="0.25">
      <c r="A1153" t="s">
        <v>213</v>
      </c>
      <c r="B1153" t="s">
        <v>54</v>
      </c>
      <c r="E1153">
        <v>1</v>
      </c>
      <c r="F1153" t="s">
        <v>218</v>
      </c>
      <c r="G1153">
        <v>1</v>
      </c>
      <c r="H1153" t="s">
        <v>218</v>
      </c>
      <c r="I1153">
        <v>1</v>
      </c>
      <c r="J1153" t="s">
        <v>218</v>
      </c>
      <c r="K1153">
        <v>1</v>
      </c>
      <c r="L1153" t="s">
        <v>218</v>
      </c>
      <c r="M1153">
        <v>1</v>
      </c>
      <c r="N1153" t="s">
        <v>218</v>
      </c>
      <c r="O1153">
        <v>1</v>
      </c>
      <c r="P1153" t="s">
        <v>218</v>
      </c>
      <c r="Q1153" t="s">
        <v>55</v>
      </c>
    </row>
    <row r="1154" spans="1:17" x14ac:dyDescent="0.25">
      <c r="A1154" t="s">
        <v>101</v>
      </c>
      <c r="B1154" t="s">
        <v>54</v>
      </c>
      <c r="E1154">
        <v>0.1811007</v>
      </c>
      <c r="F1154" t="s">
        <v>300</v>
      </c>
      <c r="G1154">
        <v>0.23086800000000005</v>
      </c>
      <c r="H1154" t="s">
        <v>300</v>
      </c>
      <c r="I1154">
        <v>0.11063799999999999</v>
      </c>
      <c r="J1154" t="s">
        <v>300</v>
      </c>
      <c r="K1154">
        <v>0.12561799999999998</v>
      </c>
      <c r="L1154" t="s">
        <v>300</v>
      </c>
      <c r="M1154">
        <v>3.1403E-2</v>
      </c>
      <c r="N1154" t="s">
        <v>300</v>
      </c>
      <c r="O1154">
        <v>2.2368060000000002E-2</v>
      </c>
      <c r="P1154" t="s">
        <v>300</v>
      </c>
      <c r="Q1154" t="s">
        <v>55</v>
      </c>
    </row>
    <row r="1155" spans="1:17" x14ac:dyDescent="0.25">
      <c r="A1155" t="s">
        <v>94</v>
      </c>
      <c r="B1155" t="s">
        <v>54</v>
      </c>
      <c r="E1155">
        <v>1</v>
      </c>
      <c r="F1155" t="s">
        <v>328</v>
      </c>
      <c r="G1155">
        <v>1</v>
      </c>
      <c r="H1155" t="s">
        <v>328</v>
      </c>
      <c r="I1155">
        <v>1</v>
      </c>
      <c r="J1155" t="s">
        <v>328</v>
      </c>
      <c r="K1155">
        <v>1</v>
      </c>
      <c r="L1155" t="s">
        <v>328</v>
      </c>
      <c r="M1155">
        <v>1</v>
      </c>
      <c r="N1155" t="s">
        <v>328</v>
      </c>
      <c r="O1155">
        <v>1</v>
      </c>
      <c r="P1155" t="s">
        <v>328</v>
      </c>
      <c r="Q1155" t="s">
        <v>55</v>
      </c>
    </row>
    <row r="1156" spans="1:17" x14ac:dyDescent="0.25">
      <c r="A1156" t="s">
        <v>234</v>
      </c>
      <c r="B1156" t="s">
        <v>54</v>
      </c>
      <c r="E1156">
        <v>6.8931349999999988E-2</v>
      </c>
      <c r="F1156" t="s">
        <v>300</v>
      </c>
      <c r="G1156">
        <v>6.4871999999999999E-2</v>
      </c>
      <c r="H1156" t="s">
        <v>300</v>
      </c>
      <c r="I1156">
        <v>4.8174059999999998E-2</v>
      </c>
      <c r="J1156" t="s">
        <v>300</v>
      </c>
      <c r="K1156">
        <v>5.2090379999999999E-2</v>
      </c>
      <c r="L1156" t="s">
        <v>300</v>
      </c>
      <c r="M1156">
        <v>3.039E-3</v>
      </c>
      <c r="N1156" t="s">
        <v>300</v>
      </c>
      <c r="O1156">
        <v>3.081E-3</v>
      </c>
      <c r="P1156" t="s">
        <v>300</v>
      </c>
      <c r="Q1156" t="s">
        <v>55</v>
      </c>
    </row>
    <row r="1157" spans="1:17" x14ac:dyDescent="0.25">
      <c r="A1157" t="s">
        <v>105</v>
      </c>
      <c r="B1157" t="s">
        <v>54</v>
      </c>
      <c r="E1157">
        <v>9.7618099999999992E-3</v>
      </c>
      <c r="F1157" t="s">
        <v>300</v>
      </c>
      <c r="G1157">
        <v>1.24444E-2</v>
      </c>
      <c r="H1157" t="s">
        <v>300</v>
      </c>
      <c r="I1157">
        <v>9.5024600000000008E-3</v>
      </c>
      <c r="J1157" t="s">
        <v>300</v>
      </c>
      <c r="K1157">
        <v>1.0495559999999999E-2</v>
      </c>
      <c r="L1157" t="s">
        <v>300</v>
      </c>
      <c r="M1157">
        <v>1.84366E-3</v>
      </c>
      <c r="N1157" t="s">
        <v>300</v>
      </c>
      <c r="O1157">
        <v>1.86914E-3</v>
      </c>
      <c r="P1157" t="s">
        <v>300</v>
      </c>
      <c r="Q1157" t="s">
        <v>55</v>
      </c>
    </row>
    <row r="1158" spans="1:17" x14ac:dyDescent="0.25">
      <c r="A1158" t="s">
        <v>107</v>
      </c>
      <c r="B1158" t="s">
        <v>54</v>
      </c>
      <c r="E1158">
        <v>4.7395499999999995E-3</v>
      </c>
      <c r="F1158" t="s">
        <v>300</v>
      </c>
      <c r="G1158">
        <v>6.0419999999999996E-3</v>
      </c>
      <c r="H1158" t="s">
        <v>300</v>
      </c>
      <c r="I1158">
        <v>7.4448000000000005E-3</v>
      </c>
      <c r="J1158" t="s">
        <v>300</v>
      </c>
      <c r="K1158">
        <v>5.5882399999999995E-3</v>
      </c>
      <c r="L1158" t="s">
        <v>300</v>
      </c>
      <c r="M1158">
        <v>2.7756199999999999E-3</v>
      </c>
      <c r="N1158" t="s">
        <v>300</v>
      </c>
      <c r="O1158">
        <v>2.4442599999999997E-3</v>
      </c>
      <c r="P1158" t="s">
        <v>300</v>
      </c>
      <c r="Q1158" t="s">
        <v>55</v>
      </c>
    </row>
    <row r="1159" spans="1:17" x14ac:dyDescent="0.25">
      <c r="A1159" t="s">
        <v>112</v>
      </c>
      <c r="B1159" t="s">
        <v>54</v>
      </c>
      <c r="E1159">
        <v>1</v>
      </c>
      <c r="F1159" t="s">
        <v>328</v>
      </c>
      <c r="G1159">
        <v>1</v>
      </c>
      <c r="H1159" t="s">
        <v>300</v>
      </c>
      <c r="I1159">
        <v>1</v>
      </c>
      <c r="J1159" t="s">
        <v>300</v>
      </c>
      <c r="K1159">
        <v>1</v>
      </c>
      <c r="L1159" t="s">
        <v>300</v>
      </c>
      <c r="M1159">
        <v>1</v>
      </c>
      <c r="N1159" t="s">
        <v>300</v>
      </c>
      <c r="O1159">
        <v>1</v>
      </c>
      <c r="P1159" t="s">
        <v>300</v>
      </c>
      <c r="Q1159" t="s">
        <v>55</v>
      </c>
    </row>
    <row r="1160" spans="1:17" x14ac:dyDescent="0.25">
      <c r="A1160" t="s">
        <v>163</v>
      </c>
      <c r="B1160" t="s">
        <v>54</v>
      </c>
      <c r="E1160">
        <v>1.5149930000000001E-2</v>
      </c>
      <c r="F1160" t="s">
        <v>300</v>
      </c>
      <c r="G1160">
        <v>1.6430000000000004E-2</v>
      </c>
      <c r="H1160" t="s">
        <v>300</v>
      </c>
      <c r="I1160">
        <v>8.1685999999999998E-3</v>
      </c>
      <c r="J1160" t="s">
        <v>300</v>
      </c>
      <c r="K1160">
        <v>9.2745999999999992E-3</v>
      </c>
      <c r="L1160" t="s">
        <v>300</v>
      </c>
      <c r="M1160">
        <v>2.9417520000000002E-3</v>
      </c>
      <c r="N1160" t="s">
        <v>300</v>
      </c>
      <c r="O1160">
        <v>2.9824079999999998E-3</v>
      </c>
      <c r="P1160" t="s">
        <v>300</v>
      </c>
      <c r="Q1160" t="s">
        <v>55</v>
      </c>
    </row>
    <row r="1161" spans="1:17" x14ac:dyDescent="0.25">
      <c r="A1161" t="s">
        <v>180</v>
      </c>
      <c r="B1161" t="s">
        <v>54</v>
      </c>
      <c r="E1161">
        <v>4.0660349999999991E-2</v>
      </c>
      <c r="F1161" t="s">
        <v>300</v>
      </c>
      <c r="G1161">
        <v>4.2972400000000001E-2</v>
      </c>
      <c r="H1161" t="s">
        <v>300</v>
      </c>
      <c r="I1161">
        <v>2.365275E-2</v>
      </c>
      <c r="J1161" t="s">
        <v>300</v>
      </c>
      <c r="K1161">
        <v>2.0310199999999997E-2</v>
      </c>
      <c r="L1161" t="s">
        <v>300</v>
      </c>
      <c r="M1161">
        <v>6.7668399999999997E-3</v>
      </c>
      <c r="N1161" t="s">
        <v>300</v>
      </c>
      <c r="O1161">
        <v>5.7922799999999995E-3</v>
      </c>
      <c r="P1161" t="s">
        <v>300</v>
      </c>
      <c r="Q1161" t="s">
        <v>55</v>
      </c>
    </row>
    <row r="1162" spans="1:17" x14ac:dyDescent="0.25">
      <c r="A1162" t="s">
        <v>141</v>
      </c>
      <c r="B1162" t="s">
        <v>54</v>
      </c>
      <c r="E1162">
        <v>1</v>
      </c>
      <c r="F1162" t="s">
        <v>328</v>
      </c>
      <c r="G1162">
        <v>1</v>
      </c>
      <c r="H1162" t="s">
        <v>328</v>
      </c>
      <c r="I1162">
        <v>1</v>
      </c>
      <c r="J1162" t="s">
        <v>328</v>
      </c>
      <c r="K1162">
        <v>1</v>
      </c>
      <c r="L1162" t="s">
        <v>328</v>
      </c>
      <c r="M1162">
        <v>1</v>
      </c>
      <c r="N1162" t="s">
        <v>328</v>
      </c>
      <c r="O1162">
        <v>1</v>
      </c>
      <c r="P1162" t="s">
        <v>328</v>
      </c>
      <c r="Q1162" t="s">
        <v>55</v>
      </c>
    </row>
    <row r="1163" spans="1:17" x14ac:dyDescent="0.25">
      <c r="A1163" t="s">
        <v>189</v>
      </c>
      <c r="B1163" t="s">
        <v>54</v>
      </c>
      <c r="E1163">
        <v>1.1640999999999999E-2</v>
      </c>
      <c r="F1163" t="s">
        <v>300</v>
      </c>
      <c r="G1163">
        <v>1.4839999999999999E-2</v>
      </c>
      <c r="H1163" t="s">
        <v>300</v>
      </c>
      <c r="I1163">
        <v>7.2379999999999996E-3</v>
      </c>
      <c r="J1163" t="s">
        <v>300</v>
      </c>
      <c r="K1163">
        <v>8.2179999999999979E-3</v>
      </c>
      <c r="L1163" t="s">
        <v>300</v>
      </c>
      <c r="M1163">
        <v>1.6208000000000001E-3</v>
      </c>
      <c r="N1163" t="s">
        <v>300</v>
      </c>
      <c r="O1163">
        <v>2.2183200000000002E-3</v>
      </c>
      <c r="P1163" t="s">
        <v>300</v>
      </c>
      <c r="Q1163" t="s">
        <v>55</v>
      </c>
    </row>
    <row r="1164" spans="1:17" x14ac:dyDescent="0.25">
      <c r="A1164" t="s">
        <v>191</v>
      </c>
      <c r="B1164" t="s">
        <v>54</v>
      </c>
      <c r="E1164">
        <v>0.56092989999999998</v>
      </c>
      <c r="F1164" t="s">
        <v>300</v>
      </c>
      <c r="G1164">
        <v>0.71507599999999993</v>
      </c>
      <c r="H1164" t="s">
        <v>300</v>
      </c>
      <c r="I1164">
        <v>0.42973040000000007</v>
      </c>
      <c r="J1164" t="s">
        <v>300</v>
      </c>
      <c r="K1164">
        <v>0.47323939999999998</v>
      </c>
      <c r="L1164" t="s">
        <v>300</v>
      </c>
      <c r="M1164">
        <v>6.8377500000000008E-2</v>
      </c>
      <c r="N1164" t="s">
        <v>300</v>
      </c>
      <c r="O1164">
        <v>6.9281419999999996E-2</v>
      </c>
      <c r="P1164" t="s">
        <v>300</v>
      </c>
      <c r="Q1164" t="s">
        <v>55</v>
      </c>
    </row>
    <row r="1165" spans="1:17" x14ac:dyDescent="0.25">
      <c r="A1165" t="s">
        <v>103</v>
      </c>
      <c r="B1165" t="s">
        <v>54</v>
      </c>
      <c r="E1165">
        <v>4.756612380000004E-3</v>
      </c>
      <c r="F1165" t="s">
        <v>300</v>
      </c>
      <c r="G1165">
        <v>4.756612380000004E-3</v>
      </c>
      <c r="H1165" t="s">
        <v>300</v>
      </c>
      <c r="I1165">
        <v>4.756612380000004E-3</v>
      </c>
      <c r="J1165" t="s">
        <v>300</v>
      </c>
      <c r="K1165">
        <v>4.756612380000004E-3</v>
      </c>
      <c r="L1165" t="s">
        <v>300</v>
      </c>
      <c r="M1165">
        <v>4.756612380000004E-3</v>
      </c>
      <c r="N1165" t="s">
        <v>300</v>
      </c>
      <c r="O1165">
        <v>4.756612380000004E-3</v>
      </c>
      <c r="P1165" t="s">
        <v>300</v>
      </c>
      <c r="Q1165" t="s">
        <v>55</v>
      </c>
    </row>
    <row r="1166" spans="1:17" x14ac:dyDescent="0.25">
      <c r="A1166" t="s">
        <v>216</v>
      </c>
      <c r="B1166" t="s">
        <v>54</v>
      </c>
      <c r="E1166">
        <v>4.9191540000000006E-2</v>
      </c>
      <c r="F1166" t="s">
        <v>300</v>
      </c>
      <c r="G1166">
        <v>0</v>
      </c>
      <c r="H1166" t="s">
        <v>300</v>
      </c>
      <c r="I1166">
        <v>4.9191540000000006E-2</v>
      </c>
      <c r="J1166" t="s">
        <v>300</v>
      </c>
      <c r="K1166">
        <v>0</v>
      </c>
      <c r="L1166" t="s">
        <v>300</v>
      </c>
      <c r="M1166">
        <v>4.9191540000000006E-2</v>
      </c>
      <c r="N1166" t="s">
        <v>300</v>
      </c>
      <c r="O1166">
        <v>0</v>
      </c>
      <c r="P1166" t="s">
        <v>300</v>
      </c>
      <c r="Q1166" t="s">
        <v>55</v>
      </c>
    </row>
    <row r="1167" spans="1:17" x14ac:dyDescent="0.25">
      <c r="A1167" t="s">
        <v>193</v>
      </c>
      <c r="B1167" t="s">
        <v>54</v>
      </c>
      <c r="E1167">
        <v>5.3215999999999992E-3</v>
      </c>
      <c r="F1167" t="s">
        <v>300</v>
      </c>
      <c r="G1167">
        <v>6.7840000000000001E-3</v>
      </c>
      <c r="H1167" t="s">
        <v>300</v>
      </c>
      <c r="I1167">
        <v>2.9986000000000001E-3</v>
      </c>
      <c r="J1167" t="s">
        <v>300</v>
      </c>
      <c r="K1167">
        <v>3.1698E-3</v>
      </c>
      <c r="L1167" t="s">
        <v>300</v>
      </c>
      <c r="M1167">
        <v>4.70032E-4</v>
      </c>
      <c r="N1167" t="s">
        <v>300</v>
      </c>
      <c r="O1167">
        <v>6.5728E-4</v>
      </c>
      <c r="P1167" t="s">
        <v>300</v>
      </c>
      <c r="Q1167" t="s">
        <v>55</v>
      </c>
    </row>
    <row r="1168" spans="1:17" x14ac:dyDescent="0.25">
      <c r="A1168" t="s">
        <v>195</v>
      </c>
      <c r="B1168" t="s">
        <v>54</v>
      </c>
      <c r="D1168" t="s">
        <v>447</v>
      </c>
      <c r="E1168">
        <v>1.1786148178039717E-4</v>
      </c>
      <c r="F1168" t="s">
        <v>329</v>
      </c>
      <c r="G1168">
        <v>0.16167949371200002</v>
      </c>
      <c r="H1168" t="s">
        <v>329</v>
      </c>
      <c r="I1168">
        <v>0.15588813645108002</v>
      </c>
      <c r="J1168" t="s">
        <v>329</v>
      </c>
      <c r="K1168">
        <v>0.15717970163788</v>
      </c>
      <c r="L1168" t="s">
        <v>329</v>
      </c>
      <c r="M1168">
        <v>3.2821200000000003E-3</v>
      </c>
      <c r="N1168" t="s">
        <v>329</v>
      </c>
      <c r="O1168">
        <v>3.1734300000000005E-3</v>
      </c>
      <c r="P1168" t="s">
        <v>329</v>
      </c>
      <c r="Q1168" t="s">
        <v>55</v>
      </c>
    </row>
    <row r="1169" spans="1:17" x14ac:dyDescent="0.25">
      <c r="A1169" t="s">
        <v>229</v>
      </c>
      <c r="B1169" t="s">
        <v>54</v>
      </c>
      <c r="E1169">
        <v>6.9014499999999999E-3</v>
      </c>
      <c r="F1169" t="s">
        <v>300</v>
      </c>
      <c r="G1169">
        <v>9.6883999999999998E-3</v>
      </c>
      <c r="H1169" t="s">
        <v>300</v>
      </c>
      <c r="I1169">
        <v>4.6530000000000009E-3</v>
      </c>
      <c r="J1169" t="s">
        <v>300</v>
      </c>
      <c r="K1169">
        <v>5.2090379999999999E-2</v>
      </c>
      <c r="L1169" t="s">
        <v>300</v>
      </c>
      <c r="M1169">
        <v>6.7871000000000001E-4</v>
      </c>
      <c r="N1169" t="s">
        <v>300</v>
      </c>
      <c r="O1169">
        <v>6.8809000000000003E-4</v>
      </c>
      <c r="P1169" t="s">
        <v>300</v>
      </c>
      <c r="Q1169" t="s">
        <v>55</v>
      </c>
    </row>
    <row r="1170" spans="1:17" x14ac:dyDescent="0.25">
      <c r="A1170" t="s">
        <v>196</v>
      </c>
      <c r="B1170" t="s">
        <v>54</v>
      </c>
      <c r="E1170">
        <v>8.4812999999999986E-2</v>
      </c>
      <c r="F1170" t="s">
        <v>300</v>
      </c>
      <c r="G1170">
        <v>0.1484</v>
      </c>
      <c r="H1170" t="s">
        <v>300</v>
      </c>
      <c r="I1170">
        <v>0.112189</v>
      </c>
      <c r="J1170" t="s">
        <v>300</v>
      </c>
      <c r="K1170">
        <v>0.12737899999999999</v>
      </c>
      <c r="L1170" t="s">
        <v>300</v>
      </c>
      <c r="M1170">
        <v>1.0332599999999999E-2</v>
      </c>
      <c r="N1170" t="s">
        <v>300</v>
      </c>
      <c r="O1170">
        <v>1.4378000000000002E-2</v>
      </c>
      <c r="P1170" t="s">
        <v>300</v>
      </c>
      <c r="Q1170" t="s">
        <v>55</v>
      </c>
    </row>
    <row r="1171" spans="1:17" x14ac:dyDescent="0.25">
      <c r="A1171" t="s">
        <v>144</v>
      </c>
      <c r="B1171" t="s">
        <v>54</v>
      </c>
      <c r="E1171">
        <v>4.731235000000001E-2</v>
      </c>
      <c r="F1171" t="s">
        <v>300</v>
      </c>
      <c r="G1171">
        <v>6.0314000000000006E-2</v>
      </c>
      <c r="H1171" t="s">
        <v>300</v>
      </c>
      <c r="I1171">
        <v>4.8184400000000009E-2</v>
      </c>
      <c r="J1171" t="s">
        <v>300</v>
      </c>
      <c r="K1171">
        <v>5.4708399999999997E-2</v>
      </c>
      <c r="L1171" t="s">
        <v>300</v>
      </c>
      <c r="M1171">
        <v>2.2833020000000001E-3</v>
      </c>
      <c r="N1171" t="s">
        <v>300</v>
      </c>
      <c r="O1171">
        <v>2.3148579999999999E-3</v>
      </c>
      <c r="P1171" t="s">
        <v>300</v>
      </c>
      <c r="Q1171" t="s">
        <v>55</v>
      </c>
    </row>
    <row r="1172" spans="1:17" x14ac:dyDescent="0.25">
      <c r="A1172" t="s">
        <v>198</v>
      </c>
      <c r="B1172" t="s">
        <v>54</v>
      </c>
      <c r="E1172">
        <v>1.9457100000000002E-3</v>
      </c>
      <c r="F1172" t="s">
        <v>300</v>
      </c>
      <c r="G1172">
        <v>3.7312000000000001E-3</v>
      </c>
      <c r="H1172" t="s">
        <v>300</v>
      </c>
      <c r="I1172">
        <v>4.1360000000000002E-4</v>
      </c>
      <c r="J1172" t="s">
        <v>300</v>
      </c>
      <c r="K1172">
        <v>4.6960000000000003E-4</v>
      </c>
      <c r="L1172" t="s">
        <v>300</v>
      </c>
      <c r="M1172">
        <v>1.0130000000000001E-4</v>
      </c>
      <c r="N1172" t="s">
        <v>300</v>
      </c>
      <c r="O1172">
        <v>8.2159999999999999E-5</v>
      </c>
      <c r="P1172" t="s">
        <v>300</v>
      </c>
      <c r="Q1172" t="s">
        <v>55</v>
      </c>
    </row>
    <row r="1173" spans="1:17" x14ac:dyDescent="0.25">
      <c r="A1173" t="s">
        <v>51</v>
      </c>
      <c r="B1173" t="s">
        <v>54</v>
      </c>
      <c r="E1173">
        <v>7.4301499999999979E-2</v>
      </c>
      <c r="F1173" t="s">
        <v>300</v>
      </c>
      <c r="G1173">
        <v>9.7943999999999989E-2</v>
      </c>
      <c r="H1173" t="s">
        <v>300</v>
      </c>
      <c r="I1173">
        <v>6.0943959999999991E-2</v>
      </c>
      <c r="J1173" t="s">
        <v>300</v>
      </c>
      <c r="K1173">
        <v>6.9195560000000003E-2</v>
      </c>
      <c r="L1173" t="s">
        <v>300</v>
      </c>
      <c r="M1173">
        <v>1.531656E-2</v>
      </c>
      <c r="N1173" t="s">
        <v>300</v>
      </c>
      <c r="O1173">
        <v>1.4809339999999999E-2</v>
      </c>
      <c r="P1173" t="s">
        <v>300</v>
      </c>
      <c r="Q1173" t="s">
        <v>55</v>
      </c>
    </row>
    <row r="1174" spans="1:17" x14ac:dyDescent="0.25">
      <c r="A1174" t="s">
        <v>163</v>
      </c>
      <c r="B1174" t="s">
        <v>149</v>
      </c>
      <c r="E1174">
        <v>1.5149930000000001E-2</v>
      </c>
      <c r="F1174" t="s">
        <v>300</v>
      </c>
      <c r="G1174">
        <v>1.6430000000000004E-2</v>
      </c>
      <c r="H1174" t="s">
        <v>300</v>
      </c>
      <c r="I1174">
        <v>8.1685999999999998E-3</v>
      </c>
      <c r="J1174" t="s">
        <v>300</v>
      </c>
      <c r="K1174">
        <v>9.2745999999999992E-3</v>
      </c>
      <c r="L1174" t="s">
        <v>300</v>
      </c>
      <c r="M1174">
        <v>2.9417520000000002E-3</v>
      </c>
      <c r="N1174" t="s">
        <v>300</v>
      </c>
      <c r="O1174">
        <v>2.9824079999999998E-3</v>
      </c>
      <c r="P1174" t="s">
        <v>300</v>
      </c>
      <c r="Q1174" t="s">
        <v>55</v>
      </c>
    </row>
    <row r="1175" spans="1:17" x14ac:dyDescent="0.25">
      <c r="A1175" t="s">
        <v>144</v>
      </c>
      <c r="B1175" t="s">
        <v>149</v>
      </c>
      <c r="E1175">
        <v>4.731235000000001E-2</v>
      </c>
      <c r="F1175" t="s">
        <v>300</v>
      </c>
      <c r="G1175">
        <v>6.0314000000000006E-2</v>
      </c>
      <c r="H1175" t="s">
        <v>300</v>
      </c>
      <c r="I1175">
        <v>4.8184400000000009E-2</v>
      </c>
      <c r="J1175" t="s">
        <v>300</v>
      </c>
      <c r="K1175">
        <v>5.4708399999999997E-2</v>
      </c>
      <c r="L1175" t="s">
        <v>300</v>
      </c>
      <c r="M1175">
        <v>2.2833020000000001E-3</v>
      </c>
      <c r="N1175" t="s">
        <v>300</v>
      </c>
      <c r="O1175">
        <v>2.3148579999999999E-3</v>
      </c>
      <c r="P1175" t="s">
        <v>300</v>
      </c>
      <c r="Q1175" t="s">
        <v>55</v>
      </c>
    </row>
    <row r="1048401" spans="16:16" x14ac:dyDescent="0.25">
      <c r="P1048401" t="s">
        <v>236</v>
      </c>
    </row>
  </sheetData>
  <autoFilter ref="A1:Q1175" xr:uid="{00000000-0001-0000-0000-000000000000}">
    <filterColumn colId="5">
      <customFilters>
        <customFilter operator="notEqual" val="mouse"/>
      </customFilters>
    </filterColumn>
    <filterColumn colId="7">
      <customFilters>
        <customFilter operator="notEqual" val="mouse"/>
      </customFilters>
    </filterColumn>
  </autoFilter>
  <sortState xmlns:xlrd2="http://schemas.microsoft.com/office/spreadsheetml/2017/richdata2" ref="A369:Q1171">
    <sortCondition ref="B2:B1175"/>
    <sortCondition ref="A2:A1175"/>
  </sortState>
  <phoneticPr fontId="1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2453E-2B43-43D2-9346-E2A85D9557B8}">
  <dimension ref="B1:B70"/>
  <sheetViews>
    <sheetView workbookViewId="0">
      <selection activeCell="J73" sqref="A1:XFD1048576"/>
    </sheetView>
  </sheetViews>
  <sheetFormatPr defaultRowHeight="15" x14ac:dyDescent="0.25"/>
  <sheetData>
    <row r="1" spans="2:2" x14ac:dyDescent="0.25">
      <c r="B1" t="s">
        <v>498</v>
      </c>
    </row>
    <row r="2" spans="2:2" x14ac:dyDescent="0.25">
      <c r="B2" t="s">
        <v>499</v>
      </c>
    </row>
    <row r="3" spans="2:2" x14ac:dyDescent="0.25">
      <c r="B3" t="s">
        <v>526</v>
      </c>
    </row>
    <row r="4" spans="2:2" x14ac:dyDescent="0.25">
      <c r="B4" t="s">
        <v>455</v>
      </c>
    </row>
    <row r="5" spans="2:2" x14ac:dyDescent="0.25">
      <c r="B5" t="s">
        <v>445</v>
      </c>
    </row>
    <row r="6" spans="2:2" x14ac:dyDescent="0.25">
      <c r="B6" t="s">
        <v>494</v>
      </c>
    </row>
    <row r="7" spans="2:2" x14ac:dyDescent="0.25">
      <c r="B7" t="s">
        <v>500</v>
      </c>
    </row>
    <row r="8" spans="2:2" x14ac:dyDescent="0.25">
      <c r="B8" t="s">
        <v>304</v>
      </c>
    </row>
    <row r="9" spans="2:2" x14ac:dyDescent="0.25">
      <c r="B9" t="s">
        <v>496</v>
      </c>
    </row>
    <row r="10" spans="2:2" x14ac:dyDescent="0.25">
      <c r="B10" t="s">
        <v>501</v>
      </c>
    </row>
    <row r="11" spans="2:2" x14ac:dyDescent="0.25">
      <c r="B11" t="s">
        <v>527</v>
      </c>
    </row>
    <row r="12" spans="2:2" x14ac:dyDescent="0.25">
      <c r="B12" t="s">
        <v>528</v>
      </c>
    </row>
    <row r="13" spans="2:2" x14ac:dyDescent="0.25">
      <c r="B13" t="s">
        <v>502</v>
      </c>
    </row>
    <row r="14" spans="2:2" x14ac:dyDescent="0.25">
      <c r="B14" t="s">
        <v>503</v>
      </c>
    </row>
    <row r="15" spans="2:2" x14ac:dyDescent="0.25">
      <c r="B15" t="s">
        <v>504</v>
      </c>
    </row>
    <row r="16" spans="2:2" x14ac:dyDescent="0.25">
      <c r="B16" t="s">
        <v>529</v>
      </c>
    </row>
    <row r="17" spans="2:2" x14ac:dyDescent="0.25">
      <c r="B17" t="s">
        <v>505</v>
      </c>
    </row>
    <row r="18" spans="2:2" x14ac:dyDescent="0.25">
      <c r="B18" t="s">
        <v>530</v>
      </c>
    </row>
    <row r="19" spans="2:2" x14ac:dyDescent="0.25">
      <c r="B19" t="s">
        <v>506</v>
      </c>
    </row>
    <row r="20" spans="2:2" x14ac:dyDescent="0.25">
      <c r="B20" t="s">
        <v>525</v>
      </c>
    </row>
    <row r="21" spans="2:2" x14ac:dyDescent="0.25">
      <c r="B21" t="s">
        <v>457</v>
      </c>
    </row>
    <row r="22" spans="2:2" x14ac:dyDescent="0.25">
      <c r="B22" t="s">
        <v>531</v>
      </c>
    </row>
    <row r="23" spans="2:2" x14ac:dyDescent="0.25">
      <c r="B23" t="s">
        <v>532</v>
      </c>
    </row>
    <row r="24" spans="2:2" x14ac:dyDescent="0.25">
      <c r="B24" t="s">
        <v>507</v>
      </c>
    </row>
    <row r="25" spans="2:2" x14ac:dyDescent="0.25">
      <c r="B25" t="s">
        <v>508</v>
      </c>
    </row>
    <row r="26" spans="2:2" x14ac:dyDescent="0.25">
      <c r="B26" t="s">
        <v>533</v>
      </c>
    </row>
    <row r="27" spans="2:2" x14ac:dyDescent="0.25">
      <c r="B27" t="s">
        <v>509</v>
      </c>
    </row>
    <row r="28" spans="2:2" x14ac:dyDescent="0.25">
      <c r="B28" t="s">
        <v>534</v>
      </c>
    </row>
    <row r="29" spans="2:2" x14ac:dyDescent="0.25">
      <c r="B29" t="s">
        <v>510</v>
      </c>
    </row>
    <row r="30" spans="2:2" x14ac:dyDescent="0.25">
      <c r="B30" t="s">
        <v>493</v>
      </c>
    </row>
    <row r="31" spans="2:2" x14ac:dyDescent="0.25">
      <c r="B31" t="s">
        <v>511</v>
      </c>
    </row>
    <row r="32" spans="2:2" x14ac:dyDescent="0.25">
      <c r="B32" t="s">
        <v>535</v>
      </c>
    </row>
    <row r="33" spans="2:2" x14ac:dyDescent="0.25">
      <c r="B33" t="s">
        <v>536</v>
      </c>
    </row>
    <row r="34" spans="2:2" x14ac:dyDescent="0.25">
      <c r="B34" t="s">
        <v>512</v>
      </c>
    </row>
    <row r="35" spans="2:2" x14ac:dyDescent="0.25">
      <c r="B35" t="s">
        <v>513</v>
      </c>
    </row>
    <row r="36" spans="2:2" x14ac:dyDescent="0.25">
      <c r="B36" t="s">
        <v>299</v>
      </c>
    </row>
    <row r="37" spans="2:2" x14ac:dyDescent="0.25">
      <c r="B37" t="s">
        <v>514</v>
      </c>
    </row>
    <row r="38" spans="2:2" x14ac:dyDescent="0.25">
      <c r="B38" t="s">
        <v>537</v>
      </c>
    </row>
    <row r="39" spans="2:2" x14ac:dyDescent="0.25">
      <c r="B39" t="s">
        <v>538</v>
      </c>
    </row>
    <row r="40" spans="2:2" x14ac:dyDescent="0.25">
      <c r="B40" t="s">
        <v>495</v>
      </c>
    </row>
    <row r="41" spans="2:2" x14ac:dyDescent="0.25">
      <c r="B41" t="s">
        <v>539</v>
      </c>
    </row>
    <row r="42" spans="2:2" x14ac:dyDescent="0.25">
      <c r="B42" t="s">
        <v>515</v>
      </c>
    </row>
    <row r="43" spans="2:2" x14ac:dyDescent="0.25">
      <c r="B43" t="s">
        <v>516</v>
      </c>
    </row>
    <row r="44" spans="2:2" x14ac:dyDescent="0.25">
      <c r="B44" t="s">
        <v>540</v>
      </c>
    </row>
    <row r="45" spans="2:2" x14ac:dyDescent="0.25">
      <c r="B45" t="s">
        <v>541</v>
      </c>
    </row>
    <row r="46" spans="2:2" x14ac:dyDescent="0.25">
      <c r="B46" t="s">
        <v>517</v>
      </c>
    </row>
    <row r="47" spans="2:2" x14ac:dyDescent="0.25">
      <c r="B47" t="s">
        <v>518</v>
      </c>
    </row>
    <row r="48" spans="2:2" x14ac:dyDescent="0.25">
      <c r="B48" t="s">
        <v>542</v>
      </c>
    </row>
    <row r="49" spans="2:2" x14ac:dyDescent="0.25">
      <c r="B49" t="s">
        <v>543</v>
      </c>
    </row>
    <row r="50" spans="2:2" x14ac:dyDescent="0.25">
      <c r="B50" t="s">
        <v>544</v>
      </c>
    </row>
    <row r="51" spans="2:2" ht="13.5" customHeight="1" x14ac:dyDescent="0.25">
      <c r="B51" t="s">
        <v>545</v>
      </c>
    </row>
    <row r="52" spans="2:2" x14ac:dyDescent="0.25">
      <c r="B52" t="s">
        <v>546</v>
      </c>
    </row>
    <row r="53" spans="2:2" x14ac:dyDescent="0.25">
      <c r="B53" t="s">
        <v>547</v>
      </c>
    </row>
    <row r="54" spans="2:2" x14ac:dyDescent="0.25">
      <c r="B54" t="s">
        <v>497</v>
      </c>
    </row>
    <row r="55" spans="2:2" x14ac:dyDescent="0.25">
      <c r="B55" t="s">
        <v>519</v>
      </c>
    </row>
    <row r="56" spans="2:2" x14ac:dyDescent="0.25">
      <c r="B56" t="s">
        <v>520</v>
      </c>
    </row>
    <row r="57" spans="2:2" x14ac:dyDescent="0.25">
      <c r="B57" t="s">
        <v>548</v>
      </c>
    </row>
    <row r="58" spans="2:2" x14ac:dyDescent="0.25">
      <c r="B58" t="s">
        <v>549</v>
      </c>
    </row>
    <row r="59" spans="2:2" x14ac:dyDescent="0.25">
      <c r="B59" t="s">
        <v>521</v>
      </c>
    </row>
    <row r="60" spans="2:2" x14ac:dyDescent="0.25">
      <c r="B60" t="s">
        <v>550</v>
      </c>
    </row>
    <row r="61" spans="2:2" x14ac:dyDescent="0.25">
      <c r="B61" t="s">
        <v>301</v>
      </c>
    </row>
    <row r="62" spans="2:2" x14ac:dyDescent="0.25">
      <c r="B62" t="s">
        <v>452</v>
      </c>
    </row>
    <row r="63" spans="2:2" x14ac:dyDescent="0.25">
      <c r="B63" t="s">
        <v>522</v>
      </c>
    </row>
    <row r="64" spans="2:2" x14ac:dyDescent="0.25">
      <c r="B64" t="s">
        <v>453</v>
      </c>
    </row>
    <row r="65" spans="2:2" x14ac:dyDescent="0.25">
      <c r="B65" t="s">
        <v>331</v>
      </c>
    </row>
    <row r="66" spans="2:2" x14ac:dyDescent="0.25">
      <c r="B66" t="s">
        <v>456</v>
      </c>
    </row>
    <row r="67" spans="2:2" x14ac:dyDescent="0.25">
      <c r="B67" t="s">
        <v>454</v>
      </c>
    </row>
    <row r="68" spans="2:2" x14ac:dyDescent="0.25">
      <c r="B68" t="s">
        <v>523</v>
      </c>
    </row>
    <row r="69" spans="2:2" x14ac:dyDescent="0.25">
      <c r="B69" t="s">
        <v>551</v>
      </c>
    </row>
    <row r="70" spans="2:2" x14ac:dyDescent="0.25">
      <c r="B70" t="s">
        <v>524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7276E-EAB1-468E-B934-2B28379E2AC5}">
  <sheetPr>
    <tabColor theme="7" tint="0.59999389629810485"/>
  </sheetPr>
  <dimension ref="A1:D64"/>
  <sheetViews>
    <sheetView workbookViewId="0">
      <selection activeCell="C41" sqref="C41"/>
    </sheetView>
  </sheetViews>
  <sheetFormatPr defaultRowHeight="15" x14ac:dyDescent="0.25"/>
  <cols>
    <col min="1" max="1" width="41.85546875" bestFit="1" customWidth="1"/>
    <col min="2" max="2" width="14.85546875" bestFit="1" customWidth="1"/>
    <col min="3" max="3" width="14.140625" style="6" customWidth="1"/>
  </cols>
  <sheetData>
    <row r="1" spans="1:4" x14ac:dyDescent="0.25">
      <c r="A1" t="s">
        <v>242</v>
      </c>
      <c r="B1" t="s">
        <v>243</v>
      </c>
      <c r="C1" t="s">
        <v>2</v>
      </c>
      <c r="D1" t="s">
        <v>244</v>
      </c>
    </row>
    <row r="2" spans="1:4" x14ac:dyDescent="0.25">
      <c r="A2" t="s">
        <v>191</v>
      </c>
      <c r="B2" t="s">
        <v>54</v>
      </c>
      <c r="C2">
        <v>0.31929999999999997</v>
      </c>
      <c r="D2" t="s">
        <v>55</v>
      </c>
    </row>
    <row r="3" spans="1:4" x14ac:dyDescent="0.25">
      <c r="A3" t="s">
        <v>101</v>
      </c>
      <c r="B3" t="s">
        <v>54</v>
      </c>
      <c r="C3">
        <v>2.9197000000000001E-2</v>
      </c>
      <c r="D3" t="s">
        <v>55</v>
      </c>
    </row>
    <row r="4" spans="1:4" x14ac:dyDescent="0.25">
      <c r="A4" t="s">
        <v>60</v>
      </c>
      <c r="B4" t="s">
        <v>54</v>
      </c>
      <c r="C4">
        <v>6.8719000000000002E-2</v>
      </c>
      <c r="D4" t="s">
        <v>55</v>
      </c>
    </row>
    <row r="5" spans="1:4" x14ac:dyDescent="0.25">
      <c r="A5" t="s">
        <v>196</v>
      </c>
      <c r="B5" t="s">
        <v>54</v>
      </c>
      <c r="C5">
        <v>8.1187999999999996E-2</v>
      </c>
      <c r="D5" t="s">
        <v>55</v>
      </c>
    </row>
    <row r="6" spans="1:4" x14ac:dyDescent="0.25">
      <c r="A6" t="s">
        <v>180</v>
      </c>
      <c r="B6" t="s">
        <v>54</v>
      </c>
      <c r="C6">
        <v>2.8412E-2</v>
      </c>
      <c r="D6" t="s">
        <v>55</v>
      </c>
    </row>
    <row r="7" spans="1:4" x14ac:dyDescent="0.25">
      <c r="A7" t="s">
        <v>189</v>
      </c>
      <c r="B7" t="s">
        <v>54</v>
      </c>
      <c r="C7">
        <v>7.685E-3</v>
      </c>
      <c r="D7" t="s">
        <v>55</v>
      </c>
    </row>
    <row r="8" spans="1:4" x14ac:dyDescent="0.25">
      <c r="A8" t="s">
        <v>105</v>
      </c>
      <c r="B8" t="s">
        <v>54</v>
      </c>
      <c r="C8">
        <v>7.4130000000000003E-3</v>
      </c>
      <c r="D8" t="s">
        <v>55</v>
      </c>
    </row>
    <row r="9" spans="1:4" x14ac:dyDescent="0.25">
      <c r="A9" t="s">
        <v>107</v>
      </c>
      <c r="B9" t="s">
        <v>54</v>
      </c>
      <c r="C9">
        <v>8.9049999999999997E-3</v>
      </c>
      <c r="D9" t="s">
        <v>55</v>
      </c>
    </row>
    <row r="10" spans="1:4" x14ac:dyDescent="0.25">
      <c r="A10" t="s">
        <v>99</v>
      </c>
      <c r="B10" t="s">
        <v>54</v>
      </c>
      <c r="C10">
        <v>4.6420000000000003E-3</v>
      </c>
      <c r="D10" t="s">
        <v>55</v>
      </c>
    </row>
    <row r="11" spans="1:4" x14ac:dyDescent="0.25">
      <c r="A11" t="s">
        <v>198</v>
      </c>
      <c r="B11" t="s">
        <v>54</v>
      </c>
      <c r="C11">
        <v>2.9280000000000002E-4</v>
      </c>
      <c r="D11" t="s">
        <v>55</v>
      </c>
    </row>
    <row r="12" spans="1:4" x14ac:dyDescent="0.25">
      <c r="A12" t="s">
        <v>135</v>
      </c>
      <c r="B12" t="s">
        <v>118</v>
      </c>
      <c r="C12">
        <v>1.3571428571428571E-2</v>
      </c>
      <c r="D12" t="s">
        <v>14</v>
      </c>
    </row>
    <row r="13" spans="1:4" x14ac:dyDescent="0.25">
      <c r="A13" t="s">
        <v>140</v>
      </c>
      <c r="B13" t="s">
        <v>118</v>
      </c>
      <c r="C13">
        <v>4.5499999999999999E-2</v>
      </c>
      <c r="D13" t="s">
        <v>14</v>
      </c>
    </row>
    <row r="14" spans="1:4" x14ac:dyDescent="0.25">
      <c r="A14" t="s">
        <v>136</v>
      </c>
      <c r="B14" t="s">
        <v>118</v>
      </c>
      <c r="C14">
        <v>4.0500000000000001E-2</v>
      </c>
      <c r="D14" t="s">
        <v>14</v>
      </c>
    </row>
    <row r="15" spans="1:4" x14ac:dyDescent="0.25">
      <c r="A15" t="s">
        <v>138</v>
      </c>
      <c r="B15" t="s">
        <v>118</v>
      </c>
      <c r="C15">
        <v>3.95E-2</v>
      </c>
      <c r="D15" t="s">
        <v>14</v>
      </c>
    </row>
    <row r="16" spans="1:4" x14ac:dyDescent="0.25">
      <c r="A16" t="s">
        <v>139</v>
      </c>
      <c r="B16" t="s">
        <v>118</v>
      </c>
      <c r="C16">
        <v>3.95E-2</v>
      </c>
      <c r="D16" t="s">
        <v>14</v>
      </c>
    </row>
    <row r="17" spans="1:4" x14ac:dyDescent="0.25">
      <c r="A17" t="s">
        <v>137</v>
      </c>
      <c r="B17" t="s">
        <v>118</v>
      </c>
      <c r="C17">
        <v>3.95E-2</v>
      </c>
      <c r="D17" t="s">
        <v>14</v>
      </c>
    </row>
    <row r="18" spans="1:4" x14ac:dyDescent="0.25">
      <c r="A18" t="s">
        <v>127</v>
      </c>
      <c r="B18" t="s">
        <v>118</v>
      </c>
      <c r="C18">
        <v>1.4999999999999999E-2</v>
      </c>
      <c r="D18" t="s">
        <v>14</v>
      </c>
    </row>
    <row r="19" spans="1:4" x14ac:dyDescent="0.25">
      <c r="A19" t="s">
        <v>134</v>
      </c>
      <c r="B19" t="s">
        <v>118</v>
      </c>
      <c r="C19">
        <v>1.575E-2</v>
      </c>
      <c r="D19" t="s">
        <v>14</v>
      </c>
    </row>
    <row r="20" spans="1:4" x14ac:dyDescent="0.25">
      <c r="A20" t="s">
        <v>132</v>
      </c>
      <c r="B20" t="s">
        <v>118</v>
      </c>
      <c r="C20">
        <v>1.575E-2</v>
      </c>
      <c r="D20" t="s">
        <v>14</v>
      </c>
    </row>
    <row r="21" spans="1:4" x14ac:dyDescent="0.25">
      <c r="A21" t="s">
        <v>133</v>
      </c>
      <c r="B21" t="s">
        <v>118</v>
      </c>
      <c r="C21">
        <v>1.575E-2</v>
      </c>
      <c r="D21" t="s">
        <v>14</v>
      </c>
    </row>
    <row r="22" spans="1:4" x14ac:dyDescent="0.25">
      <c r="A22" t="s">
        <v>131</v>
      </c>
      <c r="B22" t="s">
        <v>118</v>
      </c>
      <c r="C22">
        <v>1.4999999999999999E-2</v>
      </c>
      <c r="D22" t="s">
        <v>14</v>
      </c>
    </row>
    <row r="23" spans="1:4" x14ac:dyDescent="0.25">
      <c r="A23" t="s">
        <v>135</v>
      </c>
      <c r="B23" t="s">
        <v>122</v>
      </c>
      <c r="C23">
        <v>3.21</v>
      </c>
      <c r="D23" t="s">
        <v>14</v>
      </c>
    </row>
    <row r="24" spans="1:4" x14ac:dyDescent="0.25">
      <c r="A24" t="s">
        <v>140</v>
      </c>
      <c r="B24" t="s">
        <v>122</v>
      </c>
      <c r="C24">
        <v>0.17600000000000002</v>
      </c>
      <c r="D24" t="s">
        <v>14</v>
      </c>
    </row>
    <row r="25" spans="1:4" x14ac:dyDescent="0.25">
      <c r="A25" t="s">
        <v>136</v>
      </c>
      <c r="B25" t="s">
        <v>122</v>
      </c>
      <c r="C25">
        <v>0.17600000000000002</v>
      </c>
      <c r="D25" t="s">
        <v>14</v>
      </c>
    </row>
    <row r="26" spans="1:4" x14ac:dyDescent="0.25">
      <c r="A26" t="s">
        <v>138</v>
      </c>
      <c r="B26" t="s">
        <v>122</v>
      </c>
      <c r="C26">
        <v>0.17600000000000002</v>
      </c>
      <c r="D26" t="s">
        <v>14</v>
      </c>
    </row>
    <row r="27" spans="1:4" x14ac:dyDescent="0.25">
      <c r="A27" t="s">
        <v>139</v>
      </c>
      <c r="B27" t="s">
        <v>122</v>
      </c>
      <c r="C27">
        <v>0.17600000000000002</v>
      </c>
      <c r="D27" t="s">
        <v>14</v>
      </c>
    </row>
    <row r="28" spans="1:4" x14ac:dyDescent="0.25">
      <c r="A28" t="s">
        <v>137</v>
      </c>
      <c r="B28" t="s">
        <v>122</v>
      </c>
      <c r="C28">
        <v>0.17600000000000002</v>
      </c>
      <c r="D28" t="s">
        <v>14</v>
      </c>
    </row>
    <row r="29" spans="1:4" x14ac:dyDescent="0.25">
      <c r="A29" t="s">
        <v>127</v>
      </c>
      <c r="B29" t="s">
        <v>122</v>
      </c>
      <c r="C29">
        <v>3.1460099999999995</v>
      </c>
      <c r="D29" t="s">
        <v>14</v>
      </c>
    </row>
    <row r="30" spans="1:4" x14ac:dyDescent="0.25">
      <c r="A30" t="s">
        <v>134</v>
      </c>
      <c r="B30" t="s">
        <v>122</v>
      </c>
      <c r="C30">
        <v>2.9392299999999998</v>
      </c>
      <c r="D30" t="s">
        <v>14</v>
      </c>
    </row>
    <row r="31" spans="1:4" x14ac:dyDescent="0.25">
      <c r="A31" t="s">
        <v>132</v>
      </c>
      <c r="B31" t="s">
        <v>122</v>
      </c>
      <c r="C31">
        <v>2.86538</v>
      </c>
      <c r="D31" t="s">
        <v>14</v>
      </c>
    </row>
    <row r="32" spans="1:4" x14ac:dyDescent="0.25">
      <c r="A32" t="s">
        <v>133</v>
      </c>
      <c r="B32" t="s">
        <v>122</v>
      </c>
      <c r="C32">
        <v>2.9392299999999998</v>
      </c>
      <c r="D32" t="s">
        <v>14</v>
      </c>
    </row>
    <row r="33" spans="1:4" x14ac:dyDescent="0.25">
      <c r="A33" t="s">
        <v>131</v>
      </c>
      <c r="B33" t="s">
        <v>122</v>
      </c>
      <c r="C33">
        <v>2.86538</v>
      </c>
      <c r="D33" t="s">
        <v>14</v>
      </c>
    </row>
    <row r="34" spans="1:4" x14ac:dyDescent="0.25">
      <c r="A34" t="s">
        <v>135</v>
      </c>
      <c r="B34" t="s">
        <v>124</v>
      </c>
      <c r="C34">
        <v>2.7142857142857142E-2</v>
      </c>
      <c r="D34" t="s">
        <v>14</v>
      </c>
    </row>
    <row r="35" spans="1:4" x14ac:dyDescent="0.25">
      <c r="A35" t="s">
        <v>140</v>
      </c>
      <c r="B35" t="s">
        <v>124</v>
      </c>
      <c r="C35">
        <v>4.5499999999999999E-2</v>
      </c>
      <c r="D35" t="s">
        <v>14</v>
      </c>
    </row>
    <row r="36" spans="1:4" x14ac:dyDescent="0.25">
      <c r="A36" t="s">
        <v>136</v>
      </c>
      <c r="B36" t="s">
        <v>124</v>
      </c>
      <c r="C36">
        <v>4.0500000000000001E-2</v>
      </c>
      <c r="D36" t="s">
        <v>14</v>
      </c>
    </row>
    <row r="37" spans="1:4" x14ac:dyDescent="0.25">
      <c r="A37" t="s">
        <v>138</v>
      </c>
      <c r="B37" t="s">
        <v>124</v>
      </c>
      <c r="C37">
        <v>3.95E-2</v>
      </c>
      <c r="D37" t="s">
        <v>14</v>
      </c>
    </row>
    <row r="38" spans="1:4" x14ac:dyDescent="0.25">
      <c r="A38" t="s">
        <v>139</v>
      </c>
      <c r="B38" t="s">
        <v>124</v>
      </c>
      <c r="C38">
        <v>3.95E-2</v>
      </c>
      <c r="D38" t="s">
        <v>14</v>
      </c>
    </row>
    <row r="39" spans="1:4" x14ac:dyDescent="0.25">
      <c r="A39" t="s">
        <v>137</v>
      </c>
      <c r="B39" t="s">
        <v>124</v>
      </c>
      <c r="C39">
        <v>3.95E-2</v>
      </c>
      <c r="D39" t="s">
        <v>14</v>
      </c>
    </row>
    <row r="40" spans="1:4" x14ac:dyDescent="0.25">
      <c r="A40" t="s">
        <v>127</v>
      </c>
      <c r="B40" t="s">
        <v>124</v>
      </c>
      <c r="C40">
        <v>1.4999999999999999E-2</v>
      </c>
      <c r="D40" t="s">
        <v>14</v>
      </c>
    </row>
    <row r="41" spans="1:4" x14ac:dyDescent="0.25">
      <c r="A41" t="s">
        <v>134</v>
      </c>
      <c r="B41" t="s">
        <v>124</v>
      </c>
      <c r="C41">
        <v>1.575E-2</v>
      </c>
      <c r="D41" t="s">
        <v>14</v>
      </c>
    </row>
    <row r="42" spans="1:4" x14ac:dyDescent="0.25">
      <c r="A42" t="s">
        <v>132</v>
      </c>
      <c r="B42" t="s">
        <v>124</v>
      </c>
      <c r="C42">
        <v>1.575E-2</v>
      </c>
      <c r="D42" t="s">
        <v>14</v>
      </c>
    </row>
    <row r="43" spans="1:4" x14ac:dyDescent="0.25">
      <c r="A43" t="s">
        <v>133</v>
      </c>
      <c r="B43" t="s">
        <v>124</v>
      </c>
      <c r="C43">
        <v>1.575E-2</v>
      </c>
      <c r="D43" t="s">
        <v>14</v>
      </c>
    </row>
    <row r="44" spans="1:4" x14ac:dyDescent="0.25">
      <c r="A44" t="s">
        <v>131</v>
      </c>
      <c r="B44" t="s">
        <v>124</v>
      </c>
      <c r="C44">
        <v>1.4999999999999999E-2</v>
      </c>
      <c r="D44" t="s">
        <v>14</v>
      </c>
    </row>
    <row r="45" spans="1:4" x14ac:dyDescent="0.25">
      <c r="A45" t="s">
        <v>94</v>
      </c>
      <c r="B45" t="s">
        <v>54</v>
      </c>
      <c r="C45">
        <v>1.3640000000000002E-3</v>
      </c>
      <c r="D45" t="s">
        <v>55</v>
      </c>
    </row>
    <row r="46" spans="1:4" x14ac:dyDescent="0.25">
      <c r="A46" t="s">
        <v>239</v>
      </c>
      <c r="B46" t="s">
        <v>54</v>
      </c>
      <c r="C46">
        <v>2.7096500000000003E-2</v>
      </c>
      <c r="D46" t="s">
        <v>55</v>
      </c>
    </row>
    <row r="47" spans="1:4" x14ac:dyDescent="0.25">
      <c r="A47" t="s">
        <v>144</v>
      </c>
      <c r="B47" t="s">
        <v>54</v>
      </c>
      <c r="C47">
        <v>1.6460000000000002E-2</v>
      </c>
      <c r="D47" t="s">
        <v>55</v>
      </c>
    </row>
    <row r="48" spans="1:4" x14ac:dyDescent="0.25">
      <c r="A48" t="s">
        <v>163</v>
      </c>
      <c r="B48" t="s">
        <v>54</v>
      </c>
      <c r="C48">
        <v>3.7768333333333334E-3</v>
      </c>
      <c r="D48" t="s">
        <v>55</v>
      </c>
    </row>
    <row r="49" spans="1:4" x14ac:dyDescent="0.25">
      <c r="A49" t="s">
        <v>214</v>
      </c>
      <c r="B49" t="s">
        <v>54</v>
      </c>
      <c r="C49">
        <v>3.1713333333333333E-3</v>
      </c>
      <c r="D49" t="s">
        <v>55</v>
      </c>
    </row>
    <row r="50" spans="1:4" x14ac:dyDescent="0.25">
      <c r="A50" t="s">
        <v>112</v>
      </c>
      <c r="B50" t="s">
        <v>54</v>
      </c>
      <c r="C50">
        <v>5.0000000000000001E-4</v>
      </c>
      <c r="D50" t="s">
        <v>55</v>
      </c>
    </row>
    <row r="51" spans="1:4" x14ac:dyDescent="0.25">
      <c r="A51" t="s">
        <v>141</v>
      </c>
      <c r="B51" t="s">
        <v>54</v>
      </c>
      <c r="C51">
        <v>5.0000000000000001E-4</v>
      </c>
      <c r="D51" t="s">
        <v>55</v>
      </c>
    </row>
    <row r="52" spans="1:4" x14ac:dyDescent="0.25">
      <c r="A52" t="s">
        <v>103</v>
      </c>
      <c r="B52" t="s">
        <v>54</v>
      </c>
      <c r="C52">
        <v>2.0669666666666667E-3</v>
      </c>
      <c r="D52" t="s">
        <v>55</v>
      </c>
    </row>
    <row r="53" spans="1:4" x14ac:dyDescent="0.25">
      <c r="A53" t="s">
        <v>216</v>
      </c>
      <c r="B53" t="s">
        <v>54</v>
      </c>
      <c r="C53">
        <v>3.6657499999999996E-2</v>
      </c>
      <c r="D53" t="s">
        <v>55</v>
      </c>
    </row>
    <row r="54" spans="1:4" x14ac:dyDescent="0.25">
      <c r="A54" t="s">
        <v>163</v>
      </c>
      <c r="B54" t="s">
        <v>149</v>
      </c>
      <c r="C54">
        <v>1.6460000000000002E-2</v>
      </c>
      <c r="D54" t="s">
        <v>55</v>
      </c>
    </row>
    <row r="55" spans="1:4" x14ac:dyDescent="0.25">
      <c r="A55" t="s">
        <v>144</v>
      </c>
      <c r="B55" t="s">
        <v>149</v>
      </c>
      <c r="C55">
        <v>3.7768333333333334E-3</v>
      </c>
      <c r="D55" t="s">
        <v>55</v>
      </c>
    </row>
    <row r="56" spans="1:4" x14ac:dyDescent="0.25">
      <c r="A56" s="1"/>
      <c r="B56" s="1"/>
    </row>
    <row r="57" spans="1:4" x14ac:dyDescent="0.25">
      <c r="A57" s="1"/>
      <c r="B57" s="1"/>
    </row>
    <row r="58" spans="1:4" x14ac:dyDescent="0.25">
      <c r="A58" s="1"/>
      <c r="B58" s="1"/>
    </row>
    <row r="59" spans="1:4" x14ac:dyDescent="0.25">
      <c r="A59" s="1"/>
      <c r="B59" s="1"/>
    </row>
    <row r="60" spans="1:4" x14ac:dyDescent="0.25">
      <c r="A60" s="1"/>
      <c r="B60" s="1"/>
    </row>
    <row r="61" spans="1:4" x14ac:dyDescent="0.25">
      <c r="A61" s="1"/>
      <c r="B61" s="1"/>
    </row>
    <row r="62" spans="1:4" x14ac:dyDescent="0.25">
      <c r="A62" s="1"/>
      <c r="B62" s="1"/>
    </row>
    <row r="63" spans="1:4" x14ac:dyDescent="0.25">
      <c r="A63" s="1"/>
      <c r="B63" s="1"/>
    </row>
    <row r="64" spans="1:4" x14ac:dyDescent="0.25">
      <c r="A64" s="1"/>
      <c r="B6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592BC-8B4E-4BB9-9E58-29271D427DEB}">
  <sheetPr>
    <tabColor theme="7" tint="0.79998168889431442"/>
  </sheetPr>
  <dimension ref="A1:H85"/>
  <sheetViews>
    <sheetView workbookViewId="0">
      <selection activeCell="N53" sqref="N53"/>
    </sheetView>
  </sheetViews>
  <sheetFormatPr defaultRowHeight="15" x14ac:dyDescent="0.25"/>
  <cols>
    <col min="1" max="1" width="49.5703125" bestFit="1" customWidth="1"/>
    <col min="4" max="4" width="20.5703125" bestFit="1" customWidth="1"/>
    <col min="5" max="5" width="14" bestFit="1" customWidth="1"/>
    <col min="6" max="6" width="8.42578125" bestFit="1" customWidth="1"/>
  </cols>
  <sheetData>
    <row r="1" spans="1:7" x14ac:dyDescent="0.25">
      <c r="A1" t="s">
        <v>242</v>
      </c>
      <c r="B1" t="s">
        <v>243</v>
      </c>
      <c r="C1" t="s">
        <v>552</v>
      </c>
      <c r="D1" t="s">
        <v>553</v>
      </c>
      <c r="E1" t="s">
        <v>554</v>
      </c>
      <c r="F1" t="s">
        <v>555</v>
      </c>
      <c r="G1" t="s">
        <v>244</v>
      </c>
    </row>
    <row r="2" spans="1:7" x14ac:dyDescent="0.25">
      <c r="A2" t="s">
        <v>60</v>
      </c>
      <c r="B2" s="2" t="s">
        <v>72</v>
      </c>
      <c r="C2">
        <v>1.4E-2</v>
      </c>
      <c r="D2">
        <f>[1]Sheet1!$I$9/100</f>
        <v>0.18100000000000002</v>
      </c>
      <c r="E2">
        <f>[1]Sheet1!$J$9/100</f>
        <v>9.3599999999999989E-2</v>
      </c>
      <c r="F2">
        <f>[1]Sheet1!$K$9/100</f>
        <v>0.17499999999999999</v>
      </c>
      <c r="G2" t="s">
        <v>6</v>
      </c>
    </row>
    <row r="3" spans="1:7" x14ac:dyDescent="0.25">
      <c r="A3" t="s">
        <v>60</v>
      </c>
      <c r="B3" s="2" t="s">
        <v>75</v>
      </c>
      <c r="C3">
        <v>0.35799999999999998</v>
      </c>
      <c r="D3">
        <f>[1]Sheet1!$G$10/100</f>
        <v>0.32100000000000001</v>
      </c>
      <c r="E3">
        <f>[1]Sheet1!$G$10/100</f>
        <v>0.32100000000000001</v>
      </c>
      <c r="F3">
        <f>[1]Sheet1!$H$10/100</f>
        <v>0.35799999999999998</v>
      </c>
      <c r="G3" t="s">
        <v>6</v>
      </c>
    </row>
    <row r="4" spans="1:7" x14ac:dyDescent="0.25">
      <c r="A4" t="s">
        <v>60</v>
      </c>
      <c r="B4" s="2" t="s">
        <v>80</v>
      </c>
      <c r="C4">
        <v>0.09</v>
      </c>
      <c r="D4">
        <f>[1]Sheet1!$I$11/100</f>
        <v>0.28499999999999998</v>
      </c>
      <c r="E4">
        <f>[1]Sheet1!$J$11/100</f>
        <v>0.33799999999999997</v>
      </c>
      <c r="F4">
        <f>[1]Sheet1!$K$11/100</f>
        <v>0.26700000000000002</v>
      </c>
      <c r="G4" t="s">
        <v>6</v>
      </c>
    </row>
    <row r="5" spans="1:7" x14ac:dyDescent="0.25">
      <c r="A5" t="s">
        <v>99</v>
      </c>
      <c r="B5" t="s">
        <v>72</v>
      </c>
      <c r="C5">
        <v>0.127</v>
      </c>
      <c r="D5">
        <f>[1]Sheet1!$I$13/100</f>
        <v>7.3300000000000004E-2</v>
      </c>
      <c r="E5">
        <f>[1]Sheet1!$J$13/100</f>
        <v>7.0400000000000004E-2</v>
      </c>
      <c r="F5">
        <f>[1]Sheet1!$K$13/100</f>
        <v>7.2999999999999995E-2</v>
      </c>
      <c r="G5" t="s">
        <v>6</v>
      </c>
    </row>
    <row r="6" spans="1:7" x14ac:dyDescent="0.25">
      <c r="A6" t="s">
        <v>99</v>
      </c>
      <c r="B6" t="s">
        <v>75</v>
      </c>
      <c r="C6">
        <v>0.121</v>
      </c>
      <c r="D6">
        <f>[1]Sheet1!$G$14/100</f>
        <v>0.121</v>
      </c>
      <c r="E6">
        <f>[1]Sheet1!$G$14/100</f>
        <v>0.121</v>
      </c>
      <c r="F6">
        <f>[1]Sheet1!$H$14/100</f>
        <v>0.121</v>
      </c>
      <c r="G6" t="s">
        <v>6</v>
      </c>
    </row>
    <row r="7" spans="1:7" x14ac:dyDescent="0.25">
      <c r="A7" t="s">
        <v>99</v>
      </c>
      <c r="B7" t="s">
        <v>80</v>
      </c>
      <c r="C7">
        <v>0.73299999999999998</v>
      </c>
      <c r="D7">
        <f>[1]Sheet1!$I$15/100</f>
        <v>0.80700000000000005</v>
      </c>
      <c r="E7">
        <f>[1]Sheet1!$J$15/100</f>
        <v>0.79799999999999993</v>
      </c>
      <c r="F7">
        <f>[1]Sheet1!$K$15/100</f>
        <v>0.78700000000000003</v>
      </c>
      <c r="G7" t="s">
        <v>6</v>
      </c>
    </row>
    <row r="8" spans="1:7" x14ac:dyDescent="0.25">
      <c r="A8" t="s">
        <v>214</v>
      </c>
      <c r="B8" t="s">
        <v>72</v>
      </c>
      <c r="C8" s="4">
        <v>1.8100000000000002E-2</v>
      </c>
      <c r="D8" s="4">
        <f>[1]Sheet1!$I$73/100</f>
        <v>5.0199999999999995E-2</v>
      </c>
      <c r="E8" s="4">
        <f>[1]Sheet1!$J$73/100</f>
        <v>2.3300000000000001E-2</v>
      </c>
      <c r="F8" s="4">
        <f>[1]Sheet1!$K$73/100</f>
        <v>2.9500000000000002E-2</v>
      </c>
      <c r="G8" t="s">
        <v>6</v>
      </c>
    </row>
    <row r="9" spans="1:7" x14ac:dyDescent="0.25">
      <c r="A9" t="s">
        <v>214</v>
      </c>
      <c r="B9" t="s">
        <v>75</v>
      </c>
      <c r="C9">
        <v>0.15810000000000002</v>
      </c>
      <c r="D9">
        <f>[1]Sheet1!$G$74/100</f>
        <v>0.15810000000000002</v>
      </c>
      <c r="E9">
        <f>[1]Sheet1!$G$74/100</f>
        <v>0.15810000000000002</v>
      </c>
      <c r="F9">
        <f>[1]Sheet1!$H$74/100</f>
        <v>0.15810000000000002</v>
      </c>
      <c r="G9" t="s">
        <v>6</v>
      </c>
    </row>
    <row r="10" spans="1:7" x14ac:dyDescent="0.25">
      <c r="A10" t="s">
        <v>214</v>
      </c>
      <c r="B10" t="s">
        <v>80</v>
      </c>
      <c r="C10" s="4">
        <v>0.81090000000000007</v>
      </c>
      <c r="D10" s="4">
        <f>[1]Sheet1!$I$75/100</f>
        <v>0.68900000000000006</v>
      </c>
      <c r="E10" s="4">
        <f>[1]Sheet1!$J$75/100</f>
        <v>0.7390000000000001</v>
      </c>
      <c r="F10" s="4">
        <f>[1]Sheet1!$K$75/100</f>
        <v>0.72599999999999998</v>
      </c>
      <c r="G10" t="s">
        <v>6</v>
      </c>
    </row>
    <row r="11" spans="1:7" x14ac:dyDescent="0.25">
      <c r="A11" t="s">
        <v>101</v>
      </c>
      <c r="B11" t="s">
        <v>72</v>
      </c>
      <c r="C11">
        <v>0.90800000000000003</v>
      </c>
      <c r="D11">
        <f>[1]Sheet1!$I$17/100</f>
        <v>0.7659999999999999</v>
      </c>
      <c r="E11">
        <f>[1]Sheet1!$J$17/100</f>
        <v>0.60799999999999998</v>
      </c>
      <c r="F11">
        <f>[1]Sheet1!$K$17/100</f>
        <v>0.67400000000000004</v>
      </c>
      <c r="G11" t="s">
        <v>6</v>
      </c>
    </row>
    <row r="12" spans="1:7" x14ac:dyDescent="0.25">
      <c r="A12" t="s">
        <v>101</v>
      </c>
      <c r="B12" t="s">
        <v>75</v>
      </c>
      <c r="C12">
        <v>7.9000000000000008E-3</v>
      </c>
      <c r="D12">
        <f>[1]Sheet1!$G$18/100</f>
        <v>7.9000000000000008E-3</v>
      </c>
      <c r="E12">
        <f>[1]Sheet1!$G$18/100</f>
        <v>7.9000000000000008E-3</v>
      </c>
      <c r="F12">
        <f>[1]Sheet1!$H$18/100</f>
        <v>7.9000000000000008E-3</v>
      </c>
      <c r="G12" t="s">
        <v>6</v>
      </c>
    </row>
    <row r="13" spans="1:7" x14ac:dyDescent="0.25">
      <c r="A13" t="s">
        <v>101</v>
      </c>
      <c r="B13" t="s">
        <v>80</v>
      </c>
      <c r="C13">
        <v>7.4999999999999997E-2</v>
      </c>
      <c r="D13">
        <f>[1]Sheet1!$I$19/100</f>
        <v>0.16099999999999995</v>
      </c>
      <c r="E13">
        <f>[1]Sheet1!$J$19/100</f>
        <v>0.215</v>
      </c>
      <c r="F13">
        <f>[1]Sheet1!$K$19/100</f>
        <v>0.24400000000000005</v>
      </c>
      <c r="G13" t="s">
        <v>6</v>
      </c>
    </row>
    <row r="14" spans="1:7" x14ac:dyDescent="0.25">
      <c r="A14" t="s">
        <v>105</v>
      </c>
      <c r="B14" t="s">
        <v>72</v>
      </c>
      <c r="C14">
        <v>9.2999999999999999E-2</v>
      </c>
      <c r="D14">
        <f>[1]Sheet1!$I$21/100</f>
        <v>0.1105</v>
      </c>
      <c r="E14">
        <f>[1]Sheet1!$J$21/100</f>
        <v>8.72E-2</v>
      </c>
      <c r="F14">
        <f>[1]Sheet1!$K$21/100</f>
        <v>6.7299999999999999E-2</v>
      </c>
      <c r="G14" t="s">
        <v>6</v>
      </c>
    </row>
    <row r="15" spans="1:7" x14ac:dyDescent="0.25">
      <c r="A15" t="s">
        <v>105</v>
      </c>
      <c r="B15" t="s">
        <v>75</v>
      </c>
      <c r="C15">
        <v>0.155</v>
      </c>
      <c r="D15">
        <f>[1]Sheet1!$G$22/100</f>
        <v>0.155</v>
      </c>
      <c r="E15">
        <f>[1]Sheet1!$G$22/100</f>
        <v>0.155</v>
      </c>
      <c r="F15">
        <f>[1]Sheet1!$H$22/100</f>
        <v>0.155</v>
      </c>
      <c r="G15" t="s">
        <v>6</v>
      </c>
    </row>
    <row r="16" spans="1:7" x14ac:dyDescent="0.25">
      <c r="A16" t="s">
        <v>105</v>
      </c>
      <c r="B16" t="s">
        <v>80</v>
      </c>
      <c r="C16">
        <v>0.79200000000000004</v>
      </c>
      <c r="D16">
        <f>[1]Sheet1!$I$23/100</f>
        <v>0.70499999999999996</v>
      </c>
      <c r="E16">
        <f>[1]Sheet1!$J$23/100</f>
        <v>0.73599999999999999</v>
      </c>
      <c r="F16">
        <f>[1]Sheet1!$K$23/100</f>
        <v>0.72799999999999998</v>
      </c>
      <c r="G16" t="s">
        <v>6</v>
      </c>
    </row>
    <row r="17" spans="1:7" x14ac:dyDescent="0.25">
      <c r="A17" t="s">
        <v>107</v>
      </c>
      <c r="B17" t="s">
        <v>72</v>
      </c>
      <c r="C17">
        <v>2.8500000000000001E-2</v>
      </c>
      <c r="D17">
        <f>[1]Sheet1!$I$25/100</f>
        <v>6.3399999999999998E-2</v>
      </c>
      <c r="E17">
        <f>[1]Sheet1!$J$25/100</f>
        <v>4.0500000000000001E-2</v>
      </c>
      <c r="F17">
        <f>[1]Sheet1!$K$25/100</f>
        <v>4.7400000000000005E-2</v>
      </c>
      <c r="G17" t="s">
        <v>6</v>
      </c>
    </row>
    <row r="18" spans="1:7" x14ac:dyDescent="0.25">
      <c r="A18" t="s">
        <v>107</v>
      </c>
      <c r="B18" t="s">
        <v>75</v>
      </c>
      <c r="C18">
        <v>0.157</v>
      </c>
      <c r="D18">
        <f>[1]Sheet1!$G$26/100</f>
        <v>0.157</v>
      </c>
      <c r="E18">
        <f>[1]Sheet1!$G$26/100</f>
        <v>0.157</v>
      </c>
      <c r="F18">
        <f>[1]Sheet1!$H$26/100</f>
        <v>0.157</v>
      </c>
      <c r="G18" t="s">
        <v>6</v>
      </c>
    </row>
    <row r="19" spans="1:7" x14ac:dyDescent="0.25">
      <c r="A19" t="s">
        <v>107</v>
      </c>
      <c r="B19" t="s">
        <v>80</v>
      </c>
      <c r="C19">
        <v>0.79200000000000004</v>
      </c>
      <c r="D19">
        <f>[1]Sheet1!$I$27/100</f>
        <v>0.69799999999999995</v>
      </c>
      <c r="E19">
        <f>[1]Sheet1!$J$27/100</f>
        <v>0.77300000000000002</v>
      </c>
      <c r="F19">
        <f>[1]Sheet1!$K$27/100</f>
        <v>0.73299999999999998</v>
      </c>
      <c r="G19" t="s">
        <v>6</v>
      </c>
    </row>
    <row r="20" spans="1:7" x14ac:dyDescent="0.25">
      <c r="A20" t="s">
        <v>163</v>
      </c>
      <c r="B20" t="s">
        <v>72</v>
      </c>
      <c r="C20">
        <v>2.469066959385291E-2</v>
      </c>
      <c r="D20">
        <f>[1]Sheet1!$I$97/100</f>
        <v>5.4299999999999994E-2</v>
      </c>
      <c r="E20">
        <f>[1]Sheet1!$J$97/100</f>
        <v>2.8900000000000002E-2</v>
      </c>
      <c r="F20">
        <f>[1]Sheet1!$K$97/100</f>
        <v>2.86E-2</v>
      </c>
      <c r="G20" t="s">
        <v>6</v>
      </c>
    </row>
    <row r="21" spans="1:7" x14ac:dyDescent="0.25">
      <c r="A21" t="s">
        <v>163</v>
      </c>
      <c r="B21" t="s">
        <v>75</v>
      </c>
      <c r="C21">
        <v>0.11883797468354429</v>
      </c>
      <c r="D21">
        <f>[1]Sheet1!$G$98/100</f>
        <v>0.11779999999999999</v>
      </c>
      <c r="E21">
        <f>[1]Sheet1!$G$98/100</f>
        <v>0.11779999999999999</v>
      </c>
      <c r="F21">
        <f>[1]Sheet1!$H$98/100</f>
        <v>0.11779999999999999</v>
      </c>
      <c r="G21" t="s">
        <v>6</v>
      </c>
    </row>
    <row r="22" spans="1:7" x14ac:dyDescent="0.25">
      <c r="A22" t="s">
        <v>163</v>
      </c>
      <c r="B22" t="s">
        <v>80</v>
      </c>
      <c r="C22">
        <v>0.82402405063291129</v>
      </c>
      <c r="D22">
        <f>[1]Sheet1!$I$99/100</f>
        <v>0.73599999999999999</v>
      </c>
      <c r="E22">
        <f>[1]Sheet1!$J$99/100</f>
        <v>0.75599999999999989</v>
      </c>
      <c r="F22">
        <f>[1]Sheet1!$K$99/100</f>
        <v>0.74400000000000011</v>
      </c>
      <c r="G22" t="s">
        <v>6</v>
      </c>
    </row>
    <row r="23" spans="1:7" x14ac:dyDescent="0.25">
      <c r="A23" t="s">
        <v>168</v>
      </c>
      <c r="B23" t="s">
        <v>72</v>
      </c>
      <c r="C23">
        <v>2.5499999999999998E-2</v>
      </c>
      <c r="D23">
        <f>[1]Sheet1!$I$101/100</f>
        <v>8.8300000000000003E-2</v>
      </c>
      <c r="E23">
        <f>[1]Sheet1!$J$101/100</f>
        <v>5.57E-2</v>
      </c>
      <c r="F23">
        <f>[1]Sheet1!$K$101/100</f>
        <v>4.9699999999999994E-2</v>
      </c>
      <c r="G23" t="s">
        <v>6</v>
      </c>
    </row>
    <row r="24" spans="1:7" x14ac:dyDescent="0.25">
      <c r="A24" t="s">
        <v>168</v>
      </c>
      <c r="B24" t="s">
        <v>75</v>
      </c>
      <c r="C24">
        <v>0.1198</v>
      </c>
      <c r="D24">
        <f>[1]Sheet1!$G$102/100</f>
        <v>0.1198</v>
      </c>
      <c r="E24">
        <f>[1]Sheet1!$G$102/100</f>
        <v>0.1198</v>
      </c>
      <c r="F24">
        <f>[1]Sheet1!$H$102/100</f>
        <v>0.1198</v>
      </c>
      <c r="G24" t="s">
        <v>6</v>
      </c>
    </row>
    <row r="25" spans="1:7" x14ac:dyDescent="0.25">
      <c r="A25" t="s">
        <v>168</v>
      </c>
      <c r="B25" t="s">
        <v>80</v>
      </c>
      <c r="C25">
        <v>0.82209999999999994</v>
      </c>
      <c r="D25">
        <f>[1]Sheet1!$I$103/100</f>
        <v>0.65700000000000003</v>
      </c>
      <c r="E25">
        <f>[1]Sheet1!$J$103/100</f>
        <v>0.71</v>
      </c>
      <c r="F25">
        <f>[1]Sheet1!$K$103/100</f>
        <v>0.68700000000000006</v>
      </c>
      <c r="G25" t="s">
        <v>6</v>
      </c>
    </row>
    <row r="26" spans="1:7" x14ac:dyDescent="0.25">
      <c r="A26" t="s">
        <v>178</v>
      </c>
      <c r="B26" t="s">
        <v>72</v>
      </c>
      <c r="C26">
        <v>1.8200000000000001E-2</v>
      </c>
      <c r="D26">
        <f>[1]Sheet1!$I$97/100</f>
        <v>5.4299999999999994E-2</v>
      </c>
      <c r="E26">
        <f>[1]Sheet1!$J$97/100</f>
        <v>2.8900000000000002E-2</v>
      </c>
      <c r="F26">
        <f>[1]Sheet1!$K$97/100</f>
        <v>2.86E-2</v>
      </c>
      <c r="G26" t="s">
        <v>6</v>
      </c>
    </row>
    <row r="27" spans="1:7" x14ac:dyDescent="0.25">
      <c r="A27" t="s">
        <v>178</v>
      </c>
      <c r="B27" t="s">
        <v>75</v>
      </c>
      <c r="C27">
        <v>0.11779999999999999</v>
      </c>
      <c r="D27">
        <f>[1]Sheet1!$G$98/100</f>
        <v>0.11779999999999999</v>
      </c>
      <c r="E27">
        <f>[1]Sheet1!$G$98/100</f>
        <v>0.11779999999999999</v>
      </c>
      <c r="F27">
        <f>[1]Sheet1!$H$98/100</f>
        <v>0.11779999999999999</v>
      </c>
      <c r="G27" t="s">
        <v>6</v>
      </c>
    </row>
    <row r="28" spans="1:7" x14ac:dyDescent="0.25">
      <c r="A28" t="s">
        <v>178</v>
      </c>
      <c r="B28" t="s">
        <v>80</v>
      </c>
      <c r="C28">
        <v>0.82609999999999995</v>
      </c>
      <c r="D28">
        <f>[1]Sheet1!$I$99/100</f>
        <v>0.73599999999999999</v>
      </c>
      <c r="E28">
        <f>[1]Sheet1!$J$99/100</f>
        <v>0.75599999999999989</v>
      </c>
      <c r="F28">
        <f>[1]Sheet1!$K$99/100</f>
        <v>0.74400000000000011</v>
      </c>
      <c r="G28" t="s">
        <v>6</v>
      </c>
    </row>
    <row r="29" spans="1:7" x14ac:dyDescent="0.25">
      <c r="A29" t="s">
        <v>170</v>
      </c>
      <c r="B29" t="s">
        <v>72</v>
      </c>
      <c r="C29">
        <v>1.8200000000000001E-2</v>
      </c>
      <c r="D29">
        <f>[1]Sheet1!$I$97/100</f>
        <v>5.4299999999999994E-2</v>
      </c>
      <c r="E29">
        <f>[1]Sheet1!$J$97/100</f>
        <v>2.8900000000000002E-2</v>
      </c>
      <c r="F29">
        <f>[1]Sheet1!$K$97/100</f>
        <v>2.86E-2</v>
      </c>
      <c r="G29" t="s">
        <v>6</v>
      </c>
    </row>
    <row r="30" spans="1:7" x14ac:dyDescent="0.25">
      <c r="A30" t="s">
        <v>170</v>
      </c>
      <c r="B30" t="s">
        <v>75</v>
      </c>
      <c r="C30">
        <v>0.11779999999999999</v>
      </c>
      <c r="D30">
        <f>[1]Sheet1!$G$98/100</f>
        <v>0.11779999999999999</v>
      </c>
      <c r="E30">
        <f>[1]Sheet1!$G$98/100</f>
        <v>0.11779999999999999</v>
      </c>
      <c r="F30">
        <f>[1]Sheet1!$H$98/100</f>
        <v>0.11779999999999999</v>
      </c>
      <c r="G30" t="s">
        <v>6</v>
      </c>
    </row>
    <row r="31" spans="1:7" x14ac:dyDescent="0.25">
      <c r="A31" t="s">
        <v>170</v>
      </c>
      <c r="B31" t="s">
        <v>80</v>
      </c>
      <c r="C31">
        <v>0.82609999999999995</v>
      </c>
      <c r="D31">
        <f>[1]Sheet1!$I$99/100</f>
        <v>0.73599999999999999</v>
      </c>
      <c r="E31">
        <f>[1]Sheet1!$J$99/100</f>
        <v>0.75599999999999989</v>
      </c>
      <c r="F31">
        <f>[1]Sheet1!$K$99/100</f>
        <v>0.74400000000000011</v>
      </c>
      <c r="G31" t="s">
        <v>6</v>
      </c>
    </row>
    <row r="32" spans="1:7" x14ac:dyDescent="0.25">
      <c r="A32" t="s">
        <v>174</v>
      </c>
      <c r="B32" t="s">
        <v>72</v>
      </c>
      <c r="C32">
        <v>1.8200000000000001E-2</v>
      </c>
      <c r="D32">
        <f>[1]Sheet1!$I$97/100</f>
        <v>5.4299999999999994E-2</v>
      </c>
      <c r="E32">
        <f>[1]Sheet1!$J$97/100</f>
        <v>2.8900000000000002E-2</v>
      </c>
      <c r="F32">
        <f>[1]Sheet1!$K$97/100</f>
        <v>2.86E-2</v>
      </c>
      <c r="G32" t="s">
        <v>6</v>
      </c>
    </row>
    <row r="33" spans="1:7" x14ac:dyDescent="0.25">
      <c r="A33" t="s">
        <v>174</v>
      </c>
      <c r="B33" t="s">
        <v>75</v>
      </c>
      <c r="C33">
        <v>0.11779999999999999</v>
      </c>
      <c r="D33">
        <f>[1]Sheet1!$G$98/100</f>
        <v>0.11779999999999999</v>
      </c>
      <c r="E33">
        <f>[1]Sheet1!$G$98/100</f>
        <v>0.11779999999999999</v>
      </c>
      <c r="F33">
        <f>[1]Sheet1!$H$98/100</f>
        <v>0.11779999999999999</v>
      </c>
      <c r="G33" t="s">
        <v>6</v>
      </c>
    </row>
    <row r="34" spans="1:7" x14ac:dyDescent="0.25">
      <c r="A34" t="s">
        <v>174</v>
      </c>
      <c r="B34" t="s">
        <v>80</v>
      </c>
      <c r="C34">
        <v>0.82609999999999995</v>
      </c>
      <c r="D34">
        <f>[1]Sheet1!$I$99/100</f>
        <v>0.73599999999999999</v>
      </c>
      <c r="E34">
        <f>[1]Sheet1!$J$99/100</f>
        <v>0.75599999999999989</v>
      </c>
      <c r="F34">
        <f>[1]Sheet1!$K$99/100</f>
        <v>0.74400000000000011</v>
      </c>
      <c r="G34" t="s">
        <v>6</v>
      </c>
    </row>
    <row r="35" spans="1:7" x14ac:dyDescent="0.25">
      <c r="A35" t="s">
        <v>176</v>
      </c>
      <c r="B35" t="s">
        <v>72</v>
      </c>
      <c r="C35">
        <v>1.8200000000000001E-2</v>
      </c>
      <c r="D35">
        <f>[1]Sheet1!$I$97/100</f>
        <v>5.4299999999999994E-2</v>
      </c>
      <c r="E35">
        <f>[1]Sheet1!$J$97/100</f>
        <v>2.8900000000000002E-2</v>
      </c>
      <c r="F35">
        <f>[1]Sheet1!$K$97/100</f>
        <v>2.86E-2</v>
      </c>
      <c r="G35" t="s">
        <v>6</v>
      </c>
    </row>
    <row r="36" spans="1:7" x14ac:dyDescent="0.25">
      <c r="A36" t="s">
        <v>176</v>
      </c>
      <c r="B36" t="s">
        <v>75</v>
      </c>
      <c r="C36">
        <v>0.11779999999999999</v>
      </c>
      <c r="D36">
        <f>[1]Sheet1!$G$98/100</f>
        <v>0.11779999999999999</v>
      </c>
      <c r="E36">
        <f>[1]Sheet1!$G$98/100</f>
        <v>0.11779999999999999</v>
      </c>
      <c r="F36">
        <f>[1]Sheet1!$H$98/100</f>
        <v>0.11779999999999999</v>
      </c>
      <c r="G36" t="s">
        <v>6</v>
      </c>
    </row>
    <row r="37" spans="1:7" x14ac:dyDescent="0.25">
      <c r="A37" t="s">
        <v>176</v>
      </c>
      <c r="B37" t="s">
        <v>80</v>
      </c>
      <c r="C37">
        <v>0.82609999999999995</v>
      </c>
      <c r="D37">
        <f>[1]Sheet1!$I$99/100</f>
        <v>0.73599999999999999</v>
      </c>
      <c r="E37">
        <f>[1]Sheet1!$J$99/100</f>
        <v>0.75599999999999989</v>
      </c>
      <c r="F37">
        <f>[1]Sheet1!$K$99/100</f>
        <v>0.74400000000000011</v>
      </c>
      <c r="G37" t="s">
        <v>6</v>
      </c>
    </row>
    <row r="38" spans="1:7" x14ac:dyDescent="0.25">
      <c r="A38" t="s">
        <v>172</v>
      </c>
      <c r="B38" t="s">
        <v>72</v>
      </c>
      <c r="C38">
        <v>1.8200000000000001E-2</v>
      </c>
      <c r="D38">
        <f>[1]Sheet1!$I$97/100</f>
        <v>5.4299999999999994E-2</v>
      </c>
      <c r="E38">
        <f>[1]Sheet1!$J$97/100</f>
        <v>2.8900000000000002E-2</v>
      </c>
      <c r="F38">
        <f>[1]Sheet1!$K$97/100</f>
        <v>2.86E-2</v>
      </c>
      <c r="G38" t="s">
        <v>6</v>
      </c>
    </row>
    <row r="39" spans="1:7" x14ac:dyDescent="0.25">
      <c r="A39" t="s">
        <v>172</v>
      </c>
      <c r="B39" t="s">
        <v>75</v>
      </c>
      <c r="C39">
        <v>0.11779999999999999</v>
      </c>
      <c r="D39">
        <f>[1]Sheet1!$G$98/100</f>
        <v>0.11779999999999999</v>
      </c>
      <c r="E39">
        <f>[1]Sheet1!$G$98/100</f>
        <v>0.11779999999999999</v>
      </c>
      <c r="F39">
        <f>[1]Sheet1!$H$98/100</f>
        <v>0.11779999999999999</v>
      </c>
      <c r="G39" t="s">
        <v>6</v>
      </c>
    </row>
    <row r="40" spans="1:7" x14ac:dyDescent="0.25">
      <c r="A40" t="s">
        <v>172</v>
      </c>
      <c r="B40" t="s">
        <v>80</v>
      </c>
      <c r="C40">
        <v>0.82609999999999995</v>
      </c>
      <c r="D40">
        <f>[1]Sheet1!$I$99/100</f>
        <v>0.73599999999999999</v>
      </c>
      <c r="E40">
        <f>[1]Sheet1!$J$99/100</f>
        <v>0.75599999999999989</v>
      </c>
      <c r="F40">
        <f>[1]Sheet1!$K$99/100</f>
        <v>0.74400000000000011</v>
      </c>
      <c r="G40" t="s">
        <v>6</v>
      </c>
    </row>
    <row r="41" spans="1:7" x14ac:dyDescent="0.25">
      <c r="A41" t="s">
        <v>180</v>
      </c>
      <c r="B41" t="s">
        <v>72</v>
      </c>
      <c r="C41">
        <v>5.4699999999999999E-2</v>
      </c>
      <c r="D41">
        <f>[1]Sheet1!$I$29/100</f>
        <v>5.1699999999999996E-2</v>
      </c>
      <c r="E41">
        <f>[1]Sheet1!$J$29/100</f>
        <v>0.1431</v>
      </c>
      <c r="F41">
        <f>[1]Sheet1!$K$29/100</f>
        <v>4.0800000000000003E-2</v>
      </c>
      <c r="G41" t="s">
        <v>6</v>
      </c>
    </row>
    <row r="42" spans="1:7" x14ac:dyDescent="0.25">
      <c r="A42" t="s">
        <v>180</v>
      </c>
      <c r="B42" t="s">
        <v>75</v>
      </c>
      <c r="C42">
        <v>0.18099999999999999</v>
      </c>
      <c r="D42">
        <f>[1]Sheet1!$G$30/100</f>
        <v>0.18100000000000002</v>
      </c>
      <c r="E42">
        <f>[1]Sheet1!$G$30/100</f>
        <v>0.18100000000000002</v>
      </c>
      <c r="F42">
        <f>[1]Sheet1!$H$30/100</f>
        <v>0.187</v>
      </c>
      <c r="G42" t="s">
        <v>6</v>
      </c>
    </row>
    <row r="43" spans="1:7" x14ac:dyDescent="0.25">
      <c r="A43" t="s">
        <v>180</v>
      </c>
      <c r="B43" t="s">
        <v>80</v>
      </c>
      <c r="C43">
        <v>0.72799999999999998</v>
      </c>
      <c r="D43">
        <f>[1]Sheet1!$I$31/100</f>
        <v>0.68500000000000005</v>
      </c>
      <c r="E43">
        <f>[1]Sheet1!$J$31/100</f>
        <v>0.61599999999999999</v>
      </c>
      <c r="F43">
        <f>[1]Sheet1!$K$31/100</f>
        <v>0.68299999999999994</v>
      </c>
      <c r="G43" t="s">
        <v>6</v>
      </c>
    </row>
    <row r="44" spans="1:7" x14ac:dyDescent="0.25">
      <c r="A44" t="s">
        <v>189</v>
      </c>
      <c r="B44" t="s">
        <v>72</v>
      </c>
      <c r="C44">
        <v>0.19</v>
      </c>
      <c r="D44">
        <f>[1]Sheet1!$I$33/100</f>
        <v>0.03</v>
      </c>
      <c r="E44">
        <f>[1]Sheet1!$J$33/100</f>
        <v>3.4099999999999998E-2</v>
      </c>
      <c r="F44">
        <f>[1]Sheet1!$K$33/100</f>
        <v>2.4199999999999999E-2</v>
      </c>
      <c r="G44" t="s">
        <v>6</v>
      </c>
    </row>
    <row r="45" spans="1:7" x14ac:dyDescent="0.25">
      <c r="A45" t="s">
        <v>189</v>
      </c>
      <c r="B45" t="s">
        <v>75</v>
      </c>
      <c r="C45">
        <v>0.11</v>
      </c>
      <c r="D45">
        <f>[1]Sheet1!$G$34/100</f>
        <v>0.11</v>
      </c>
      <c r="E45">
        <f>[1]Sheet1!$G$34/100</f>
        <v>0.11</v>
      </c>
      <c r="F45">
        <f>[1]Sheet1!$H$34/100</f>
        <v>0.11</v>
      </c>
      <c r="G45" t="s">
        <v>6</v>
      </c>
    </row>
    <row r="46" spans="1:7" x14ac:dyDescent="0.25">
      <c r="A46" t="s">
        <v>189</v>
      </c>
      <c r="B46" t="s">
        <v>80</v>
      </c>
      <c r="C46">
        <v>0.83199999999999996</v>
      </c>
      <c r="D46">
        <f>[1]Sheet1!$I$35/100</f>
        <v>0.754</v>
      </c>
      <c r="E46">
        <f>[1]Sheet1!$J$35/100</f>
        <v>0.75599999999999989</v>
      </c>
      <c r="F46">
        <f>[1]Sheet1!$K$35/100</f>
        <v>0.752</v>
      </c>
      <c r="G46" t="s">
        <v>6</v>
      </c>
    </row>
    <row r="47" spans="1:7" x14ac:dyDescent="0.25">
      <c r="A47" t="s">
        <v>191</v>
      </c>
      <c r="B47" t="s">
        <v>72</v>
      </c>
      <c r="C47">
        <v>9.1999999999999998E-2</v>
      </c>
      <c r="D47">
        <f>[1]Sheet1!$I$37/100</f>
        <v>4.4299999999999999E-2</v>
      </c>
      <c r="E47">
        <f>[1]Sheet1!$J$37/100</f>
        <v>3.5299999999999998E-2</v>
      </c>
      <c r="F47">
        <f>[1]Sheet1!$K$37/100</f>
        <v>3.8199999999999998E-2</v>
      </c>
      <c r="G47" t="s">
        <v>6</v>
      </c>
    </row>
    <row r="48" spans="1:7" x14ac:dyDescent="0.25">
      <c r="A48" t="s">
        <v>191</v>
      </c>
      <c r="B48" t="s">
        <v>75</v>
      </c>
      <c r="C48">
        <v>0.20799999999999999</v>
      </c>
      <c r="D48">
        <f>[1]Sheet1!$G$38/100</f>
        <v>0.17300000000000001</v>
      </c>
      <c r="E48">
        <f>[1]Sheet1!$G$38/100</f>
        <v>0.17300000000000001</v>
      </c>
      <c r="F48">
        <f>[1]Sheet1!$H$38/100</f>
        <v>0.17300000000000001</v>
      </c>
      <c r="G48" t="s">
        <v>6</v>
      </c>
    </row>
    <row r="49" spans="1:8" x14ac:dyDescent="0.25">
      <c r="A49" t="s">
        <v>191</v>
      </c>
      <c r="B49" t="s">
        <v>80</v>
      </c>
      <c r="C49">
        <v>0.69499999999999995</v>
      </c>
      <c r="D49">
        <f>[1]Sheet1!$I$39/100</f>
        <v>0.69099999999999995</v>
      </c>
      <c r="E49">
        <f>[1]Sheet1!$J$39/100</f>
        <v>0.72099999999999997</v>
      </c>
      <c r="F49">
        <f>[1]Sheet1!$K$39/100</f>
        <v>0.71200000000000008</v>
      </c>
      <c r="G49" t="s">
        <v>6</v>
      </c>
    </row>
    <row r="50" spans="1:8" x14ac:dyDescent="0.25">
      <c r="A50" t="s">
        <v>103</v>
      </c>
      <c r="B50" t="s">
        <v>72</v>
      </c>
      <c r="C50">
        <v>0.28000000000000003</v>
      </c>
      <c r="D50">
        <f>[1]Sheet1!$I$53/100</f>
        <v>6.1399999999999996E-2</v>
      </c>
      <c r="E50" t="e">
        <f>[1]Sheet1!$J$53/100</f>
        <v>#VALUE!</v>
      </c>
      <c r="F50" t="e">
        <f>[1]Sheet1!$K$53/100</f>
        <v>#VALUE!</v>
      </c>
      <c r="G50" t="s">
        <v>6</v>
      </c>
    </row>
    <row r="51" spans="1:8" x14ac:dyDescent="0.25">
      <c r="A51" t="s">
        <v>103</v>
      </c>
      <c r="B51" t="s">
        <v>75</v>
      </c>
      <c r="C51">
        <v>0.1479</v>
      </c>
      <c r="D51">
        <f>[1]Sheet1!$G$54/100</f>
        <v>0.1479</v>
      </c>
      <c r="E51">
        <f>[1]Sheet1!$G$54/100</f>
        <v>0.1479</v>
      </c>
      <c r="F51">
        <f>[1]Sheet1!$H$54/100</f>
        <v>0</v>
      </c>
      <c r="G51" t="s">
        <v>6</v>
      </c>
    </row>
    <row r="52" spans="1:8" x14ac:dyDescent="0.25">
      <c r="A52" t="s">
        <v>103</v>
      </c>
      <c r="B52" t="s">
        <v>80</v>
      </c>
      <c r="C52">
        <v>0.40375</v>
      </c>
      <c r="D52">
        <f>[1]Sheet1!$I$55/100</f>
        <v>0.73</v>
      </c>
      <c r="E52">
        <f>[1]Sheet1!$J$55/100</f>
        <v>0.74</v>
      </c>
      <c r="F52" t="e">
        <f>[1]Sheet1!$K$55/100</f>
        <v>#VALUE!</v>
      </c>
      <c r="G52" t="s">
        <v>6</v>
      </c>
    </row>
    <row r="53" spans="1:8" x14ac:dyDescent="0.25">
      <c r="A53" t="s">
        <v>216</v>
      </c>
      <c r="B53" t="s">
        <v>72</v>
      </c>
      <c r="C53">
        <v>8.5400000000000004E-2</v>
      </c>
      <c r="D53">
        <f>[1]Sheet1!$G$61/100</f>
        <v>8.539999999999999E-2</v>
      </c>
      <c r="E53">
        <f>[1]Sheet1!$G$61/100</f>
        <v>8.539999999999999E-2</v>
      </c>
      <c r="F53">
        <f>[1]Sheet1!$H$61/100</f>
        <v>0</v>
      </c>
      <c r="G53" t="s">
        <v>6</v>
      </c>
    </row>
    <row r="54" spans="1:8" x14ac:dyDescent="0.25">
      <c r="A54" t="s">
        <v>216</v>
      </c>
      <c r="B54" t="s">
        <v>75</v>
      </c>
      <c r="C54">
        <v>0.16200000000000001</v>
      </c>
      <c r="D54">
        <f>[1]Sheet1!$G$62/100</f>
        <v>0.16200000000000001</v>
      </c>
      <c r="E54">
        <f>[1]Sheet1!$G$62/100</f>
        <v>0.16200000000000001</v>
      </c>
      <c r="F54">
        <f>[1]Sheet1!$H$62/100</f>
        <v>0</v>
      </c>
      <c r="G54" t="s">
        <v>6</v>
      </c>
    </row>
    <row r="55" spans="1:8" x14ac:dyDescent="0.25">
      <c r="A55" t="s">
        <v>216</v>
      </c>
      <c r="B55" t="s">
        <v>80</v>
      </c>
      <c r="C55">
        <v>0.74</v>
      </c>
      <c r="D55">
        <f>[1]Sheet1!$I$63/100</f>
        <v>0.71299999999999997</v>
      </c>
      <c r="E55">
        <f>[1]Sheet1!$J$63/100</f>
        <v>0.72799999999999998</v>
      </c>
      <c r="F55" t="e">
        <f>[1]Sheet1!$K$63/100</f>
        <v>#VALUE!</v>
      </c>
      <c r="G55" t="s">
        <v>6</v>
      </c>
    </row>
    <row r="56" spans="1:8" x14ac:dyDescent="0.25">
      <c r="A56" t="s">
        <v>193</v>
      </c>
      <c r="B56" t="s">
        <v>72</v>
      </c>
      <c r="C56">
        <v>0.13100000000000001</v>
      </c>
      <c r="G56" t="s">
        <v>6</v>
      </c>
      <c r="H56" t="s">
        <v>556</v>
      </c>
    </row>
    <row r="57" spans="1:8" x14ac:dyDescent="0.25">
      <c r="A57" t="s">
        <v>193</v>
      </c>
      <c r="B57" t="s">
        <v>75</v>
      </c>
      <c r="C57">
        <v>0.127</v>
      </c>
      <c r="G57" t="s">
        <v>6</v>
      </c>
      <c r="H57" t="s">
        <v>556</v>
      </c>
    </row>
    <row r="58" spans="1:8" x14ac:dyDescent="0.25">
      <c r="A58" t="s">
        <v>193</v>
      </c>
      <c r="B58" t="s">
        <v>80</v>
      </c>
      <c r="C58">
        <v>0.73099999999999998</v>
      </c>
      <c r="G58" t="s">
        <v>6</v>
      </c>
      <c r="H58" t="s">
        <v>556</v>
      </c>
    </row>
    <row r="59" spans="1:8" x14ac:dyDescent="0.25">
      <c r="A59" t="s">
        <v>196</v>
      </c>
      <c r="B59" t="s">
        <v>72</v>
      </c>
      <c r="C59">
        <v>0.37</v>
      </c>
      <c r="D59">
        <f>[1]Sheet1!$I$45/100</f>
        <v>0.54400000000000004</v>
      </c>
      <c r="E59">
        <f>[1]Sheet1!$J$45/100</f>
        <v>0.47299999999999998</v>
      </c>
      <c r="F59">
        <f>[1]Sheet1!$K$45/100</f>
        <v>0.48200000000000004</v>
      </c>
      <c r="G59" t="s">
        <v>6</v>
      </c>
    </row>
    <row r="60" spans="1:8" x14ac:dyDescent="0.25">
      <c r="A60" t="s">
        <v>196</v>
      </c>
      <c r="B60" t="s">
        <v>75</v>
      </c>
      <c r="C60">
        <v>0.16200000000000001</v>
      </c>
      <c r="D60">
        <f>[1]Sheet1!$G$46/100</f>
        <v>0.16570000000000001</v>
      </c>
      <c r="E60">
        <f>[1]Sheet1!$G$46/100</f>
        <v>0.16570000000000001</v>
      </c>
      <c r="F60">
        <f>[1]Sheet1!$H$46/100</f>
        <v>0.16570000000000001</v>
      </c>
      <c r="G60" t="s">
        <v>6</v>
      </c>
    </row>
    <row r="61" spans="1:8" x14ac:dyDescent="0.25">
      <c r="A61" t="s">
        <v>196</v>
      </c>
      <c r="B61" t="s">
        <v>80</v>
      </c>
      <c r="C61">
        <v>0.74</v>
      </c>
      <c r="D61">
        <f>[1]Sheet1!$I$47/100</f>
        <v>0.39700000000000002</v>
      </c>
      <c r="E61">
        <f>[1]Sheet1!$J$47/100</f>
        <v>0.37200000000000005</v>
      </c>
      <c r="F61">
        <f>[1]Sheet1!$K$47/100</f>
        <v>0.32</v>
      </c>
      <c r="G61" t="s">
        <v>6</v>
      </c>
    </row>
    <row r="62" spans="1:8" x14ac:dyDescent="0.25">
      <c r="A62" t="s">
        <v>144</v>
      </c>
      <c r="B62" t="s">
        <v>72</v>
      </c>
      <c r="C62">
        <v>1.931353251318102E-2</v>
      </c>
      <c r="D62">
        <f>[1]Sheet1!$I$85/100</f>
        <v>0.14499999999999999</v>
      </c>
      <c r="E62">
        <f>[1]Sheet1!$J$85/100</f>
        <v>4.9800000000000004E-2</v>
      </c>
      <c r="F62">
        <f>[1]Sheet1!$H$85/100</f>
        <v>2.46E-2</v>
      </c>
      <c r="G62" t="s">
        <v>6</v>
      </c>
    </row>
    <row r="63" spans="1:8" x14ac:dyDescent="0.25">
      <c r="A63" t="s">
        <v>144</v>
      </c>
      <c r="B63" t="s">
        <v>75</v>
      </c>
      <c r="C63">
        <v>0.11849595782073812</v>
      </c>
      <c r="D63">
        <f>[1]Sheet1!$G$86/100</f>
        <v>0.12179999999999999</v>
      </c>
      <c r="E63">
        <f>[1]Sheet1!$G$86/100</f>
        <v>0.12179999999999999</v>
      </c>
      <c r="F63">
        <f>[1]Sheet1!$H$86/100</f>
        <v>0.12179999999999999</v>
      </c>
      <c r="G63" t="s">
        <v>6</v>
      </c>
    </row>
    <row r="64" spans="1:8" x14ac:dyDescent="0.25">
      <c r="A64" t="s">
        <v>144</v>
      </c>
      <c r="B64" t="s">
        <v>80</v>
      </c>
      <c r="C64">
        <v>0.82669156414762734</v>
      </c>
      <c r="D64">
        <f>[1]Sheet1!$I$87/100</f>
        <v>0.63800000000000001</v>
      </c>
      <c r="E64">
        <f>[1]Sheet1!$J$87/100</f>
        <v>0.73199999999999998</v>
      </c>
      <c r="F64">
        <f>[1]Sheet1!$K$87/100</f>
        <v>0.71099999999999997</v>
      </c>
      <c r="G64" t="s">
        <v>6</v>
      </c>
    </row>
    <row r="65" spans="1:8" x14ac:dyDescent="0.25">
      <c r="A65" t="s">
        <v>151</v>
      </c>
      <c r="B65" t="s">
        <v>72</v>
      </c>
      <c r="C65">
        <v>2.46E-2</v>
      </c>
      <c r="D65">
        <f>[1]Sheet1!$I$85/100</f>
        <v>0.14499999999999999</v>
      </c>
      <c r="E65">
        <f>[1]Sheet1!$J$85/100</f>
        <v>4.9800000000000004E-2</v>
      </c>
      <c r="F65">
        <f>[1]Sheet1!$K$85/100</f>
        <v>5.9400000000000001E-2</v>
      </c>
      <c r="G65" t="s">
        <v>6</v>
      </c>
    </row>
    <row r="66" spans="1:8" x14ac:dyDescent="0.25">
      <c r="A66" t="s">
        <v>151</v>
      </c>
      <c r="B66" t="s">
        <v>75</v>
      </c>
      <c r="C66">
        <v>0.12179999999999999</v>
      </c>
      <c r="D66">
        <f>[1]Sheet1!$G$86/100</f>
        <v>0.12179999999999999</v>
      </c>
      <c r="E66">
        <f>[1]Sheet1!$G$86/100</f>
        <v>0.12179999999999999</v>
      </c>
      <c r="F66">
        <f>[1]Sheet1!$H$86/100</f>
        <v>0.12179999999999999</v>
      </c>
      <c r="G66" t="s">
        <v>6</v>
      </c>
    </row>
    <row r="67" spans="1:8" x14ac:dyDescent="0.25">
      <c r="A67" t="s">
        <v>151</v>
      </c>
      <c r="B67" t="s">
        <v>80</v>
      </c>
      <c r="C67">
        <v>0.82950000000000002</v>
      </c>
      <c r="D67">
        <f>[1]Sheet1!$I$87/100</f>
        <v>0.63800000000000001</v>
      </c>
      <c r="E67">
        <f>[1]Sheet1!$J$87/100</f>
        <v>0.73199999999999998</v>
      </c>
      <c r="F67">
        <f>[1]Sheet1!$K$87/100</f>
        <v>0.71099999999999997</v>
      </c>
      <c r="G67" t="s">
        <v>6</v>
      </c>
    </row>
    <row r="68" spans="1:8" x14ac:dyDescent="0.25">
      <c r="A68" t="s">
        <v>161</v>
      </c>
      <c r="B68" t="s">
        <v>72</v>
      </c>
      <c r="C68">
        <v>1.8200000000000001E-2</v>
      </c>
      <c r="D68">
        <f>[1]Sheet1!$I$85/100</f>
        <v>0.14499999999999999</v>
      </c>
      <c r="E68">
        <f>[1]Sheet1!$J$85/100</f>
        <v>4.9800000000000004E-2</v>
      </c>
      <c r="F68">
        <f>[1]Sheet1!$K$85/100</f>
        <v>5.9400000000000001E-2</v>
      </c>
      <c r="G68" t="s">
        <v>6</v>
      </c>
      <c r="H68" t="s">
        <v>246</v>
      </c>
    </row>
    <row r="69" spans="1:8" x14ac:dyDescent="0.25">
      <c r="A69" t="s">
        <v>161</v>
      </c>
      <c r="B69" t="s">
        <v>75</v>
      </c>
      <c r="C69">
        <v>0.11779999999999999</v>
      </c>
      <c r="D69">
        <f>[1]Sheet1!$G$86/100</f>
        <v>0.12179999999999999</v>
      </c>
      <c r="E69">
        <f>[1]Sheet1!$G$86/100</f>
        <v>0.12179999999999999</v>
      </c>
      <c r="F69">
        <f>[1]Sheet1!$H$86/100</f>
        <v>0.12179999999999999</v>
      </c>
      <c r="G69" t="s">
        <v>6</v>
      </c>
    </row>
    <row r="70" spans="1:8" x14ac:dyDescent="0.25">
      <c r="A70" t="s">
        <v>161</v>
      </c>
      <c r="B70" t="s">
        <v>80</v>
      </c>
      <c r="C70">
        <v>0.82609999999999995</v>
      </c>
      <c r="D70">
        <f>[1]Sheet1!$I$87/100</f>
        <v>0.63800000000000001</v>
      </c>
      <c r="E70">
        <f>[1]Sheet1!$J$87/100</f>
        <v>0.73199999999999998</v>
      </c>
      <c r="F70">
        <f>[1]Sheet1!$K$87/100</f>
        <v>0.71099999999999997</v>
      </c>
      <c r="G70" t="s">
        <v>6</v>
      </c>
    </row>
    <row r="71" spans="1:8" x14ac:dyDescent="0.25">
      <c r="A71" t="s">
        <v>157</v>
      </c>
      <c r="B71" t="s">
        <v>72</v>
      </c>
      <c r="C71">
        <v>1.8200000000000001E-2</v>
      </c>
      <c r="D71">
        <f>[1]Sheet1!$I$89/100</f>
        <v>0.14499999999999999</v>
      </c>
      <c r="E71">
        <f>[1]Sheet1!$J$89/100</f>
        <v>4.9800000000000004E-2</v>
      </c>
      <c r="F71">
        <f>[1]Sheet1!$K$89/100</f>
        <v>5.9400000000000001E-2</v>
      </c>
      <c r="G71" t="s">
        <v>6</v>
      </c>
    </row>
    <row r="72" spans="1:8" x14ac:dyDescent="0.25">
      <c r="A72" t="s">
        <v>157</v>
      </c>
      <c r="B72" t="s">
        <v>75</v>
      </c>
      <c r="C72">
        <v>0.11779999999999999</v>
      </c>
      <c r="D72">
        <f>[1]Sheet1!$G$90/100</f>
        <v>0.11779999999999999</v>
      </c>
      <c r="E72">
        <f>[1]Sheet1!$G$90/100</f>
        <v>0.11779999999999999</v>
      </c>
      <c r="F72">
        <f>[1]Sheet1!$H$90/100</f>
        <v>0.11779999999999999</v>
      </c>
      <c r="G72" t="s">
        <v>6</v>
      </c>
    </row>
    <row r="73" spans="1:8" x14ac:dyDescent="0.25">
      <c r="A73" t="s">
        <v>157</v>
      </c>
      <c r="B73" t="s">
        <v>80</v>
      </c>
      <c r="C73">
        <v>0.82609999999999995</v>
      </c>
      <c r="D73">
        <f>[1]Sheet1!$I$91/100</f>
        <v>0.63800000000000001</v>
      </c>
      <c r="E73">
        <f>[1]Sheet1!$J$91/100</f>
        <v>0.73199999999999998</v>
      </c>
      <c r="F73">
        <f>[1]Sheet1!$K$91/100</f>
        <v>0.71099999999999997</v>
      </c>
      <c r="G73" t="s">
        <v>6</v>
      </c>
    </row>
    <row r="74" spans="1:8" x14ac:dyDescent="0.25">
      <c r="A74" t="s">
        <v>159</v>
      </c>
      <c r="B74" t="s">
        <v>72</v>
      </c>
      <c r="C74">
        <v>1.8200000000000001E-2</v>
      </c>
      <c r="D74">
        <f>[1]Sheet1!$I$85/100</f>
        <v>0.14499999999999999</v>
      </c>
      <c r="E74">
        <f>[1]Sheet1!$J$85/100</f>
        <v>4.9800000000000004E-2</v>
      </c>
      <c r="F74">
        <f>[1]Sheet1!$K$85/100</f>
        <v>5.9400000000000001E-2</v>
      </c>
      <c r="G74" t="s">
        <v>6</v>
      </c>
      <c r="H74" t="s">
        <v>246</v>
      </c>
    </row>
    <row r="75" spans="1:8" x14ac:dyDescent="0.25">
      <c r="A75" t="s">
        <v>159</v>
      </c>
      <c r="B75" t="s">
        <v>75</v>
      </c>
      <c r="C75">
        <v>0.11779999999999999</v>
      </c>
      <c r="D75">
        <f>[1]Sheet1!$G$86/100</f>
        <v>0.12179999999999999</v>
      </c>
      <c r="E75">
        <f>[1]Sheet1!$G$86/100</f>
        <v>0.12179999999999999</v>
      </c>
      <c r="F75">
        <f>[1]Sheet1!$H$86/100</f>
        <v>0.12179999999999999</v>
      </c>
      <c r="G75" t="s">
        <v>6</v>
      </c>
    </row>
    <row r="76" spans="1:8" x14ac:dyDescent="0.25">
      <c r="A76" t="s">
        <v>159</v>
      </c>
      <c r="B76" t="s">
        <v>80</v>
      </c>
      <c r="C76">
        <v>0.82609999999999995</v>
      </c>
      <c r="D76">
        <f>[1]Sheet1!$I$87/100</f>
        <v>0.63800000000000001</v>
      </c>
      <c r="E76">
        <f>[1]Sheet1!$J$87/100</f>
        <v>0.73199999999999998</v>
      </c>
      <c r="F76">
        <f>[1]Sheet1!$K$87/100</f>
        <v>0.71099999999999997</v>
      </c>
      <c r="G76" t="s">
        <v>6</v>
      </c>
    </row>
    <row r="77" spans="1:8" x14ac:dyDescent="0.25">
      <c r="A77" t="s">
        <v>155</v>
      </c>
      <c r="B77" t="s">
        <v>72</v>
      </c>
      <c r="C77">
        <v>1.8200000000000001E-2</v>
      </c>
      <c r="D77">
        <f>[1]Sheet1!$I$89/100</f>
        <v>0.14499999999999999</v>
      </c>
      <c r="E77">
        <f>[1]Sheet1!$J$89/100</f>
        <v>4.9800000000000004E-2</v>
      </c>
      <c r="F77">
        <f>[1]Sheet1!$K$89/100</f>
        <v>5.9400000000000001E-2</v>
      </c>
      <c r="G77" t="s">
        <v>6</v>
      </c>
    </row>
    <row r="78" spans="1:8" x14ac:dyDescent="0.25">
      <c r="A78" t="s">
        <v>155</v>
      </c>
      <c r="B78" t="s">
        <v>75</v>
      </c>
      <c r="C78">
        <v>0.11779999999999999</v>
      </c>
      <c r="D78">
        <f>[1]Sheet1!$G$90/100</f>
        <v>0.11779999999999999</v>
      </c>
      <c r="E78">
        <f>[1]Sheet1!$G$90/100</f>
        <v>0.11779999999999999</v>
      </c>
      <c r="F78">
        <f>[1]Sheet1!$H$90/100</f>
        <v>0.11779999999999999</v>
      </c>
      <c r="G78" t="s">
        <v>6</v>
      </c>
    </row>
    <row r="79" spans="1:8" x14ac:dyDescent="0.25">
      <c r="A79" t="s">
        <v>155</v>
      </c>
      <c r="B79" t="s">
        <v>80</v>
      </c>
      <c r="C79">
        <v>0.82609999999999995</v>
      </c>
      <c r="D79">
        <f>[1]Sheet1!$I$91/100</f>
        <v>0.63800000000000001</v>
      </c>
      <c r="E79">
        <f>[1]Sheet1!$J$91/100</f>
        <v>0.73199999999999998</v>
      </c>
      <c r="F79">
        <f>[1]Sheet1!$K$91/100</f>
        <v>0.71099999999999997</v>
      </c>
      <c r="G79" t="s">
        <v>6</v>
      </c>
    </row>
    <row r="80" spans="1:8" x14ac:dyDescent="0.25">
      <c r="A80" t="s">
        <v>198</v>
      </c>
      <c r="B80" t="s">
        <v>72</v>
      </c>
      <c r="C80">
        <v>1.2E-2</v>
      </c>
      <c r="D80">
        <f>[1]Sheet1!$I$49/100</f>
        <v>0.02</v>
      </c>
      <c r="E80">
        <f>[1]Sheet1!$J$49/100</f>
        <v>1.47E-2</v>
      </c>
      <c r="F80">
        <f>[1]Sheet1!$K$49/100</f>
        <v>1.6500000000000001E-2</v>
      </c>
      <c r="G80" t="s">
        <v>6</v>
      </c>
    </row>
    <row r="81" spans="1:8" x14ac:dyDescent="0.25">
      <c r="A81" t="s">
        <v>198</v>
      </c>
      <c r="B81" t="s">
        <v>75</v>
      </c>
      <c r="C81">
        <v>0.17799999999999999</v>
      </c>
      <c r="D81">
        <f>[1]Sheet1!$G$50/100</f>
        <v>0.17800000000000002</v>
      </c>
      <c r="E81">
        <f>[1]Sheet1!$G$50/100</f>
        <v>0.17800000000000002</v>
      </c>
      <c r="F81">
        <f>[1]Sheet1!$H$50/100</f>
        <v>0.17800000000000002</v>
      </c>
      <c r="G81" t="s">
        <v>6</v>
      </c>
    </row>
    <row r="82" spans="1:8" x14ac:dyDescent="0.25">
      <c r="A82" t="s">
        <v>198</v>
      </c>
      <c r="B82" t="s">
        <v>80</v>
      </c>
      <c r="C82">
        <v>0.78700000000000003</v>
      </c>
      <c r="D82">
        <f>[1]Sheet1!$I$51/100</f>
        <v>0.68700000000000006</v>
      </c>
      <c r="E82">
        <f>[1]Sheet1!$J$51/100</f>
        <v>0.69900000000000007</v>
      </c>
      <c r="F82">
        <f>[1]Sheet1!$K$51/100</f>
        <v>0.70200000000000007</v>
      </c>
      <c r="G82" t="s">
        <v>6</v>
      </c>
    </row>
    <row r="83" spans="1:8" x14ac:dyDescent="0.25">
      <c r="A83" s="75" t="s">
        <v>239</v>
      </c>
      <c r="B83" s="75" t="s">
        <v>72</v>
      </c>
      <c r="C83" s="75">
        <v>2.1000000000000001E-2</v>
      </c>
      <c r="D83" s="75">
        <f>[1]Sheet1!$I$81/100</f>
        <v>4.0599999999999997E-2</v>
      </c>
      <c r="E83" s="75">
        <f>[1]Sheet1!$J$81/100</f>
        <v>1.8000000000000002E-2</v>
      </c>
      <c r="F83" s="75">
        <f>[1]Sheet1!$K$81/100</f>
        <v>2.06E-2</v>
      </c>
      <c r="G83" s="75" t="s">
        <v>6</v>
      </c>
      <c r="H83" t="s">
        <v>245</v>
      </c>
    </row>
    <row r="84" spans="1:8" x14ac:dyDescent="0.25">
      <c r="A84" s="75" t="s">
        <v>239</v>
      </c>
      <c r="B84" s="75" t="s">
        <v>75</v>
      </c>
      <c r="C84" s="75">
        <v>0.17699999999999999</v>
      </c>
      <c r="D84" s="75">
        <f>[1]Sheet1!$G$82/100</f>
        <v>0.17699999999999999</v>
      </c>
      <c r="E84" s="75">
        <f>[1]Sheet1!$G$82/100</f>
        <v>0.17699999999999999</v>
      </c>
      <c r="F84" s="75">
        <f>[1]Sheet1!$H$82/100</f>
        <v>0.17699999999999999</v>
      </c>
      <c r="G84" s="75" t="s">
        <v>6</v>
      </c>
    </row>
    <row r="85" spans="1:8" x14ac:dyDescent="0.25">
      <c r="A85" s="75" t="s">
        <v>239</v>
      </c>
      <c r="B85" s="75" t="s">
        <v>80</v>
      </c>
      <c r="C85" s="75">
        <v>0.79299999999999993</v>
      </c>
      <c r="D85" s="75">
        <f>[1]Sheet1!$I$83/100</f>
        <v>0.68900000000000006</v>
      </c>
      <c r="E85" s="75">
        <f>[1]Sheet1!$J$83/100</f>
        <v>0.70599999999999996</v>
      </c>
      <c r="F85" s="75">
        <f>[1]Sheet1!$K$83/100</f>
        <v>0.71400000000000008</v>
      </c>
      <c r="G85" s="75"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A9641-F738-4AA4-A9A8-363CD07E62B6}">
  <sheetPr>
    <tabColor theme="9" tint="0.59999389629810485"/>
  </sheetPr>
  <dimension ref="A1:D69"/>
  <sheetViews>
    <sheetView workbookViewId="0">
      <selection activeCell="I49" sqref="I49"/>
    </sheetView>
  </sheetViews>
  <sheetFormatPr defaultRowHeight="15" x14ac:dyDescent="0.25"/>
  <cols>
    <col min="1" max="1" width="41.85546875" bestFit="1" customWidth="1"/>
    <col min="2" max="2" width="14.85546875" bestFit="1" customWidth="1"/>
    <col min="3" max="3" width="10" bestFit="1" customWidth="1"/>
    <col min="5" max="5" width="16.42578125" bestFit="1" customWidth="1"/>
  </cols>
  <sheetData>
    <row r="1" spans="1:4" x14ac:dyDescent="0.25">
      <c r="A1" t="s">
        <v>242</v>
      </c>
      <c r="B1" t="s">
        <v>243</v>
      </c>
      <c r="C1" t="s">
        <v>2</v>
      </c>
      <c r="D1" t="s">
        <v>244</v>
      </c>
    </row>
    <row r="2" spans="1:4" x14ac:dyDescent="0.25">
      <c r="A2" t="s">
        <v>191</v>
      </c>
      <c r="B2" t="s">
        <v>54</v>
      </c>
      <c r="C2">
        <v>0.11187766666666665</v>
      </c>
      <c r="D2" t="s">
        <v>55</v>
      </c>
    </row>
    <row r="3" spans="1:4" x14ac:dyDescent="0.25">
      <c r="A3" t="s">
        <v>101</v>
      </c>
      <c r="B3" t="s">
        <v>54</v>
      </c>
      <c r="C3">
        <v>3.0455E-3</v>
      </c>
      <c r="D3" t="s">
        <v>55</v>
      </c>
    </row>
    <row r="4" spans="1:4" x14ac:dyDescent="0.25">
      <c r="A4" t="s">
        <v>60</v>
      </c>
      <c r="B4" t="s">
        <v>54</v>
      </c>
      <c r="C4">
        <v>1.2224833333333334E-2</v>
      </c>
      <c r="D4" t="s">
        <v>55</v>
      </c>
    </row>
    <row r="5" spans="1:4" x14ac:dyDescent="0.25">
      <c r="A5" t="s">
        <v>196</v>
      </c>
      <c r="B5" t="s">
        <v>54</v>
      </c>
      <c r="C5">
        <v>9.1428333333333344E-3</v>
      </c>
      <c r="D5" t="s">
        <v>55</v>
      </c>
    </row>
    <row r="6" spans="1:4" x14ac:dyDescent="0.25">
      <c r="A6" t="s">
        <v>180</v>
      </c>
      <c r="B6" t="s">
        <v>54</v>
      </c>
      <c r="C6">
        <v>2.6518333333333337E-3</v>
      </c>
      <c r="D6" t="s">
        <v>55</v>
      </c>
    </row>
    <row r="7" spans="1:4" x14ac:dyDescent="0.25">
      <c r="A7" t="s">
        <v>189</v>
      </c>
      <c r="B7" t="s">
        <v>54</v>
      </c>
      <c r="C7">
        <v>6.8616666666666674E-4</v>
      </c>
      <c r="D7" t="s">
        <v>55</v>
      </c>
    </row>
    <row r="8" spans="1:4" x14ac:dyDescent="0.25">
      <c r="A8" t="s">
        <v>105</v>
      </c>
      <c r="B8" t="s">
        <v>54</v>
      </c>
      <c r="C8">
        <v>8.4133333333333336E-4</v>
      </c>
      <c r="D8" t="s">
        <v>55</v>
      </c>
    </row>
    <row r="9" spans="1:4" x14ac:dyDescent="0.25">
      <c r="A9" t="s">
        <v>107</v>
      </c>
      <c r="B9" t="s">
        <v>54</v>
      </c>
      <c r="C9">
        <v>1.2775E-3</v>
      </c>
      <c r="D9" t="s">
        <v>55</v>
      </c>
    </row>
    <row r="10" spans="1:4" x14ac:dyDescent="0.25">
      <c r="A10" t="s">
        <v>99</v>
      </c>
      <c r="B10" t="s">
        <v>54</v>
      </c>
      <c r="C10">
        <v>1.1271666666666667E-3</v>
      </c>
      <c r="D10" t="s">
        <v>55</v>
      </c>
    </row>
    <row r="11" spans="1:4" x14ac:dyDescent="0.25">
      <c r="A11" t="s">
        <v>198</v>
      </c>
      <c r="B11" t="s">
        <v>54</v>
      </c>
      <c r="C11">
        <v>5.0199999999999994E-5</v>
      </c>
      <c r="D11" t="s">
        <v>55</v>
      </c>
    </row>
    <row r="12" spans="1:4" x14ac:dyDescent="0.25">
      <c r="A12" t="s">
        <v>212</v>
      </c>
      <c r="B12" t="s">
        <v>54</v>
      </c>
      <c r="C12">
        <v>1</v>
      </c>
      <c r="D12" t="s">
        <v>55</v>
      </c>
    </row>
    <row r="13" spans="1:4" x14ac:dyDescent="0.25">
      <c r="A13" t="s">
        <v>211</v>
      </c>
      <c r="B13" t="s">
        <v>54</v>
      </c>
      <c r="C13">
        <v>1</v>
      </c>
      <c r="D13" t="s">
        <v>55</v>
      </c>
    </row>
    <row r="14" spans="1:4" x14ac:dyDescent="0.25">
      <c r="A14" t="s">
        <v>213</v>
      </c>
      <c r="B14" t="s">
        <v>54</v>
      </c>
      <c r="C14">
        <v>1</v>
      </c>
      <c r="D14" t="s">
        <v>55</v>
      </c>
    </row>
    <row r="15" spans="1:4" x14ac:dyDescent="0.25">
      <c r="A15" t="s">
        <v>135</v>
      </c>
      <c r="B15" t="s">
        <v>118</v>
      </c>
      <c r="C15">
        <v>2.1999999999999999E-2</v>
      </c>
      <c r="D15" t="s">
        <v>14</v>
      </c>
    </row>
    <row r="16" spans="1:4" x14ac:dyDescent="0.25">
      <c r="A16" t="s">
        <v>140</v>
      </c>
      <c r="B16" t="s">
        <v>118</v>
      </c>
      <c r="C16">
        <v>1.915E-2</v>
      </c>
      <c r="D16" t="s">
        <v>14</v>
      </c>
    </row>
    <row r="17" spans="1:4" x14ac:dyDescent="0.25">
      <c r="A17" t="s">
        <v>136</v>
      </c>
      <c r="B17" t="s">
        <v>118</v>
      </c>
      <c r="C17">
        <v>2.5000000000000001E-2</v>
      </c>
      <c r="D17" t="s">
        <v>14</v>
      </c>
    </row>
    <row r="18" spans="1:4" x14ac:dyDescent="0.25">
      <c r="A18" t="s">
        <v>138</v>
      </c>
      <c r="B18" t="s">
        <v>118</v>
      </c>
      <c r="C18">
        <v>1.915E-2</v>
      </c>
      <c r="D18" t="s">
        <v>14</v>
      </c>
    </row>
    <row r="19" spans="1:4" x14ac:dyDescent="0.25">
      <c r="A19" t="s">
        <v>139</v>
      </c>
      <c r="B19" t="s">
        <v>118</v>
      </c>
      <c r="C19">
        <v>1.915E-2</v>
      </c>
      <c r="D19" t="s">
        <v>14</v>
      </c>
    </row>
    <row r="20" spans="1:4" x14ac:dyDescent="0.25">
      <c r="A20" t="s">
        <v>137</v>
      </c>
      <c r="B20" t="s">
        <v>118</v>
      </c>
      <c r="C20">
        <v>1.915E-2</v>
      </c>
      <c r="D20" t="s">
        <v>14</v>
      </c>
    </row>
    <row r="21" spans="1:4" x14ac:dyDescent="0.25">
      <c r="A21" t="s">
        <v>127</v>
      </c>
      <c r="B21" t="s">
        <v>118</v>
      </c>
      <c r="C21">
        <v>2.2499999999999999E-2</v>
      </c>
      <c r="D21" t="s">
        <v>14</v>
      </c>
    </row>
    <row r="22" spans="1:4" x14ac:dyDescent="0.25">
      <c r="A22" t="s">
        <v>134</v>
      </c>
      <c r="B22" t="s">
        <v>118</v>
      </c>
      <c r="C22">
        <v>1.4999999999999999E-2</v>
      </c>
      <c r="D22" t="s">
        <v>14</v>
      </c>
    </row>
    <row r="23" spans="1:4" x14ac:dyDescent="0.25">
      <c r="A23" t="s">
        <v>132</v>
      </c>
      <c r="B23" t="s">
        <v>118</v>
      </c>
      <c r="C23">
        <v>1.6500000000000001E-2</v>
      </c>
      <c r="D23" t="s">
        <v>14</v>
      </c>
    </row>
    <row r="24" spans="1:4" x14ac:dyDescent="0.25">
      <c r="A24" t="s">
        <v>133</v>
      </c>
      <c r="B24" t="s">
        <v>118</v>
      </c>
      <c r="C24">
        <v>1.6500000000000001E-2</v>
      </c>
      <c r="D24" t="s">
        <v>14</v>
      </c>
    </row>
    <row r="25" spans="1:4" x14ac:dyDescent="0.25">
      <c r="A25" t="s">
        <v>131</v>
      </c>
      <c r="B25" t="s">
        <v>118</v>
      </c>
      <c r="C25">
        <v>2.2499999999999999E-2</v>
      </c>
      <c r="D25" t="s">
        <v>14</v>
      </c>
    </row>
    <row r="26" spans="1:4" x14ac:dyDescent="0.25">
      <c r="A26" t="s">
        <v>135</v>
      </c>
      <c r="B26" t="s">
        <v>122</v>
      </c>
      <c r="C26">
        <v>1.8109999999999999</v>
      </c>
      <c r="D26" t="s">
        <v>14</v>
      </c>
    </row>
    <row r="27" spans="1:4" x14ac:dyDescent="0.25">
      <c r="A27" t="s">
        <v>140</v>
      </c>
      <c r="B27" t="s">
        <v>122</v>
      </c>
      <c r="C27">
        <v>0.12665999999999999</v>
      </c>
      <c r="D27" t="s">
        <v>14</v>
      </c>
    </row>
    <row r="28" spans="1:4" x14ac:dyDescent="0.25">
      <c r="A28" t="s">
        <v>136</v>
      </c>
      <c r="B28" t="s">
        <v>122</v>
      </c>
      <c r="C28">
        <v>0.12665999999999999</v>
      </c>
      <c r="D28" t="s">
        <v>14</v>
      </c>
    </row>
    <row r="29" spans="1:4" x14ac:dyDescent="0.25">
      <c r="A29" t="s">
        <v>138</v>
      </c>
      <c r="B29" t="s">
        <v>122</v>
      </c>
      <c r="C29">
        <v>0.12665999999999999</v>
      </c>
      <c r="D29" t="s">
        <v>14</v>
      </c>
    </row>
    <row r="30" spans="1:4" x14ac:dyDescent="0.25">
      <c r="A30" t="s">
        <v>139</v>
      </c>
      <c r="B30" t="s">
        <v>122</v>
      </c>
      <c r="C30">
        <v>0.12665999999999999</v>
      </c>
      <c r="D30" t="s">
        <v>14</v>
      </c>
    </row>
    <row r="31" spans="1:4" x14ac:dyDescent="0.25">
      <c r="A31" t="s">
        <v>137</v>
      </c>
      <c r="B31" t="s">
        <v>122</v>
      </c>
      <c r="C31">
        <v>0.12665999999999999</v>
      </c>
      <c r="D31" t="s">
        <v>14</v>
      </c>
    </row>
    <row r="32" spans="1:4" x14ac:dyDescent="0.25">
      <c r="A32" t="s">
        <v>127</v>
      </c>
      <c r="B32" t="s">
        <v>122</v>
      </c>
      <c r="C32">
        <v>1.0268999999999999</v>
      </c>
      <c r="D32" t="s">
        <v>14</v>
      </c>
    </row>
    <row r="33" spans="1:4" x14ac:dyDescent="0.25">
      <c r="A33" t="s">
        <v>134</v>
      </c>
      <c r="B33" t="s">
        <v>122</v>
      </c>
      <c r="C33">
        <v>0.95499999999999996</v>
      </c>
      <c r="D33" t="s">
        <v>14</v>
      </c>
    </row>
    <row r="34" spans="1:4" x14ac:dyDescent="0.25">
      <c r="A34" t="s">
        <v>132</v>
      </c>
      <c r="B34" t="s">
        <v>122</v>
      </c>
      <c r="C34">
        <v>0.95499999999999996</v>
      </c>
      <c r="D34" t="s">
        <v>14</v>
      </c>
    </row>
    <row r="35" spans="1:4" x14ac:dyDescent="0.25">
      <c r="A35" t="s">
        <v>133</v>
      </c>
      <c r="B35" t="s">
        <v>122</v>
      </c>
      <c r="C35">
        <v>0.95499999999999996</v>
      </c>
      <c r="D35" t="s">
        <v>14</v>
      </c>
    </row>
    <row r="36" spans="1:4" x14ac:dyDescent="0.25">
      <c r="A36" t="s">
        <v>131</v>
      </c>
      <c r="B36" t="s">
        <v>122</v>
      </c>
      <c r="C36">
        <v>0.95499999999999996</v>
      </c>
      <c r="D36" t="s">
        <v>14</v>
      </c>
    </row>
    <row r="37" spans="1:4" x14ac:dyDescent="0.25">
      <c r="A37" t="s">
        <v>135</v>
      </c>
      <c r="B37" t="s">
        <v>124</v>
      </c>
      <c r="C37">
        <v>2.1999999999999999E-2</v>
      </c>
      <c r="D37" t="s">
        <v>14</v>
      </c>
    </row>
    <row r="38" spans="1:4" x14ac:dyDescent="0.25">
      <c r="A38" t="s">
        <v>140</v>
      </c>
      <c r="B38" t="s">
        <v>124</v>
      </c>
      <c r="C38">
        <v>1.915E-2</v>
      </c>
      <c r="D38" t="s">
        <v>14</v>
      </c>
    </row>
    <row r="39" spans="1:4" x14ac:dyDescent="0.25">
      <c r="A39" t="s">
        <v>136</v>
      </c>
      <c r="B39" t="s">
        <v>124</v>
      </c>
      <c r="C39">
        <v>2.5000000000000001E-2</v>
      </c>
      <c r="D39" t="s">
        <v>14</v>
      </c>
    </row>
    <row r="40" spans="1:4" x14ac:dyDescent="0.25">
      <c r="A40" t="s">
        <v>138</v>
      </c>
      <c r="B40" t="s">
        <v>124</v>
      </c>
      <c r="C40">
        <v>1.915E-2</v>
      </c>
      <c r="D40" t="s">
        <v>14</v>
      </c>
    </row>
    <row r="41" spans="1:4" x14ac:dyDescent="0.25">
      <c r="A41" t="s">
        <v>139</v>
      </c>
      <c r="B41" t="s">
        <v>124</v>
      </c>
      <c r="C41">
        <v>1.915E-2</v>
      </c>
      <c r="D41" t="s">
        <v>14</v>
      </c>
    </row>
    <row r="42" spans="1:4" x14ac:dyDescent="0.25">
      <c r="A42" t="s">
        <v>137</v>
      </c>
      <c r="B42" t="s">
        <v>124</v>
      </c>
      <c r="C42">
        <v>1.915E-2</v>
      </c>
      <c r="D42" t="s">
        <v>14</v>
      </c>
    </row>
    <row r="43" spans="1:4" x14ac:dyDescent="0.25">
      <c r="A43" t="s">
        <v>127</v>
      </c>
      <c r="B43" t="s">
        <v>124</v>
      </c>
      <c r="C43">
        <v>2.2499999999999999E-2</v>
      </c>
      <c r="D43" t="s">
        <v>14</v>
      </c>
    </row>
    <row r="44" spans="1:4" x14ac:dyDescent="0.25">
      <c r="A44" t="s">
        <v>134</v>
      </c>
      <c r="B44" t="s">
        <v>124</v>
      </c>
      <c r="C44">
        <v>1.4999999999999999E-2</v>
      </c>
      <c r="D44" t="s">
        <v>14</v>
      </c>
    </row>
    <row r="45" spans="1:4" x14ac:dyDescent="0.25">
      <c r="A45" t="s">
        <v>132</v>
      </c>
      <c r="B45" t="s">
        <v>124</v>
      </c>
      <c r="C45">
        <v>1.6500000000000001E-2</v>
      </c>
      <c r="D45" t="s">
        <v>14</v>
      </c>
    </row>
    <row r="46" spans="1:4" x14ac:dyDescent="0.25">
      <c r="A46" t="s">
        <v>133</v>
      </c>
      <c r="B46" t="s">
        <v>124</v>
      </c>
      <c r="C46">
        <v>1.6500000000000001E-2</v>
      </c>
      <c r="D46" t="s">
        <v>14</v>
      </c>
    </row>
    <row r="47" spans="1:4" x14ac:dyDescent="0.25">
      <c r="A47" t="s">
        <v>131</v>
      </c>
      <c r="B47" t="s">
        <v>124</v>
      </c>
      <c r="C47">
        <v>2.2499999999999999E-2</v>
      </c>
      <c r="D47" t="s">
        <v>14</v>
      </c>
    </row>
    <row r="48" spans="1:4" x14ac:dyDescent="0.25">
      <c r="A48" t="s">
        <v>94</v>
      </c>
      <c r="B48" t="s">
        <v>54</v>
      </c>
      <c r="C48">
        <v>2.13E-4</v>
      </c>
      <c r="D48" t="s">
        <v>55</v>
      </c>
    </row>
    <row r="49" spans="1:4" x14ac:dyDescent="0.25">
      <c r="A49" t="s">
        <v>239</v>
      </c>
      <c r="B49" t="s">
        <v>54</v>
      </c>
      <c r="C49">
        <v>5.1549999999999999E-3</v>
      </c>
      <c r="D49" t="s">
        <v>55</v>
      </c>
    </row>
    <row r="50" spans="1:4" x14ac:dyDescent="0.25">
      <c r="A50" t="s">
        <v>144</v>
      </c>
      <c r="B50" t="s">
        <v>54</v>
      </c>
      <c r="C50">
        <v>1.7185E-3</v>
      </c>
      <c r="D50" t="s">
        <v>55</v>
      </c>
    </row>
    <row r="51" spans="1:4" x14ac:dyDescent="0.25">
      <c r="A51" t="s">
        <v>163</v>
      </c>
      <c r="B51" t="s">
        <v>54</v>
      </c>
      <c r="C51">
        <v>1.2743333333333333E-3</v>
      </c>
      <c r="D51" t="s">
        <v>55</v>
      </c>
    </row>
    <row r="52" spans="1:4" x14ac:dyDescent="0.25">
      <c r="A52" t="s">
        <v>214</v>
      </c>
      <c r="B52" t="s">
        <v>54</v>
      </c>
      <c r="C52">
        <v>1.0463333333333334E-3</v>
      </c>
      <c r="D52" t="s">
        <v>55</v>
      </c>
    </row>
    <row r="53" spans="1:4" x14ac:dyDescent="0.25">
      <c r="A53" t="s">
        <v>112</v>
      </c>
      <c r="B53" t="s">
        <v>54</v>
      </c>
      <c r="C53">
        <v>5.0000000000000001E-4</v>
      </c>
      <c r="D53" t="s">
        <v>55</v>
      </c>
    </row>
    <row r="54" spans="1:4" x14ac:dyDescent="0.25">
      <c r="A54" t="s">
        <v>141</v>
      </c>
      <c r="B54" t="s">
        <v>54</v>
      </c>
      <c r="C54">
        <v>5.0000000000000001E-4</v>
      </c>
      <c r="D54" t="s">
        <v>55</v>
      </c>
    </row>
    <row r="55" spans="1:4" x14ac:dyDescent="0.25">
      <c r="A55" t="s">
        <v>103</v>
      </c>
      <c r="B55" t="s">
        <v>54</v>
      </c>
      <c r="C55">
        <v>1.1771666666666665E-4</v>
      </c>
      <c r="D55" t="s">
        <v>55</v>
      </c>
    </row>
    <row r="56" spans="1:4" x14ac:dyDescent="0.25">
      <c r="A56" t="s">
        <v>216</v>
      </c>
      <c r="B56" t="s">
        <v>54</v>
      </c>
      <c r="C56">
        <v>1.8779000000000001E-2</v>
      </c>
      <c r="D56" t="s">
        <v>55</v>
      </c>
    </row>
    <row r="57" spans="1:4" x14ac:dyDescent="0.25">
      <c r="A57" t="s">
        <v>163</v>
      </c>
      <c r="B57" t="s">
        <v>149</v>
      </c>
      <c r="C57">
        <v>1.2743333333333333E-3</v>
      </c>
      <c r="D57" t="s">
        <v>55</v>
      </c>
    </row>
    <row r="58" spans="1:4" x14ac:dyDescent="0.25">
      <c r="A58" t="s">
        <v>144</v>
      </c>
      <c r="B58" t="s">
        <v>149</v>
      </c>
      <c r="C58">
        <v>1.7185E-3</v>
      </c>
      <c r="D58" t="s">
        <v>55</v>
      </c>
    </row>
    <row r="59" spans="1:4" x14ac:dyDescent="0.25">
      <c r="A59" t="s">
        <v>135</v>
      </c>
      <c r="B59" t="s">
        <v>129</v>
      </c>
      <c r="C59">
        <v>26.634569344699184</v>
      </c>
      <c r="D59" t="s">
        <v>49</v>
      </c>
    </row>
    <row r="60" spans="1:4" x14ac:dyDescent="0.25">
      <c r="A60" t="s">
        <v>140</v>
      </c>
      <c r="B60" t="s">
        <v>129</v>
      </c>
      <c r="C60">
        <v>2.1173925420472157</v>
      </c>
      <c r="D60" t="s">
        <v>49</v>
      </c>
    </row>
    <row r="61" spans="1:4" x14ac:dyDescent="0.25">
      <c r="A61" t="s">
        <v>136</v>
      </c>
      <c r="B61" t="s">
        <v>129</v>
      </c>
      <c r="C61">
        <v>2.1173925420472157</v>
      </c>
      <c r="D61" t="s">
        <v>49</v>
      </c>
    </row>
    <row r="62" spans="1:4" x14ac:dyDescent="0.25">
      <c r="A62" t="s">
        <v>138</v>
      </c>
      <c r="B62" t="s">
        <v>129</v>
      </c>
      <c r="C62">
        <v>2.1173925420472157</v>
      </c>
      <c r="D62" t="s">
        <v>49</v>
      </c>
    </row>
    <row r="63" spans="1:4" x14ac:dyDescent="0.25">
      <c r="A63" t="s">
        <v>139</v>
      </c>
      <c r="B63" t="s">
        <v>129</v>
      </c>
      <c r="C63">
        <v>2.1173925420472157</v>
      </c>
      <c r="D63" t="s">
        <v>49</v>
      </c>
    </row>
    <row r="64" spans="1:4" x14ac:dyDescent="0.25">
      <c r="A64" t="s">
        <v>137</v>
      </c>
      <c r="B64" t="s">
        <v>129</v>
      </c>
      <c r="C64">
        <v>2.1173925420472157</v>
      </c>
      <c r="D64" t="s">
        <v>49</v>
      </c>
    </row>
    <row r="65" spans="1:4" x14ac:dyDescent="0.25">
      <c r="A65" t="s">
        <v>127</v>
      </c>
      <c r="B65" t="s">
        <v>129</v>
      </c>
      <c r="C65">
        <v>4.6166241308446834</v>
      </c>
      <c r="D65" t="s">
        <v>49</v>
      </c>
    </row>
    <row r="66" spans="1:4" x14ac:dyDescent="0.25">
      <c r="A66" t="s">
        <v>134</v>
      </c>
      <c r="B66" t="s">
        <v>129</v>
      </c>
      <c r="C66">
        <v>29.719517842312648</v>
      </c>
      <c r="D66" t="s">
        <v>49</v>
      </c>
    </row>
    <row r="67" spans="1:4" x14ac:dyDescent="0.25">
      <c r="A67" t="s">
        <v>132</v>
      </c>
      <c r="B67" t="s">
        <v>129</v>
      </c>
      <c r="C67">
        <v>13.958074520600723</v>
      </c>
      <c r="D67" t="s">
        <v>49</v>
      </c>
    </row>
    <row r="68" spans="1:4" x14ac:dyDescent="0.25">
      <c r="A68" t="s">
        <v>133</v>
      </c>
      <c r="B68" t="s">
        <v>129</v>
      </c>
      <c r="C68">
        <v>29.719517842312648</v>
      </c>
      <c r="D68" t="s">
        <v>49</v>
      </c>
    </row>
    <row r="69" spans="1:4" x14ac:dyDescent="0.25">
      <c r="A69" t="s">
        <v>131</v>
      </c>
      <c r="B69" t="s">
        <v>129</v>
      </c>
      <c r="C69">
        <v>13.958074520600723</v>
      </c>
      <c r="D69"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62D9B-2BF2-4DF9-8F4B-885E216E81BD}">
  <sheetPr>
    <tabColor rgb="FF92D050"/>
  </sheetPr>
  <dimension ref="A1:E16"/>
  <sheetViews>
    <sheetView workbookViewId="0"/>
  </sheetViews>
  <sheetFormatPr defaultRowHeight="15" x14ac:dyDescent="0.25"/>
  <cols>
    <col min="1" max="1" width="38.28515625" bestFit="1" customWidth="1"/>
    <col min="2" max="3" width="12" bestFit="1" customWidth="1"/>
  </cols>
  <sheetData>
    <row r="1" spans="1:5" x14ac:dyDescent="0.25">
      <c r="B1" t="s">
        <v>248</v>
      </c>
      <c r="C1" t="s">
        <v>249</v>
      </c>
      <c r="D1" t="s">
        <v>250</v>
      </c>
      <c r="E1" t="s">
        <v>295</v>
      </c>
    </row>
    <row r="2" spans="1:5" s="2" customFormat="1" x14ac:dyDescent="0.25">
      <c r="A2" s="2" t="s">
        <v>251</v>
      </c>
      <c r="B2" s="2">
        <v>0.2</v>
      </c>
      <c r="C2" s="7">
        <v>1.633</v>
      </c>
      <c r="D2" s="2">
        <v>2.12</v>
      </c>
      <c r="E2" s="2" t="s">
        <v>297</v>
      </c>
    </row>
    <row r="3" spans="1:5" s="2" customFormat="1" x14ac:dyDescent="0.25">
      <c r="A3" s="2" t="s">
        <v>252</v>
      </c>
      <c r="B3" s="2">
        <v>3.11</v>
      </c>
      <c r="C3" s="7">
        <v>1.6950000000000001</v>
      </c>
      <c r="D3" s="2">
        <v>1.76</v>
      </c>
      <c r="E3" s="2" t="s">
        <v>297</v>
      </c>
    </row>
    <row r="4" spans="1:5" s="2" customFormat="1" x14ac:dyDescent="0.25">
      <c r="A4" s="2" t="s">
        <v>253</v>
      </c>
      <c r="B4" s="2">
        <v>1.37</v>
      </c>
      <c r="C4" s="7">
        <v>0.89800000000000002</v>
      </c>
      <c r="D4" s="2">
        <v>0.74399999999999999</v>
      </c>
      <c r="E4" s="2" t="s">
        <v>297</v>
      </c>
    </row>
    <row r="5" spans="1:5" x14ac:dyDescent="0.25">
      <c r="C5" s="4"/>
    </row>
    <row r="6" spans="1:5" s="3" customFormat="1" x14ac:dyDescent="0.25">
      <c r="A6" s="3" t="s">
        <v>254</v>
      </c>
      <c r="B6" s="3">
        <f>B3*B2</f>
        <v>0.622</v>
      </c>
      <c r="C6" s="3">
        <f>C3*C2</f>
        <v>2.767935</v>
      </c>
      <c r="D6" s="3">
        <f>D3*D2</f>
        <v>3.7312000000000003</v>
      </c>
    </row>
    <row r="7" spans="1:5" s="3" customFormat="1" x14ac:dyDescent="0.25">
      <c r="A7" s="3" t="s">
        <v>255</v>
      </c>
      <c r="B7" s="3">
        <f>B4/100*B2</f>
        <v>2.7400000000000002E-3</v>
      </c>
      <c r="C7" s="3">
        <f>C4/100*C2</f>
        <v>1.466434E-2</v>
      </c>
      <c r="D7" s="3">
        <f>D4/100*D2</f>
        <v>1.57728E-2</v>
      </c>
    </row>
    <row r="8" spans="1:5" s="3" customFormat="1" x14ac:dyDescent="0.25">
      <c r="A8" s="3" t="s">
        <v>256</v>
      </c>
      <c r="B8" s="3">
        <f>B7*10</f>
        <v>2.7400000000000001E-2</v>
      </c>
      <c r="C8" s="3">
        <f>C7*10</f>
        <v>0.14664340000000001</v>
      </c>
      <c r="D8" s="3">
        <f>D7*10</f>
        <v>0.15772800000000001</v>
      </c>
    </row>
    <row r="10" spans="1:5" s="1" customFormat="1" x14ac:dyDescent="0.25">
      <c r="A10" s="1" t="s">
        <v>257</v>
      </c>
      <c r="B10" s="1">
        <f>B6/B8</f>
        <v>22.700729927007298</v>
      </c>
      <c r="C10" s="1">
        <f>C6/C8</f>
        <v>18.875278396436524</v>
      </c>
      <c r="D10" s="1">
        <f>D6/D8</f>
        <v>23.655913978494624</v>
      </c>
    </row>
    <row r="11" spans="1:5" x14ac:dyDescent="0.25">
      <c r="A11" s="1" t="s">
        <v>258</v>
      </c>
      <c r="B11" s="1">
        <f>B10/100</f>
        <v>0.22700729927007299</v>
      </c>
      <c r="C11" s="1">
        <f t="shared" ref="C11:D11" si="0">C10/100</f>
        <v>0.18875278396436523</v>
      </c>
      <c r="D11" s="1">
        <f t="shared" si="0"/>
        <v>0.23655913978494625</v>
      </c>
    </row>
    <row r="16" spans="1:5" x14ac:dyDescent="0.25">
      <c r="A16" t="s">
        <v>296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26D2C-5567-4FA2-98B3-15ABBEC0AF91}">
  <sheetPr>
    <tabColor rgb="FF92D050"/>
  </sheetPr>
  <dimension ref="A1:L53"/>
  <sheetViews>
    <sheetView workbookViewId="0"/>
  </sheetViews>
  <sheetFormatPr defaultRowHeight="15" x14ac:dyDescent="0.25"/>
  <cols>
    <col min="1" max="1" width="9.140625" style="8"/>
    <col min="2" max="2" width="12" style="8" bestFit="1" customWidth="1"/>
    <col min="3" max="3" width="33.28515625" style="8" bestFit="1" customWidth="1"/>
    <col min="4" max="5" width="9.140625" style="8"/>
    <col min="6" max="6" width="12" style="8" bestFit="1" customWidth="1"/>
    <col min="7" max="7" width="17.42578125" style="8" bestFit="1" customWidth="1"/>
    <col min="8" max="16384" width="9.140625" style="8"/>
  </cols>
  <sheetData>
    <row r="1" spans="1:9" ht="15.75" thickBot="1" x14ac:dyDescent="0.3">
      <c r="B1" s="8" t="s">
        <v>334</v>
      </c>
      <c r="C1" s="8" t="s">
        <v>335</v>
      </c>
      <c r="D1" s="9" t="s">
        <v>336</v>
      </c>
      <c r="E1" s="8" t="s">
        <v>337</v>
      </c>
      <c r="F1" s="8" t="s">
        <v>338</v>
      </c>
      <c r="G1" s="8" t="s">
        <v>339</v>
      </c>
      <c r="H1" s="8" t="s">
        <v>340</v>
      </c>
      <c r="I1" s="8" t="s">
        <v>341</v>
      </c>
    </row>
    <row r="2" spans="1:9" x14ac:dyDescent="0.25">
      <c r="A2" s="8" t="s">
        <v>342</v>
      </c>
      <c r="B2" s="10" t="s">
        <v>343</v>
      </c>
      <c r="C2" s="11" t="s">
        <v>118</v>
      </c>
      <c r="D2" s="12">
        <v>1.4999999999999999E-2</v>
      </c>
      <c r="E2" s="13">
        <f>(D2+D6)*D5*PI()</f>
        <v>6.4873888296629226E-2</v>
      </c>
      <c r="F2" s="13">
        <f>E2*D3</f>
        <v>0.79209814783421384</v>
      </c>
      <c r="G2" s="13">
        <f>D4/F2</f>
        <v>0.2139002602938313</v>
      </c>
      <c r="H2" s="14">
        <f>E2/D4</f>
        <v>0.38289493181035961</v>
      </c>
      <c r="I2" s="15"/>
    </row>
    <row r="3" spans="1:9" x14ac:dyDescent="0.25">
      <c r="A3" s="8" t="s">
        <v>342</v>
      </c>
      <c r="B3" s="16" t="s">
        <v>343</v>
      </c>
      <c r="C3" s="17" t="s">
        <v>128</v>
      </c>
      <c r="D3" s="18">
        <v>12.209814590000001</v>
      </c>
      <c r="I3" s="9"/>
    </row>
    <row r="4" spans="1:9" x14ac:dyDescent="0.25">
      <c r="A4" s="8" t="s">
        <v>342</v>
      </c>
      <c r="B4" s="16" t="s">
        <v>343</v>
      </c>
      <c r="C4" s="17" t="s">
        <v>153</v>
      </c>
      <c r="D4" s="18">
        <v>0.16943</v>
      </c>
      <c r="I4" s="9"/>
    </row>
    <row r="5" spans="1:9" x14ac:dyDescent="0.25">
      <c r="A5" s="8" t="s">
        <v>342</v>
      </c>
      <c r="B5" s="16" t="s">
        <v>343</v>
      </c>
      <c r="C5" s="17" t="s">
        <v>122</v>
      </c>
      <c r="D5" s="18">
        <v>0.7</v>
      </c>
      <c r="I5" s="9"/>
    </row>
    <row r="6" spans="1:9" ht="15.75" thickBot="1" x14ac:dyDescent="0.3">
      <c r="A6" s="8" t="s">
        <v>342</v>
      </c>
      <c r="B6" s="19" t="s">
        <v>343</v>
      </c>
      <c r="C6" s="20" t="s">
        <v>124</v>
      </c>
      <c r="D6" s="21">
        <v>1.4500000000000001E-2</v>
      </c>
      <c r="E6" s="22"/>
      <c r="F6" s="22"/>
      <c r="G6" s="22"/>
      <c r="H6" s="22"/>
      <c r="I6" s="23"/>
    </row>
    <row r="7" spans="1:9" x14ac:dyDescent="0.25">
      <c r="A7" s="8" t="s">
        <v>342</v>
      </c>
      <c r="B7" s="10" t="s">
        <v>344</v>
      </c>
      <c r="C7" s="11" t="s">
        <v>118</v>
      </c>
      <c r="D7" s="12">
        <v>1.2500000000000001E-2</v>
      </c>
      <c r="E7" s="13">
        <f>(D7+D11)*D10*PI()</f>
        <v>1.6987376876123408E-2</v>
      </c>
      <c r="F7" s="13">
        <f>E7*D8</f>
        <v>0.1063156604936044</v>
      </c>
      <c r="G7" s="13">
        <f>D9/F7</f>
        <v>0.41730446666104204</v>
      </c>
      <c r="H7" s="14">
        <f>E7/D9</f>
        <v>0.38289178371102661</v>
      </c>
      <c r="I7" s="15"/>
    </row>
    <row r="8" spans="1:9" x14ac:dyDescent="0.25">
      <c r="A8" s="8" t="s">
        <v>342</v>
      </c>
      <c r="B8" s="16" t="s">
        <v>344</v>
      </c>
      <c r="C8" s="17" t="s">
        <v>128</v>
      </c>
      <c r="D8" s="18">
        <v>6.2585095549999998</v>
      </c>
      <c r="I8" s="9"/>
    </row>
    <row r="9" spans="1:9" x14ac:dyDescent="0.25">
      <c r="A9" s="8" t="s">
        <v>342</v>
      </c>
      <c r="B9" s="16" t="s">
        <v>344</v>
      </c>
      <c r="C9" s="17" t="s">
        <v>153</v>
      </c>
      <c r="D9" s="18">
        <v>4.4366000000000003E-2</v>
      </c>
      <c r="I9" s="9"/>
    </row>
    <row r="10" spans="1:9" x14ac:dyDescent="0.25">
      <c r="A10" s="8" t="s">
        <v>342</v>
      </c>
      <c r="B10" s="16" t="s">
        <v>344</v>
      </c>
      <c r="C10" s="17" t="s">
        <v>122</v>
      </c>
      <c r="D10" s="18">
        <v>0.215</v>
      </c>
      <c r="I10" s="9"/>
    </row>
    <row r="11" spans="1:9" ht="15.75" thickBot="1" x14ac:dyDescent="0.3">
      <c r="A11" s="8" t="s">
        <v>342</v>
      </c>
      <c r="B11" s="19" t="s">
        <v>344</v>
      </c>
      <c r="C11" s="20" t="s">
        <v>124</v>
      </c>
      <c r="D11" s="21">
        <v>1.265E-2</v>
      </c>
      <c r="E11" s="22"/>
      <c r="F11" s="22"/>
      <c r="G11" s="22"/>
      <c r="H11" s="22"/>
      <c r="I11" s="23"/>
    </row>
    <row r="12" spans="1:9" x14ac:dyDescent="0.25">
      <c r="A12" s="8" t="s">
        <v>342</v>
      </c>
      <c r="B12" s="10" t="s">
        <v>345</v>
      </c>
      <c r="C12" s="11" t="s">
        <v>118</v>
      </c>
      <c r="D12" s="12">
        <v>1.2800000000000001E-2</v>
      </c>
      <c r="E12" s="13">
        <f>(D12+D16)*D15*PI()</f>
        <v>0.13630585125762715</v>
      </c>
      <c r="F12" s="13">
        <f>E12*D13</f>
        <v>1.2159516526304792</v>
      </c>
      <c r="G12" s="13">
        <f>D14/F12</f>
        <v>0.29276657441920784</v>
      </c>
      <c r="H12" s="14">
        <f>E12/D14</f>
        <v>0.38289236005962851</v>
      </c>
      <c r="I12" s="15"/>
    </row>
    <row r="13" spans="1:9" x14ac:dyDescent="0.25">
      <c r="A13" s="8" t="s">
        <v>342</v>
      </c>
      <c r="B13" s="16" t="s">
        <v>345</v>
      </c>
      <c r="C13" s="17" t="s">
        <v>128</v>
      </c>
      <c r="D13" s="18">
        <v>8.9207590240000005</v>
      </c>
      <c r="I13" s="9"/>
    </row>
    <row r="14" spans="1:9" x14ac:dyDescent="0.25">
      <c r="A14" s="8" t="s">
        <v>342</v>
      </c>
      <c r="B14" s="16" t="s">
        <v>345</v>
      </c>
      <c r="C14" s="17" t="s">
        <v>153</v>
      </c>
      <c r="D14" s="18">
        <v>0.35598999999999997</v>
      </c>
      <c r="I14" s="9"/>
    </row>
    <row r="15" spans="1:9" x14ac:dyDescent="0.25">
      <c r="A15" s="8" t="s">
        <v>342</v>
      </c>
      <c r="B15" s="16" t="s">
        <v>345</v>
      </c>
      <c r="C15" s="17" t="s">
        <v>122</v>
      </c>
      <c r="D15" s="18">
        <v>1.625</v>
      </c>
      <c r="I15" s="9"/>
    </row>
    <row r="16" spans="1:9" ht="15.75" thickBot="1" x14ac:dyDescent="0.3">
      <c r="A16" s="8" t="s">
        <v>342</v>
      </c>
      <c r="B16" s="19" t="s">
        <v>345</v>
      </c>
      <c r="C16" s="20" t="s">
        <v>124</v>
      </c>
      <c r="D16" s="21">
        <v>1.3899999999999999E-2</v>
      </c>
      <c r="E16" s="22"/>
      <c r="F16" s="22"/>
      <c r="G16" s="22"/>
      <c r="H16" s="22"/>
      <c r="I16" s="23"/>
    </row>
    <row r="17" spans="1:12" x14ac:dyDescent="0.25">
      <c r="A17" s="8" t="s">
        <v>342</v>
      </c>
      <c r="B17" s="24" t="s">
        <v>346</v>
      </c>
      <c r="C17" s="24" t="s">
        <v>145</v>
      </c>
      <c r="D17" s="25">
        <v>0.75</v>
      </c>
    </row>
    <row r="18" spans="1:12" ht="15.75" thickBot="1" x14ac:dyDescent="0.3">
      <c r="A18" s="8" t="s">
        <v>342</v>
      </c>
      <c r="B18" s="26" t="s">
        <v>346</v>
      </c>
      <c r="C18" s="26" t="s">
        <v>64</v>
      </c>
      <c r="D18" s="27">
        <v>0.71123755334282002</v>
      </c>
    </row>
    <row r="19" spans="1:12" x14ac:dyDescent="0.25">
      <c r="A19" s="8" t="s">
        <v>342</v>
      </c>
      <c r="B19" s="10" t="s">
        <v>347</v>
      </c>
      <c r="C19" s="11" t="s">
        <v>118</v>
      </c>
      <c r="D19" s="12">
        <v>1.265E-2</v>
      </c>
      <c r="E19" s="13">
        <f>(D19+D23)*D22*PI()</f>
        <v>1.7190009602279951E-2</v>
      </c>
      <c r="F19" s="13">
        <f>E19*D20</f>
        <v>0.1075838393292208</v>
      </c>
      <c r="G19" s="13">
        <f>D21/F19</f>
        <v>0.41730245248652403</v>
      </c>
      <c r="H19" s="14">
        <f>E19/D21</f>
        <v>0.38289363185833503</v>
      </c>
      <c r="I19" s="15"/>
    </row>
    <row r="20" spans="1:12" x14ac:dyDescent="0.25">
      <c r="A20" s="8" t="s">
        <v>342</v>
      </c>
      <c r="B20" s="16" t="s">
        <v>347</v>
      </c>
      <c r="C20" s="17" t="s">
        <v>128</v>
      </c>
      <c r="D20" s="18">
        <v>6.2585095539999998</v>
      </c>
      <c r="I20" s="9"/>
    </row>
    <row r="21" spans="1:12" x14ac:dyDescent="0.25">
      <c r="A21" s="8" t="s">
        <v>342</v>
      </c>
      <c r="B21" s="16" t="s">
        <v>347</v>
      </c>
      <c r="C21" s="17" t="s">
        <v>153</v>
      </c>
      <c r="D21" s="18">
        <v>4.4894999999999997E-2</v>
      </c>
      <c r="I21" s="9"/>
    </row>
    <row r="22" spans="1:12" x14ac:dyDescent="0.25">
      <c r="A22" s="8" t="s">
        <v>342</v>
      </c>
      <c r="B22" s="16" t="s">
        <v>347</v>
      </c>
      <c r="C22" s="17" t="s">
        <v>122</v>
      </c>
      <c r="D22" s="18">
        <v>0.215</v>
      </c>
      <c r="I22" s="9"/>
    </row>
    <row r="23" spans="1:12" ht="15.75" thickBot="1" x14ac:dyDescent="0.3">
      <c r="A23" s="8" t="s">
        <v>342</v>
      </c>
      <c r="B23" s="19" t="s">
        <v>347</v>
      </c>
      <c r="C23" s="20" t="s">
        <v>124</v>
      </c>
      <c r="D23" s="21">
        <v>1.2800000000000001E-2</v>
      </c>
      <c r="E23" s="22"/>
      <c r="F23" s="22"/>
      <c r="G23" s="22"/>
      <c r="H23" s="22"/>
      <c r="I23" s="23"/>
    </row>
    <row r="24" spans="1:12" x14ac:dyDescent="0.25">
      <c r="A24" s="8" t="s">
        <v>342</v>
      </c>
      <c r="B24" s="10" t="s">
        <v>348</v>
      </c>
      <c r="C24" s="11" t="s">
        <v>118</v>
      </c>
      <c r="D24" s="12">
        <v>1.3899999999999999E-2</v>
      </c>
      <c r="E24" s="13">
        <f>(D24+D28)*D27*PI()</f>
        <v>0.14753704499421066</v>
      </c>
      <c r="F24" s="13">
        <f>E24*D25</f>
        <v>1.316142426244084</v>
      </c>
      <c r="G24" s="13">
        <f>D26/F24</f>
        <v>0.29276466765044534</v>
      </c>
      <c r="H24" s="14">
        <f>E24/D26</f>
        <v>0.38289485361312847</v>
      </c>
      <c r="I24" s="15"/>
    </row>
    <row r="25" spans="1:12" x14ac:dyDescent="0.25">
      <c r="A25" s="8" t="s">
        <v>342</v>
      </c>
      <c r="B25" s="16" t="s">
        <v>348</v>
      </c>
      <c r="C25" s="17" t="s">
        <v>128</v>
      </c>
      <c r="D25" s="18">
        <v>8.9207590289999992</v>
      </c>
      <c r="I25" s="9"/>
    </row>
    <row r="26" spans="1:12" x14ac:dyDescent="0.25">
      <c r="A26" s="8" t="s">
        <v>342</v>
      </c>
      <c r="B26" s="16" t="s">
        <v>348</v>
      </c>
      <c r="C26" s="17" t="s">
        <v>153</v>
      </c>
      <c r="D26" s="18">
        <v>0.38532</v>
      </c>
      <c r="I26" s="9"/>
    </row>
    <row r="27" spans="1:12" x14ac:dyDescent="0.25">
      <c r="A27" s="8" t="s">
        <v>342</v>
      </c>
      <c r="B27" s="16" t="s">
        <v>348</v>
      </c>
      <c r="C27" s="17" t="s">
        <v>122</v>
      </c>
      <c r="D27" s="18">
        <v>1.625</v>
      </c>
      <c r="I27" s="9"/>
      <c r="K27" s="8" t="s">
        <v>349</v>
      </c>
    </row>
    <row r="28" spans="1:12" ht="15.75" thickBot="1" x14ac:dyDescent="0.3">
      <c r="A28" s="8" t="s">
        <v>342</v>
      </c>
      <c r="B28" s="19" t="s">
        <v>348</v>
      </c>
      <c r="C28" s="20" t="s">
        <v>124</v>
      </c>
      <c r="D28" s="21">
        <v>1.4999999999999999E-2</v>
      </c>
      <c r="E28" s="22"/>
      <c r="F28" s="22"/>
      <c r="G28" s="22"/>
      <c r="H28" s="22"/>
      <c r="I28" s="23"/>
      <c r="K28" s="8" t="s">
        <v>350</v>
      </c>
      <c r="L28" s="8" t="s">
        <v>351</v>
      </c>
    </row>
    <row r="29" spans="1:12" x14ac:dyDescent="0.25">
      <c r="B29" s="28" t="s">
        <v>343</v>
      </c>
      <c r="C29" s="28" t="s">
        <v>117</v>
      </c>
      <c r="D29" s="29">
        <v>4.8520000000000004E-3</v>
      </c>
      <c r="F29" s="5">
        <f>D3/D29</f>
        <v>2516.4498330585325</v>
      </c>
      <c r="G29" s="8">
        <f>G2/D29</f>
        <v>44.084967084466463</v>
      </c>
      <c r="H29" s="8">
        <f>E2/D29</f>
        <v>13.370545815463565</v>
      </c>
      <c r="J29" s="8" t="s">
        <v>352</v>
      </c>
      <c r="K29" s="8">
        <f>'[2]Fraction mucosa, SA, amplif'!N25</f>
        <v>801.91999999999985</v>
      </c>
      <c r="L29" s="8">
        <f>K29/F$29</f>
        <v>0.31867116501398074</v>
      </c>
    </row>
    <row r="30" spans="1:12" x14ac:dyDescent="0.25">
      <c r="B30" s="28" t="s">
        <v>344</v>
      </c>
      <c r="C30" s="28" t="s">
        <v>117</v>
      </c>
      <c r="D30" s="29">
        <v>2.4870999999999999E-3</v>
      </c>
      <c r="F30" s="2">
        <f>D8/D30</f>
        <v>2516.3883860721321</v>
      </c>
      <c r="G30" s="8">
        <f>G7/D30</f>
        <v>167.78757052834308</v>
      </c>
      <c r="H30" s="8">
        <f>E7/D30</f>
        <v>6.8301945543498084</v>
      </c>
      <c r="J30" s="8" t="s">
        <v>353</v>
      </c>
      <c r="K30" s="8">
        <f>'[2]Fraction mucosa, SA, amplif'!N26</f>
        <v>679.71</v>
      </c>
      <c r="L30" s="8">
        <f t="shared" ref="L30:L33" si="0">K30/F$29</f>
        <v>0.27010671584653445</v>
      </c>
    </row>
    <row r="31" spans="1:12" x14ac:dyDescent="0.25">
      <c r="B31" s="28" t="s">
        <v>345</v>
      </c>
      <c r="C31" s="28" t="s">
        <v>117</v>
      </c>
      <c r="D31" s="29">
        <v>3.545E-3</v>
      </c>
      <c r="F31" s="5">
        <f>D13/D31</f>
        <v>2516.4341393511991</v>
      </c>
      <c r="G31" s="8">
        <f>G12/D31</f>
        <v>82.585775576645375</v>
      </c>
      <c r="H31" s="8">
        <f>E12/D31</f>
        <v>38.4501696072291</v>
      </c>
      <c r="J31" s="8" t="s">
        <v>354</v>
      </c>
      <c r="K31" s="8">
        <f>'[2]Fraction mucosa, SA, amplif'!N27</f>
        <v>308</v>
      </c>
      <c r="L31" s="8">
        <f t="shared" si="0"/>
        <v>0.12239465136710156</v>
      </c>
    </row>
    <row r="32" spans="1:12" x14ac:dyDescent="0.25">
      <c r="B32" s="28" t="s">
        <v>347</v>
      </c>
      <c r="C32" s="28" t="s">
        <v>117</v>
      </c>
      <c r="D32" s="29">
        <v>2.4870999999999999E-3</v>
      </c>
      <c r="G32" s="8">
        <f>G19/D32</f>
        <v>167.78676067971696</v>
      </c>
      <c r="H32" s="8">
        <f>E19/D32</f>
        <v>6.911668048039866</v>
      </c>
      <c r="J32" s="8" t="s">
        <v>355</v>
      </c>
      <c r="K32" s="8">
        <f>'[2]Fraction mucosa, SA, amplif'!N28</f>
        <v>275.46999999999997</v>
      </c>
      <c r="L32" s="8">
        <f t="shared" si="0"/>
        <v>0.10946770977953073</v>
      </c>
    </row>
    <row r="33" spans="2:12" x14ac:dyDescent="0.25">
      <c r="B33" s="28" t="s">
        <v>348</v>
      </c>
      <c r="C33" s="28" t="s">
        <v>117</v>
      </c>
      <c r="D33" s="29">
        <v>3.545E-3</v>
      </c>
      <c r="G33" s="8">
        <f>G24/D33</f>
        <v>82.585237701112931</v>
      </c>
      <c r="H33" s="8">
        <f>E24/D33</f>
        <v>41.618348376364082</v>
      </c>
      <c r="J33" s="8" t="s">
        <v>356</v>
      </c>
      <c r="K33" s="8">
        <f>'[2]Fraction mucosa, SA, amplif'!N29</f>
        <v>44.333047846200003</v>
      </c>
      <c r="L33" s="8">
        <f t="shared" si="0"/>
        <v>1.7617298490833384E-2</v>
      </c>
    </row>
    <row r="35" spans="2:12" x14ac:dyDescent="0.25">
      <c r="F35" s="2" t="s">
        <v>357</v>
      </c>
    </row>
    <row r="40" spans="2:12" x14ac:dyDescent="0.25">
      <c r="B40" s="8" t="s">
        <v>358</v>
      </c>
      <c r="C40" s="8" t="s">
        <v>359</v>
      </c>
      <c r="D40" s="8" t="s">
        <v>55</v>
      </c>
      <c r="E40" s="8" t="s">
        <v>337</v>
      </c>
      <c r="F40" s="8" t="s">
        <v>360</v>
      </c>
      <c r="G40" s="30" t="s">
        <v>361</v>
      </c>
    </row>
    <row r="41" spans="2:12" x14ac:dyDescent="0.25">
      <c r="B41" s="28" t="s">
        <v>343</v>
      </c>
      <c r="C41" s="8">
        <v>0.32300000000000001</v>
      </c>
      <c r="D41" s="31">
        <v>27.6</v>
      </c>
      <c r="E41" s="8">
        <f>C41*2*PI()*D41</f>
        <v>56.013340376444575</v>
      </c>
      <c r="F41" s="8">
        <f>SUM(E41:E45)</f>
        <v>262.24193348428508</v>
      </c>
      <c r="G41" s="32">
        <f>E41/F41</f>
        <v>0.21359414046495806</v>
      </c>
    </row>
    <row r="42" spans="2:12" x14ac:dyDescent="0.25">
      <c r="B42" s="28" t="s">
        <v>344</v>
      </c>
      <c r="C42" s="8">
        <v>0.30399999999999999</v>
      </c>
      <c r="D42" s="31">
        <f>50.2/2</f>
        <v>25.1</v>
      </c>
      <c r="E42" s="8">
        <f t="shared" ref="E42:E51" si="1">C42*2*PI()*D42</f>
        <v>47.943217167903114</v>
      </c>
      <c r="F42" s="8">
        <f>SUM(E41:E45)</f>
        <v>262.24193348428508</v>
      </c>
      <c r="G42" s="32">
        <f t="shared" ref="G42:G47" si="2">E42/F42</f>
        <v>0.18282056012516443</v>
      </c>
    </row>
    <row r="43" spans="2:12" x14ac:dyDescent="0.25">
      <c r="B43" s="28" t="s">
        <v>345</v>
      </c>
      <c r="C43" s="8">
        <v>0.34100000000000003</v>
      </c>
      <c r="D43" s="31">
        <f>51.5/2</f>
        <v>25.75</v>
      </c>
      <c r="E43" s="8">
        <f t="shared" si="1"/>
        <v>55.171079386017148</v>
      </c>
      <c r="F43" s="8">
        <f>SUM(E41:E45)</f>
        <v>262.24193348428508</v>
      </c>
      <c r="G43" s="32">
        <f t="shared" si="2"/>
        <v>0.21038236964235657</v>
      </c>
    </row>
    <row r="44" spans="2:12" x14ac:dyDescent="0.25">
      <c r="B44" s="28" t="s">
        <v>347</v>
      </c>
      <c r="C44" s="8">
        <v>0.30399999999999999</v>
      </c>
      <c r="D44" s="31">
        <f>50.2/2</f>
        <v>25.1</v>
      </c>
      <c r="E44" s="8">
        <f t="shared" si="1"/>
        <v>47.943217167903114</v>
      </c>
      <c r="F44" s="8">
        <f>SUM(E41:E45)</f>
        <v>262.24193348428508</v>
      </c>
      <c r="G44" s="32">
        <f t="shared" si="2"/>
        <v>0.18282056012516443</v>
      </c>
    </row>
    <row r="45" spans="2:12" x14ac:dyDescent="0.25">
      <c r="B45" s="28" t="s">
        <v>348</v>
      </c>
      <c r="C45" s="8">
        <v>0.34100000000000003</v>
      </c>
      <c r="D45" s="31">
        <f>51.5/2</f>
        <v>25.75</v>
      </c>
      <c r="E45" s="8">
        <f t="shared" si="1"/>
        <v>55.171079386017148</v>
      </c>
      <c r="F45" s="8">
        <f>SUM(E41:E45)</f>
        <v>262.24193348428508</v>
      </c>
      <c r="G45" s="32">
        <f t="shared" si="2"/>
        <v>0.21038236964235657</v>
      </c>
    </row>
    <row r="46" spans="2:12" ht="15.75" x14ac:dyDescent="0.25">
      <c r="B46" s="28" t="s">
        <v>362</v>
      </c>
      <c r="C46" s="8">
        <v>0.02</v>
      </c>
      <c r="D46" s="33">
        <f>(29.8+18)/2</f>
        <v>23.9</v>
      </c>
      <c r="E46" s="8">
        <f t="shared" si="1"/>
        <v>3.0033625768318424</v>
      </c>
      <c r="F46" s="8">
        <f>SUM(E46:E51)</f>
        <v>7.4801321081972985</v>
      </c>
      <c r="G46" s="32">
        <f>E46/F46</f>
        <v>0.40151196976060477</v>
      </c>
    </row>
    <row r="47" spans="2:12" ht="24" x14ac:dyDescent="0.25">
      <c r="B47" s="28" t="s">
        <v>363</v>
      </c>
      <c r="C47" s="8">
        <v>7.4999999999999997E-2</v>
      </c>
      <c r="D47" s="33">
        <f>9.5/5</f>
        <v>1.9</v>
      </c>
      <c r="E47" s="8">
        <f t="shared" si="1"/>
        <v>0.89535390627309097</v>
      </c>
      <c r="F47" s="8">
        <f>SUM(E46:E51)</f>
        <v>7.4801321081972985</v>
      </c>
      <c r="G47" s="34">
        <f t="shared" si="2"/>
        <v>0.11969760604787902</v>
      </c>
    </row>
    <row r="48" spans="2:12" ht="24" x14ac:dyDescent="0.25">
      <c r="B48" s="28" t="s">
        <v>364</v>
      </c>
      <c r="C48" s="8">
        <v>7.4999999999999997E-2</v>
      </c>
      <c r="D48" s="33">
        <f t="shared" ref="D48:D51" si="3">9.5/5</f>
        <v>1.9</v>
      </c>
      <c r="E48" s="8">
        <f t="shared" si="1"/>
        <v>0.89535390627309097</v>
      </c>
    </row>
    <row r="49" spans="2:5" ht="15.75" x14ac:dyDescent="0.25">
      <c r="B49" s="28" t="s">
        <v>365</v>
      </c>
      <c r="C49" s="8">
        <v>7.4999999999999997E-2</v>
      </c>
      <c r="D49" s="33">
        <f t="shared" si="3"/>
        <v>1.9</v>
      </c>
      <c r="E49" s="8">
        <f t="shared" si="1"/>
        <v>0.89535390627309097</v>
      </c>
    </row>
    <row r="50" spans="2:5" ht="24" x14ac:dyDescent="0.25">
      <c r="B50" s="28" t="s">
        <v>366</v>
      </c>
      <c r="C50" s="8">
        <v>7.4999999999999997E-2</v>
      </c>
      <c r="D50" s="33">
        <f t="shared" si="3"/>
        <v>1.9</v>
      </c>
      <c r="E50" s="8">
        <f t="shared" si="1"/>
        <v>0.89535390627309097</v>
      </c>
    </row>
    <row r="51" spans="2:5" ht="15.75" x14ac:dyDescent="0.25">
      <c r="B51" s="35" t="s">
        <v>367</v>
      </c>
      <c r="C51" s="8">
        <v>7.4999999999999997E-2</v>
      </c>
      <c r="D51" s="33">
        <f t="shared" si="3"/>
        <v>1.9</v>
      </c>
      <c r="E51" s="8">
        <f t="shared" si="1"/>
        <v>0.89535390627309097</v>
      </c>
    </row>
    <row r="52" spans="2:5" x14ac:dyDescent="0.25">
      <c r="B52" s="35" t="s">
        <v>368</v>
      </c>
    </row>
    <row r="53" spans="2:5" x14ac:dyDescent="0.25">
      <c r="B53" s="35" t="s">
        <v>369</v>
      </c>
    </row>
  </sheetData>
  <autoFilter ref="B1:I28" xr:uid="{29C707F4-3CBA-47D7-A22A-E17C9F8BA845}">
    <sortState xmlns:xlrd2="http://schemas.microsoft.com/office/spreadsheetml/2017/richdata2" ref="B2:I28">
      <sortCondition ref="B2:B28"/>
      <sortCondition ref="C2:C28"/>
    </sortState>
  </autoFilter>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0296A-9382-4552-9BE7-E12E6192B724}">
  <sheetPr>
    <tabColor rgb="FF92D050"/>
  </sheetPr>
  <dimension ref="A1:T99"/>
  <sheetViews>
    <sheetView workbookViewId="0"/>
  </sheetViews>
  <sheetFormatPr defaultRowHeight="15" x14ac:dyDescent="0.25"/>
  <cols>
    <col min="1" max="5" width="9.140625" style="8"/>
    <col min="6" max="6" width="12" style="8" bestFit="1" customWidth="1"/>
    <col min="7" max="16384" width="9.140625" style="8"/>
  </cols>
  <sheetData>
    <row r="1" spans="1:15" x14ac:dyDescent="0.25">
      <c r="B1" s="36"/>
    </row>
    <row r="2" spans="1:15" x14ac:dyDescent="0.25">
      <c r="I2" s="37"/>
      <c r="J2" s="38" t="s">
        <v>372</v>
      </c>
      <c r="K2" s="38" t="s">
        <v>373</v>
      </c>
      <c r="L2" s="38" t="s">
        <v>374</v>
      </c>
      <c r="M2" s="38" t="s">
        <v>375</v>
      </c>
      <c r="N2" s="38" t="s">
        <v>376</v>
      </c>
    </row>
    <row r="3" spans="1:15" x14ac:dyDescent="0.25">
      <c r="I3" s="31" t="s">
        <v>377</v>
      </c>
      <c r="J3" s="8">
        <f>[2]lipids!G18/100</f>
        <v>2.5399999999999999E-2</v>
      </c>
      <c r="K3" s="8">
        <f>[2]lipids!H18/100</f>
        <v>1.3899999999999999E-2</v>
      </c>
      <c r="L3" s="8">
        <f>[2]lipids!I18/100</f>
        <v>9.8999999999999991E-3</v>
      </c>
      <c r="M3" s="8">
        <f>[2]lipids!O22/100</f>
        <v>0.107</v>
      </c>
      <c r="N3" s="8">
        <f>SUM([2]lipids!N22,[2]lipids!P22,[2]lipids!Q22)/100</f>
        <v>0.89300000000000013</v>
      </c>
    </row>
    <row r="4" spans="1:15" x14ac:dyDescent="0.25">
      <c r="I4" s="8" t="s">
        <v>378</v>
      </c>
      <c r="J4" s="8">
        <f>J3/$J3</f>
        <v>1</v>
      </c>
      <c r="K4" s="39">
        <f t="shared" ref="K4:L4" si="0">K3/$J3</f>
        <v>0.547244094488189</v>
      </c>
      <c r="L4" s="8">
        <f t="shared" si="0"/>
        <v>0.38976377952755903</v>
      </c>
      <c r="M4" s="39">
        <f>L4*M3</f>
        <v>4.1704724409448814E-2</v>
      </c>
      <c r="N4" s="39">
        <f>L4*N3</f>
        <v>0.34805905511811025</v>
      </c>
    </row>
    <row r="6" spans="1:15" x14ac:dyDescent="0.25">
      <c r="I6" s="8" t="s">
        <v>379</v>
      </c>
      <c r="J6" s="8">
        <v>0.9</v>
      </c>
    </row>
    <row r="12" spans="1:15" x14ac:dyDescent="0.25">
      <c r="B12" s="8" t="s">
        <v>288</v>
      </c>
      <c r="C12" s="40" t="s">
        <v>289</v>
      </c>
      <c r="D12" s="41" t="s">
        <v>290</v>
      </c>
      <c r="E12" s="40" t="s">
        <v>289</v>
      </c>
      <c r="F12" s="8" t="s">
        <v>291</v>
      </c>
      <c r="G12" s="40" t="s">
        <v>289</v>
      </c>
      <c r="H12" s="41" t="s">
        <v>292</v>
      </c>
      <c r="I12" s="40" t="s">
        <v>289</v>
      </c>
      <c r="J12" s="41" t="s">
        <v>293</v>
      </c>
      <c r="K12" s="40" t="s">
        <v>289</v>
      </c>
      <c r="M12" s="8" t="s">
        <v>294</v>
      </c>
      <c r="O12" s="40" t="s">
        <v>289</v>
      </c>
    </row>
    <row r="15" spans="1:15" x14ac:dyDescent="0.25">
      <c r="A15" s="42" t="s">
        <v>259</v>
      </c>
    </row>
    <row r="16" spans="1:15" x14ac:dyDescent="0.25">
      <c r="A16" s="8" t="s">
        <v>285</v>
      </c>
      <c r="B16" s="41" t="s">
        <v>286</v>
      </c>
      <c r="C16" s="40" t="s">
        <v>265</v>
      </c>
      <c r="D16" s="8" t="s">
        <v>286</v>
      </c>
      <c r="E16" s="40" t="s">
        <v>269</v>
      </c>
      <c r="F16" s="41" t="s">
        <v>286</v>
      </c>
      <c r="G16" s="40" t="s">
        <v>270</v>
      </c>
      <c r="H16" s="8" t="s">
        <v>286</v>
      </c>
      <c r="I16" s="40" t="s">
        <v>270</v>
      </c>
      <c r="J16" s="8" t="s">
        <v>286</v>
      </c>
      <c r="K16" s="40" t="s">
        <v>270</v>
      </c>
      <c r="M16" s="41" t="s">
        <v>286</v>
      </c>
      <c r="N16" s="41"/>
      <c r="O16" s="40" t="s">
        <v>270</v>
      </c>
    </row>
    <row r="17" spans="1:19" x14ac:dyDescent="0.25">
      <c r="A17" s="8" t="s">
        <v>274</v>
      </c>
      <c r="B17" s="41" t="s">
        <v>275</v>
      </c>
      <c r="C17" s="40" t="s">
        <v>265</v>
      </c>
      <c r="D17" s="8" t="s">
        <v>275</v>
      </c>
      <c r="E17" s="40" t="s">
        <v>269</v>
      </c>
      <c r="F17" s="41"/>
      <c r="G17" s="40"/>
      <c r="I17" s="40"/>
      <c r="J17" s="8" t="s">
        <v>275</v>
      </c>
      <c r="K17" s="40" t="s">
        <v>264</v>
      </c>
      <c r="M17" s="8" t="s">
        <v>275</v>
      </c>
      <c r="O17" s="40" t="s">
        <v>271</v>
      </c>
      <c r="P17" s="8" t="s">
        <v>274</v>
      </c>
    </row>
    <row r="18" spans="1:19" x14ac:dyDescent="0.25">
      <c r="A18" s="8" t="s">
        <v>276</v>
      </c>
      <c r="B18" s="41" t="s">
        <v>275</v>
      </c>
      <c r="C18" s="40" t="s">
        <v>277</v>
      </c>
      <c r="D18" s="8" t="s">
        <v>275</v>
      </c>
      <c r="E18" s="40" t="s">
        <v>269</v>
      </c>
      <c r="F18" s="41"/>
      <c r="G18" s="40"/>
      <c r="I18" s="40"/>
      <c r="J18" s="8" t="s">
        <v>275</v>
      </c>
      <c r="K18" s="40" t="s">
        <v>264</v>
      </c>
      <c r="M18" s="8" t="s">
        <v>275</v>
      </c>
      <c r="O18" s="40" t="s">
        <v>271</v>
      </c>
      <c r="P18" s="8" t="s">
        <v>276</v>
      </c>
    </row>
    <row r="19" spans="1:19" x14ac:dyDescent="0.25">
      <c r="A19" s="8" t="s">
        <v>245</v>
      </c>
      <c r="B19" s="41" t="s">
        <v>278</v>
      </c>
      <c r="C19" s="40" t="s">
        <v>262</v>
      </c>
      <c r="D19" s="8" t="s">
        <v>278</v>
      </c>
      <c r="E19" s="40" t="s">
        <v>269</v>
      </c>
      <c r="F19" s="41" t="s">
        <v>278</v>
      </c>
      <c r="G19" s="40" t="s">
        <v>270</v>
      </c>
      <c r="H19" s="8" t="s">
        <v>278</v>
      </c>
      <c r="I19" s="40" t="s">
        <v>270</v>
      </c>
      <c r="J19" s="8" t="s">
        <v>278</v>
      </c>
      <c r="K19" s="40" t="s">
        <v>270</v>
      </c>
      <c r="M19" s="41" t="s">
        <v>278</v>
      </c>
      <c r="N19" s="41"/>
      <c r="O19" s="40" t="s">
        <v>270</v>
      </c>
      <c r="P19" s="8" t="s">
        <v>245</v>
      </c>
    </row>
    <row r="20" spans="1:19" x14ac:dyDescent="0.25">
      <c r="A20" s="8" t="s">
        <v>279</v>
      </c>
      <c r="B20" s="41" t="s">
        <v>280</v>
      </c>
      <c r="C20" s="40" t="s">
        <v>265</v>
      </c>
      <c r="D20" s="8" t="s">
        <v>280</v>
      </c>
      <c r="E20" s="40" t="s">
        <v>269</v>
      </c>
      <c r="F20" s="41" t="s">
        <v>280</v>
      </c>
      <c r="G20" s="40" t="s">
        <v>270</v>
      </c>
      <c r="H20" s="8" t="s">
        <v>280</v>
      </c>
      <c r="I20" s="40" t="s">
        <v>270</v>
      </c>
      <c r="J20" s="8" t="s">
        <v>280</v>
      </c>
      <c r="K20" s="40" t="s">
        <v>270</v>
      </c>
      <c r="M20" s="41" t="s">
        <v>280</v>
      </c>
      <c r="N20" s="41"/>
      <c r="O20" s="40" t="s">
        <v>270</v>
      </c>
      <c r="P20" s="8" t="s">
        <v>279</v>
      </c>
    </row>
    <row r="21" spans="1:19" x14ac:dyDescent="0.25">
      <c r="A21" s="8" t="s">
        <v>246</v>
      </c>
      <c r="B21" s="41" t="s">
        <v>281</v>
      </c>
      <c r="C21" s="40" t="s">
        <v>265</v>
      </c>
      <c r="D21" s="8" t="s">
        <v>281</v>
      </c>
      <c r="E21" s="40" t="s">
        <v>269</v>
      </c>
      <c r="F21" s="41" t="s">
        <v>281</v>
      </c>
      <c r="G21" s="40" t="s">
        <v>270</v>
      </c>
      <c r="H21" s="8" t="s">
        <v>281</v>
      </c>
      <c r="I21" s="40" t="s">
        <v>270</v>
      </c>
      <c r="J21" s="8" t="s">
        <v>281</v>
      </c>
      <c r="K21" s="40" t="s">
        <v>270</v>
      </c>
      <c r="M21" s="41" t="s">
        <v>281</v>
      </c>
      <c r="N21" s="41"/>
      <c r="O21" s="40" t="s">
        <v>270</v>
      </c>
      <c r="P21" s="8" t="s">
        <v>246</v>
      </c>
    </row>
    <row r="22" spans="1:19" x14ac:dyDescent="0.25">
      <c r="A22" s="8" t="s">
        <v>282</v>
      </c>
      <c r="B22" s="41" t="s">
        <v>281</v>
      </c>
      <c r="C22" s="40" t="s">
        <v>265</v>
      </c>
      <c r="D22" s="8" t="s">
        <v>281</v>
      </c>
      <c r="E22" s="40" t="s">
        <v>269</v>
      </c>
      <c r="F22" s="41" t="s">
        <v>281</v>
      </c>
      <c r="G22" s="40" t="s">
        <v>270</v>
      </c>
      <c r="H22" s="8" t="s">
        <v>281</v>
      </c>
      <c r="I22" s="40" t="s">
        <v>270</v>
      </c>
      <c r="J22" s="8" t="s">
        <v>281</v>
      </c>
      <c r="K22" s="40" t="s">
        <v>270</v>
      </c>
      <c r="M22" s="41" t="s">
        <v>281</v>
      </c>
      <c r="N22" s="41"/>
      <c r="O22" s="40" t="s">
        <v>270</v>
      </c>
      <c r="P22" s="8" t="s">
        <v>282</v>
      </c>
    </row>
    <row r="23" spans="1:19" x14ac:dyDescent="0.25">
      <c r="A23" s="8" t="s">
        <v>238</v>
      </c>
      <c r="B23" s="41" t="s">
        <v>281</v>
      </c>
      <c r="C23" s="40" t="s">
        <v>265</v>
      </c>
      <c r="D23" s="8" t="s">
        <v>281</v>
      </c>
      <c r="E23" s="40" t="s">
        <v>269</v>
      </c>
      <c r="F23" s="41" t="s">
        <v>281</v>
      </c>
      <c r="G23" s="40" t="s">
        <v>270</v>
      </c>
      <c r="H23" s="8" t="s">
        <v>281</v>
      </c>
      <c r="I23" s="40" t="s">
        <v>270</v>
      </c>
      <c r="J23" s="8" t="s">
        <v>281</v>
      </c>
      <c r="K23" s="40" t="s">
        <v>270</v>
      </c>
      <c r="M23" s="41" t="s">
        <v>281</v>
      </c>
      <c r="N23" s="41"/>
      <c r="O23" s="40" t="s">
        <v>270</v>
      </c>
      <c r="P23" s="8" t="s">
        <v>238</v>
      </c>
    </row>
    <row r="24" spans="1:19" x14ac:dyDescent="0.25">
      <c r="A24" s="8" t="s">
        <v>283</v>
      </c>
      <c r="B24" s="41" t="s">
        <v>261</v>
      </c>
      <c r="C24" s="40" t="s">
        <v>261</v>
      </c>
      <c r="D24" s="8" t="s">
        <v>261</v>
      </c>
      <c r="E24" s="40" t="s">
        <v>261</v>
      </c>
      <c r="F24" s="41" t="s">
        <v>261</v>
      </c>
      <c r="G24" s="40" t="s">
        <v>261</v>
      </c>
      <c r="H24" s="8" t="s">
        <v>261</v>
      </c>
      <c r="I24" s="40" t="s">
        <v>261</v>
      </c>
      <c r="J24" s="8" t="s">
        <v>261</v>
      </c>
      <c r="K24" s="40" t="s">
        <v>261</v>
      </c>
      <c r="M24" s="41" t="s">
        <v>261</v>
      </c>
      <c r="N24" s="41"/>
      <c r="O24" s="40" t="s">
        <v>261</v>
      </c>
      <c r="P24" s="8" t="s">
        <v>284</v>
      </c>
    </row>
    <row r="27" spans="1:19" ht="15.75" thickBot="1" x14ac:dyDescent="0.3"/>
    <row r="28" spans="1:19" ht="15.75" thickBot="1" x14ac:dyDescent="0.3">
      <c r="B28" s="79" t="s">
        <v>240</v>
      </c>
      <c r="C28" s="80"/>
      <c r="D28" s="81"/>
      <c r="E28" s="79" t="s">
        <v>237</v>
      </c>
      <c r="F28" s="80"/>
      <c r="G28" s="81"/>
      <c r="H28" s="79" t="s">
        <v>380</v>
      </c>
      <c r="I28" s="80"/>
      <c r="J28" s="81"/>
      <c r="K28" s="79" t="s">
        <v>381</v>
      </c>
      <c r="L28" s="80"/>
      <c r="M28" s="81"/>
      <c r="N28" s="79" t="s">
        <v>382</v>
      </c>
      <c r="O28" s="80"/>
      <c r="P28" s="81"/>
      <c r="Q28" s="79" t="s">
        <v>383</v>
      </c>
      <c r="R28" s="80"/>
      <c r="S28" s="81"/>
    </row>
    <row r="29" spans="1:19" ht="15.75" thickTop="1" x14ac:dyDescent="0.25">
      <c r="A29" s="8" t="s">
        <v>287</v>
      </c>
      <c r="B29" s="43" t="s">
        <v>384</v>
      </c>
      <c r="C29" s="8" t="s">
        <v>385</v>
      </c>
      <c r="D29" s="9" t="s">
        <v>386</v>
      </c>
      <c r="E29" s="43" t="s">
        <v>384</v>
      </c>
      <c r="F29" s="8" t="s">
        <v>385</v>
      </c>
      <c r="G29" s="9" t="s">
        <v>386</v>
      </c>
      <c r="H29" s="43" t="s">
        <v>384</v>
      </c>
      <c r="I29" s="8" t="s">
        <v>385</v>
      </c>
      <c r="J29" s="9" t="s">
        <v>386</v>
      </c>
      <c r="K29" s="43" t="s">
        <v>384</v>
      </c>
      <c r="L29" s="8" t="s">
        <v>385</v>
      </c>
      <c r="M29" s="9" t="s">
        <v>386</v>
      </c>
      <c r="N29" s="43" t="s">
        <v>384</v>
      </c>
      <c r="O29" s="8" t="s">
        <v>385</v>
      </c>
      <c r="P29" s="9" t="s">
        <v>386</v>
      </c>
      <c r="Q29" s="43" t="s">
        <v>384</v>
      </c>
      <c r="R29" s="8" t="s">
        <v>385</v>
      </c>
      <c r="S29" s="9" t="s">
        <v>386</v>
      </c>
    </row>
    <row r="30" spans="1:19" x14ac:dyDescent="0.25">
      <c r="A30" s="8" t="s">
        <v>285</v>
      </c>
      <c r="B30" s="44">
        <v>2.5499999999999998</v>
      </c>
      <c r="C30" s="8">
        <v>11.98</v>
      </c>
      <c r="D30" s="9">
        <v>82.21</v>
      </c>
      <c r="E30" s="44">
        <v>2.5499999999999998</v>
      </c>
      <c r="F30" s="8">
        <v>11.98</v>
      </c>
      <c r="G30" s="9">
        <v>82.21</v>
      </c>
      <c r="H30" s="44">
        <v>2.5499999999999998</v>
      </c>
      <c r="I30" s="8">
        <v>11.98</v>
      </c>
      <c r="J30" s="9">
        <v>82.21</v>
      </c>
      <c r="K30" s="43">
        <v>2.5499999999999998</v>
      </c>
      <c r="L30" s="8">
        <v>11.98</v>
      </c>
      <c r="M30" s="9">
        <v>82.21</v>
      </c>
      <c r="N30" s="43">
        <v>2.5499999999999998</v>
      </c>
      <c r="O30" s="8">
        <v>11.98</v>
      </c>
      <c r="P30" s="9">
        <v>82.21</v>
      </c>
      <c r="Q30" s="44">
        <v>2.5499999999999998</v>
      </c>
      <c r="R30" s="8">
        <v>11.98</v>
      </c>
      <c r="S30" s="9">
        <v>82.21</v>
      </c>
    </row>
    <row r="31" spans="1:19" x14ac:dyDescent="0.25">
      <c r="A31" s="8" t="s">
        <v>274</v>
      </c>
      <c r="B31" s="44">
        <v>1.81</v>
      </c>
      <c r="C31" s="8">
        <v>15.81</v>
      </c>
      <c r="D31" s="9">
        <v>81.09</v>
      </c>
      <c r="E31" s="44">
        <v>1.81</v>
      </c>
      <c r="F31" s="8">
        <v>15.81</v>
      </c>
      <c r="G31" s="9">
        <v>81.09</v>
      </c>
      <c r="H31" s="43">
        <v>1.81</v>
      </c>
      <c r="I31" s="8">
        <v>15.81</v>
      </c>
      <c r="J31" s="9">
        <v>81.09</v>
      </c>
      <c r="K31" s="43">
        <v>1.81</v>
      </c>
      <c r="L31" s="8">
        <v>15.81</v>
      </c>
      <c r="M31" s="9">
        <v>81.09</v>
      </c>
      <c r="N31" s="43">
        <v>1.81</v>
      </c>
      <c r="O31" s="8">
        <v>15.81</v>
      </c>
      <c r="P31" s="9">
        <v>81.09</v>
      </c>
      <c r="Q31" s="43">
        <v>1.81</v>
      </c>
      <c r="R31" s="8">
        <v>15.81</v>
      </c>
      <c r="S31" s="9">
        <v>81.09</v>
      </c>
    </row>
    <row r="32" spans="1:19" x14ac:dyDescent="0.25">
      <c r="A32" s="8" t="s">
        <v>276</v>
      </c>
      <c r="B32" s="44">
        <v>1.81</v>
      </c>
      <c r="C32" s="8">
        <v>15.81</v>
      </c>
      <c r="D32" s="9">
        <v>81.09</v>
      </c>
      <c r="E32" s="44">
        <v>1.81</v>
      </c>
      <c r="F32" s="8">
        <v>15.81</v>
      </c>
      <c r="G32" s="9">
        <v>81.09</v>
      </c>
      <c r="H32" s="43">
        <v>1.81</v>
      </c>
      <c r="I32" s="8">
        <v>15.81</v>
      </c>
      <c r="J32" s="9">
        <v>81.09</v>
      </c>
      <c r="K32" s="43">
        <v>1.81</v>
      </c>
      <c r="L32" s="8">
        <v>15.81</v>
      </c>
      <c r="M32" s="9">
        <v>81.09</v>
      </c>
      <c r="N32" s="43">
        <v>1.81</v>
      </c>
      <c r="O32" s="8">
        <v>15.81</v>
      </c>
      <c r="P32" s="9">
        <v>81.09</v>
      </c>
      <c r="Q32" s="43">
        <v>1.81</v>
      </c>
      <c r="R32" s="8">
        <v>15.81</v>
      </c>
      <c r="S32" s="9">
        <v>81.09</v>
      </c>
    </row>
    <row r="33" spans="1:20" x14ac:dyDescent="0.25">
      <c r="A33" s="8" t="s">
        <v>245</v>
      </c>
      <c r="B33" s="44">
        <v>2.1</v>
      </c>
      <c r="C33" s="8">
        <v>17.7</v>
      </c>
      <c r="D33" s="9">
        <v>79.3</v>
      </c>
      <c r="E33" s="44">
        <v>2.1</v>
      </c>
      <c r="F33" s="8">
        <v>17.7</v>
      </c>
      <c r="G33" s="9">
        <v>79.3</v>
      </c>
      <c r="H33" s="44">
        <v>2.1</v>
      </c>
      <c r="I33" s="8">
        <v>17.7</v>
      </c>
      <c r="J33" s="9">
        <v>79.3</v>
      </c>
      <c r="K33" s="43">
        <v>2.1</v>
      </c>
      <c r="L33" s="8">
        <v>17.7</v>
      </c>
      <c r="M33" s="9">
        <v>79.3</v>
      </c>
      <c r="N33" s="43">
        <v>2.1</v>
      </c>
      <c r="O33" s="8">
        <v>17.7</v>
      </c>
      <c r="P33" s="9">
        <v>79.3</v>
      </c>
      <c r="Q33" s="44">
        <v>2.1</v>
      </c>
      <c r="R33" s="8">
        <v>17.7</v>
      </c>
      <c r="S33" s="9">
        <v>79.3</v>
      </c>
    </row>
    <row r="34" spans="1:20" x14ac:dyDescent="0.25">
      <c r="A34" s="8" t="s">
        <v>279</v>
      </c>
      <c r="B34" s="44">
        <v>2.46</v>
      </c>
      <c r="C34" s="8">
        <v>12.18</v>
      </c>
      <c r="D34" s="9">
        <v>82.95</v>
      </c>
      <c r="E34" s="44">
        <v>2.46</v>
      </c>
      <c r="F34" s="8">
        <v>12.18</v>
      </c>
      <c r="G34" s="9">
        <v>82.95</v>
      </c>
      <c r="H34" s="44">
        <v>2.46</v>
      </c>
      <c r="I34" s="8">
        <v>12.18</v>
      </c>
      <c r="J34" s="9">
        <v>82.95</v>
      </c>
      <c r="K34" s="43">
        <v>2.46</v>
      </c>
      <c r="L34" s="8">
        <v>12.18</v>
      </c>
      <c r="M34" s="9">
        <v>82.95</v>
      </c>
      <c r="N34" s="43">
        <v>2.46</v>
      </c>
      <c r="O34" s="8">
        <v>12.18</v>
      </c>
      <c r="P34" s="9">
        <v>82.95</v>
      </c>
      <c r="Q34" s="44">
        <v>2.46</v>
      </c>
      <c r="R34" s="8">
        <v>12.18</v>
      </c>
      <c r="S34" s="9">
        <v>82.95</v>
      </c>
    </row>
    <row r="35" spans="1:20" x14ac:dyDescent="0.25">
      <c r="A35" s="8" t="s">
        <v>246</v>
      </c>
      <c r="B35" s="44">
        <v>1.82</v>
      </c>
      <c r="C35" s="8">
        <v>11.78</v>
      </c>
      <c r="D35" s="9">
        <v>82.61</v>
      </c>
      <c r="E35" s="44">
        <v>1.82</v>
      </c>
      <c r="F35" s="8">
        <v>11.78</v>
      </c>
      <c r="G35" s="9">
        <v>82.61</v>
      </c>
      <c r="H35" s="44">
        <v>1.82</v>
      </c>
      <c r="I35" s="8">
        <v>11.78</v>
      </c>
      <c r="J35" s="9">
        <v>82.61</v>
      </c>
      <c r="K35" s="43">
        <v>1.82</v>
      </c>
      <c r="L35" s="8">
        <v>11.78</v>
      </c>
      <c r="M35" s="9">
        <v>82.61</v>
      </c>
      <c r="N35" s="43">
        <v>1.82</v>
      </c>
      <c r="O35" s="8">
        <v>11.78</v>
      </c>
      <c r="P35" s="9">
        <v>82.61</v>
      </c>
      <c r="Q35" s="44">
        <v>1.82</v>
      </c>
      <c r="R35" s="8">
        <v>11.78</v>
      </c>
      <c r="S35" s="9">
        <v>82.61</v>
      </c>
    </row>
    <row r="36" spans="1:20" x14ac:dyDescent="0.25">
      <c r="A36" s="8" t="s">
        <v>282</v>
      </c>
      <c r="B36" s="44">
        <v>1.82</v>
      </c>
      <c r="C36" s="8">
        <v>11.78</v>
      </c>
      <c r="D36" s="9">
        <v>82.61</v>
      </c>
      <c r="E36" s="44">
        <v>1.82</v>
      </c>
      <c r="F36" s="8">
        <v>11.78</v>
      </c>
      <c r="G36" s="9">
        <v>82.61</v>
      </c>
      <c r="H36" s="44">
        <v>1.82</v>
      </c>
      <c r="I36" s="8">
        <v>11.78</v>
      </c>
      <c r="J36" s="9">
        <v>82.61</v>
      </c>
      <c r="K36" s="43">
        <v>1.82</v>
      </c>
      <c r="L36" s="8">
        <v>11.78</v>
      </c>
      <c r="M36" s="9">
        <v>82.61</v>
      </c>
      <c r="N36" s="43">
        <v>1.82</v>
      </c>
      <c r="O36" s="8">
        <v>11.78</v>
      </c>
      <c r="P36" s="9">
        <v>82.61</v>
      </c>
      <c r="Q36" s="44">
        <v>1.82</v>
      </c>
      <c r="R36" s="8">
        <v>11.78</v>
      </c>
      <c r="S36" s="9">
        <v>82.61</v>
      </c>
    </row>
    <row r="37" spans="1:20" x14ac:dyDescent="0.25">
      <c r="A37" s="8" t="s">
        <v>238</v>
      </c>
      <c r="B37" s="44">
        <v>1.82</v>
      </c>
      <c r="C37" s="8">
        <v>11.78</v>
      </c>
      <c r="D37" s="9">
        <v>82.61</v>
      </c>
      <c r="E37" s="44">
        <v>1.82</v>
      </c>
      <c r="F37" s="8">
        <v>11.78</v>
      </c>
      <c r="G37" s="9">
        <v>82.61</v>
      </c>
      <c r="H37" s="44">
        <v>1.82</v>
      </c>
      <c r="I37" s="8">
        <v>11.78</v>
      </c>
      <c r="J37" s="9">
        <v>82.61</v>
      </c>
      <c r="K37" s="43">
        <v>1.82</v>
      </c>
      <c r="L37" s="8">
        <v>11.78</v>
      </c>
      <c r="M37" s="9">
        <v>82.61</v>
      </c>
      <c r="N37" s="43">
        <v>1.82</v>
      </c>
      <c r="O37" s="8">
        <v>11.78</v>
      </c>
      <c r="P37" s="9">
        <v>82.61</v>
      </c>
      <c r="Q37" s="44">
        <v>1.82</v>
      </c>
      <c r="R37" s="8">
        <v>11.78</v>
      </c>
      <c r="S37" s="9">
        <v>82.61</v>
      </c>
    </row>
    <row r="38" spans="1:20" ht="15.75" thickBot="1" x14ac:dyDescent="0.3">
      <c r="A38" s="8" t="s">
        <v>283</v>
      </c>
      <c r="B38" s="45"/>
      <c r="C38" s="38"/>
      <c r="D38" s="46"/>
      <c r="E38" s="45"/>
      <c r="F38" s="38" t="s">
        <v>261</v>
      </c>
      <c r="G38" s="46"/>
      <c r="H38" s="47" t="s">
        <v>261</v>
      </c>
      <c r="I38" s="38"/>
      <c r="J38" s="46"/>
      <c r="K38" s="45" t="s">
        <v>261</v>
      </c>
      <c r="L38" s="38"/>
      <c r="M38" s="46"/>
      <c r="N38" s="45" t="s">
        <v>261</v>
      </c>
      <c r="O38" s="38"/>
      <c r="P38" s="46"/>
      <c r="Q38" s="47" t="s">
        <v>261</v>
      </c>
      <c r="R38" s="38"/>
      <c r="S38" s="46"/>
    </row>
    <row r="39" spans="1:20" x14ac:dyDescent="0.25">
      <c r="A39" s="39"/>
      <c r="B39" s="76" t="s">
        <v>240</v>
      </c>
      <c r="C39" s="77"/>
      <c r="D39" s="78"/>
      <c r="E39" s="76" t="s">
        <v>237</v>
      </c>
      <c r="F39" s="77"/>
      <c r="G39" s="78"/>
      <c r="H39" s="76" t="s">
        <v>380</v>
      </c>
      <c r="I39" s="77"/>
      <c r="J39" s="78"/>
      <c r="K39" s="76" t="s">
        <v>381</v>
      </c>
      <c r="L39" s="77"/>
      <c r="M39" s="78"/>
      <c r="N39" s="76" t="s">
        <v>382</v>
      </c>
      <c r="O39" s="77"/>
      <c r="P39" s="78"/>
      <c r="Q39" s="76" t="s">
        <v>383</v>
      </c>
      <c r="R39" s="77"/>
      <c r="S39" s="78"/>
    </row>
    <row r="40" spans="1:20" x14ac:dyDescent="0.25">
      <c r="A40" s="39" t="s">
        <v>287</v>
      </c>
      <c r="B40" s="48" t="s">
        <v>384</v>
      </c>
      <c r="C40" s="39" t="s">
        <v>385</v>
      </c>
      <c r="D40" s="49" t="s">
        <v>386</v>
      </c>
      <c r="E40" s="48" t="s">
        <v>384</v>
      </c>
      <c r="F40" s="39" t="s">
        <v>385</v>
      </c>
      <c r="G40" s="49" t="s">
        <v>386</v>
      </c>
      <c r="H40" s="48" t="s">
        <v>384</v>
      </c>
      <c r="I40" s="39" t="s">
        <v>385</v>
      </c>
      <c r="J40" s="49" t="s">
        <v>386</v>
      </c>
      <c r="K40" s="48" t="s">
        <v>384</v>
      </c>
      <c r="L40" s="39" t="s">
        <v>385</v>
      </c>
      <c r="M40" s="49" t="s">
        <v>386</v>
      </c>
      <c r="N40" s="48" t="s">
        <v>384</v>
      </c>
      <c r="O40" s="39" t="s">
        <v>385</v>
      </c>
      <c r="P40" s="49" t="s">
        <v>386</v>
      </c>
      <c r="Q40" s="48" t="s">
        <v>384</v>
      </c>
      <c r="R40" s="39" t="s">
        <v>385</v>
      </c>
      <c r="S40" s="49" t="s">
        <v>386</v>
      </c>
    </row>
    <row r="41" spans="1:20" x14ac:dyDescent="0.25">
      <c r="A41" s="39" t="s">
        <v>285</v>
      </c>
      <c r="B41" s="50">
        <f>B30/100</f>
        <v>2.5499999999999998E-2</v>
      </c>
      <c r="C41" s="50">
        <f t="shared" ref="C41:S48" si="1">C30/100</f>
        <v>0.1198</v>
      </c>
      <c r="D41" s="50">
        <f t="shared" si="1"/>
        <v>0.82209999999999994</v>
      </c>
      <c r="E41" s="50">
        <f t="shared" si="1"/>
        <v>2.5499999999999998E-2</v>
      </c>
      <c r="F41" s="50">
        <f t="shared" si="1"/>
        <v>0.1198</v>
      </c>
      <c r="G41" s="50">
        <f t="shared" si="1"/>
        <v>0.82209999999999994</v>
      </c>
      <c r="H41" s="50">
        <f t="shared" si="1"/>
        <v>2.5499999999999998E-2</v>
      </c>
      <c r="I41" s="50">
        <f t="shared" si="1"/>
        <v>0.1198</v>
      </c>
      <c r="J41" s="50">
        <f t="shared" si="1"/>
        <v>0.82209999999999994</v>
      </c>
      <c r="K41" s="50">
        <f t="shared" si="1"/>
        <v>2.5499999999999998E-2</v>
      </c>
      <c r="L41" s="50">
        <f t="shared" si="1"/>
        <v>0.1198</v>
      </c>
      <c r="M41" s="50">
        <f t="shared" si="1"/>
        <v>0.82209999999999994</v>
      </c>
      <c r="N41" s="50">
        <f t="shared" si="1"/>
        <v>2.5499999999999998E-2</v>
      </c>
      <c r="O41" s="50">
        <f t="shared" si="1"/>
        <v>0.1198</v>
      </c>
      <c r="P41" s="50">
        <f t="shared" si="1"/>
        <v>0.82209999999999994</v>
      </c>
      <c r="Q41" s="50">
        <f t="shared" si="1"/>
        <v>2.5499999999999998E-2</v>
      </c>
      <c r="R41" s="50">
        <f t="shared" si="1"/>
        <v>0.1198</v>
      </c>
      <c r="S41" s="50">
        <f t="shared" si="1"/>
        <v>0.82209999999999994</v>
      </c>
    </row>
    <row r="42" spans="1:20" x14ac:dyDescent="0.25">
      <c r="A42" s="39" t="s">
        <v>274</v>
      </c>
      <c r="B42" s="50">
        <f t="shared" ref="B42:Q48" si="2">B31/100</f>
        <v>1.8100000000000002E-2</v>
      </c>
      <c r="C42" s="50">
        <f t="shared" si="2"/>
        <v>0.15810000000000002</v>
      </c>
      <c r="D42" s="50">
        <f t="shared" si="2"/>
        <v>0.81090000000000007</v>
      </c>
      <c r="E42" s="50">
        <f t="shared" si="2"/>
        <v>1.8100000000000002E-2</v>
      </c>
      <c r="F42" s="50">
        <f t="shared" si="2"/>
        <v>0.15810000000000002</v>
      </c>
      <c r="G42" s="50">
        <f t="shared" si="2"/>
        <v>0.81090000000000007</v>
      </c>
      <c r="H42" s="50">
        <f t="shared" si="2"/>
        <v>1.8100000000000002E-2</v>
      </c>
      <c r="I42" s="50">
        <f t="shared" si="2"/>
        <v>0.15810000000000002</v>
      </c>
      <c r="J42" s="50">
        <f t="shared" si="2"/>
        <v>0.81090000000000007</v>
      </c>
      <c r="K42" s="50">
        <f t="shared" si="2"/>
        <v>1.8100000000000002E-2</v>
      </c>
      <c r="L42" s="50">
        <f t="shared" si="2"/>
        <v>0.15810000000000002</v>
      </c>
      <c r="M42" s="50">
        <f t="shared" si="2"/>
        <v>0.81090000000000007</v>
      </c>
      <c r="N42" s="50">
        <f t="shared" si="2"/>
        <v>1.8100000000000002E-2</v>
      </c>
      <c r="O42" s="50">
        <f t="shared" si="2"/>
        <v>0.15810000000000002</v>
      </c>
      <c r="P42" s="50">
        <f t="shared" si="2"/>
        <v>0.81090000000000007</v>
      </c>
      <c r="Q42" s="50">
        <f t="shared" si="2"/>
        <v>1.8100000000000002E-2</v>
      </c>
      <c r="R42" s="50">
        <f t="shared" si="1"/>
        <v>0.15810000000000002</v>
      </c>
      <c r="S42" s="50">
        <f t="shared" si="1"/>
        <v>0.81090000000000007</v>
      </c>
    </row>
    <row r="43" spans="1:20" x14ac:dyDescent="0.25">
      <c r="A43" s="39" t="s">
        <v>276</v>
      </c>
      <c r="B43" s="50">
        <f t="shared" si="2"/>
        <v>1.8100000000000002E-2</v>
      </c>
      <c r="C43" s="50">
        <f t="shared" si="1"/>
        <v>0.15810000000000002</v>
      </c>
      <c r="D43" s="50">
        <f t="shared" si="1"/>
        <v>0.81090000000000007</v>
      </c>
      <c r="E43" s="50">
        <f t="shared" si="1"/>
        <v>1.8100000000000002E-2</v>
      </c>
      <c r="F43" s="50">
        <f t="shared" si="1"/>
        <v>0.15810000000000002</v>
      </c>
      <c r="G43" s="50">
        <f t="shared" si="1"/>
        <v>0.81090000000000007</v>
      </c>
      <c r="H43" s="50">
        <f t="shared" si="1"/>
        <v>1.8100000000000002E-2</v>
      </c>
      <c r="I43" s="50">
        <f t="shared" si="1"/>
        <v>0.15810000000000002</v>
      </c>
      <c r="J43" s="50">
        <f t="shared" si="1"/>
        <v>0.81090000000000007</v>
      </c>
      <c r="K43" s="50">
        <f t="shared" si="1"/>
        <v>1.8100000000000002E-2</v>
      </c>
      <c r="L43" s="50">
        <f t="shared" si="1"/>
        <v>0.15810000000000002</v>
      </c>
      <c r="M43" s="50">
        <f t="shared" si="1"/>
        <v>0.81090000000000007</v>
      </c>
      <c r="N43" s="50">
        <f t="shared" si="1"/>
        <v>1.8100000000000002E-2</v>
      </c>
      <c r="O43" s="50">
        <f t="shared" si="1"/>
        <v>0.15810000000000002</v>
      </c>
      <c r="P43" s="50">
        <f t="shared" si="1"/>
        <v>0.81090000000000007</v>
      </c>
      <c r="Q43" s="50">
        <f t="shared" si="1"/>
        <v>1.8100000000000002E-2</v>
      </c>
      <c r="R43" s="50">
        <f t="shared" si="1"/>
        <v>0.15810000000000002</v>
      </c>
      <c r="S43" s="50">
        <f t="shared" si="1"/>
        <v>0.81090000000000007</v>
      </c>
    </row>
    <row r="44" spans="1:20" x14ac:dyDescent="0.25">
      <c r="A44" s="39" t="s">
        <v>245</v>
      </c>
      <c r="B44" s="50">
        <f t="shared" si="2"/>
        <v>2.1000000000000001E-2</v>
      </c>
      <c r="C44" s="50">
        <f t="shared" si="1"/>
        <v>0.17699999999999999</v>
      </c>
      <c r="D44" s="50">
        <f t="shared" si="1"/>
        <v>0.79299999999999993</v>
      </c>
      <c r="E44" s="50">
        <f t="shared" si="1"/>
        <v>2.1000000000000001E-2</v>
      </c>
      <c r="F44" s="50">
        <f t="shared" si="1"/>
        <v>0.17699999999999999</v>
      </c>
      <c r="G44" s="50">
        <f t="shared" si="1"/>
        <v>0.79299999999999993</v>
      </c>
      <c r="H44" s="50">
        <f t="shared" si="1"/>
        <v>2.1000000000000001E-2</v>
      </c>
      <c r="I44" s="50">
        <f t="shared" si="1"/>
        <v>0.17699999999999999</v>
      </c>
      <c r="J44" s="50">
        <f t="shared" si="1"/>
        <v>0.79299999999999993</v>
      </c>
      <c r="K44" s="50">
        <f t="shared" si="1"/>
        <v>2.1000000000000001E-2</v>
      </c>
      <c r="L44" s="50">
        <f t="shared" si="1"/>
        <v>0.17699999999999999</v>
      </c>
      <c r="M44" s="50">
        <f t="shared" si="1"/>
        <v>0.79299999999999993</v>
      </c>
      <c r="N44" s="50">
        <f t="shared" si="1"/>
        <v>2.1000000000000001E-2</v>
      </c>
      <c r="O44" s="50">
        <f t="shared" si="1"/>
        <v>0.17699999999999999</v>
      </c>
      <c r="P44" s="50">
        <f t="shared" si="1"/>
        <v>0.79299999999999993</v>
      </c>
      <c r="Q44" s="50">
        <f t="shared" si="1"/>
        <v>2.1000000000000001E-2</v>
      </c>
      <c r="R44" s="50">
        <f t="shared" si="1"/>
        <v>0.17699999999999999</v>
      </c>
      <c r="S44" s="50">
        <f t="shared" si="1"/>
        <v>0.79299999999999993</v>
      </c>
    </row>
    <row r="45" spans="1:20" x14ac:dyDescent="0.25">
      <c r="A45" s="39" t="s">
        <v>279</v>
      </c>
      <c r="B45" s="50">
        <f t="shared" si="2"/>
        <v>2.46E-2</v>
      </c>
      <c r="C45" s="50">
        <f t="shared" si="1"/>
        <v>0.12179999999999999</v>
      </c>
      <c r="D45" s="50">
        <f t="shared" si="1"/>
        <v>0.82950000000000002</v>
      </c>
      <c r="E45" s="50">
        <f t="shared" si="1"/>
        <v>2.46E-2</v>
      </c>
      <c r="F45" s="50">
        <f t="shared" si="1"/>
        <v>0.12179999999999999</v>
      </c>
      <c r="G45" s="50">
        <f t="shared" si="1"/>
        <v>0.82950000000000002</v>
      </c>
      <c r="H45" s="50">
        <f t="shared" si="1"/>
        <v>2.46E-2</v>
      </c>
      <c r="I45" s="50">
        <f t="shared" si="1"/>
        <v>0.12179999999999999</v>
      </c>
      <c r="J45" s="50">
        <f t="shared" si="1"/>
        <v>0.82950000000000002</v>
      </c>
      <c r="K45" s="50">
        <f t="shared" si="1"/>
        <v>2.46E-2</v>
      </c>
      <c r="L45" s="50">
        <f t="shared" si="1"/>
        <v>0.12179999999999999</v>
      </c>
      <c r="M45" s="50">
        <f t="shared" si="1"/>
        <v>0.82950000000000002</v>
      </c>
      <c r="N45" s="50">
        <f t="shared" si="1"/>
        <v>2.46E-2</v>
      </c>
      <c r="O45" s="50">
        <f t="shared" si="1"/>
        <v>0.12179999999999999</v>
      </c>
      <c r="P45" s="50">
        <f t="shared" si="1"/>
        <v>0.82950000000000002</v>
      </c>
      <c r="Q45" s="50">
        <f t="shared" si="1"/>
        <v>2.46E-2</v>
      </c>
      <c r="R45" s="50">
        <f t="shared" si="1"/>
        <v>0.12179999999999999</v>
      </c>
      <c r="S45" s="50">
        <f t="shared" si="1"/>
        <v>0.82950000000000002</v>
      </c>
    </row>
    <row r="46" spans="1:20" x14ac:dyDescent="0.25">
      <c r="A46" s="39" t="s">
        <v>246</v>
      </c>
      <c r="B46" s="50">
        <f t="shared" si="2"/>
        <v>1.8200000000000001E-2</v>
      </c>
      <c r="C46" s="50">
        <f t="shared" si="1"/>
        <v>0.11779999999999999</v>
      </c>
      <c r="D46" s="50">
        <f t="shared" si="1"/>
        <v>0.82609999999999995</v>
      </c>
      <c r="E46" s="50">
        <f t="shared" si="1"/>
        <v>1.8200000000000001E-2</v>
      </c>
      <c r="F46" s="50">
        <f t="shared" si="1"/>
        <v>0.11779999999999999</v>
      </c>
      <c r="G46" s="50">
        <f t="shared" si="1"/>
        <v>0.82609999999999995</v>
      </c>
      <c r="H46" s="50">
        <f t="shared" si="1"/>
        <v>1.8200000000000001E-2</v>
      </c>
      <c r="I46" s="50">
        <f t="shared" si="1"/>
        <v>0.11779999999999999</v>
      </c>
      <c r="J46" s="50">
        <f t="shared" si="1"/>
        <v>0.82609999999999995</v>
      </c>
      <c r="K46" s="50">
        <f t="shared" si="1"/>
        <v>1.8200000000000001E-2</v>
      </c>
      <c r="L46" s="50">
        <f t="shared" si="1"/>
        <v>0.11779999999999999</v>
      </c>
      <c r="M46" s="50">
        <f t="shared" si="1"/>
        <v>0.82609999999999995</v>
      </c>
      <c r="N46" s="50">
        <f t="shared" si="1"/>
        <v>1.8200000000000001E-2</v>
      </c>
      <c r="O46" s="50">
        <f t="shared" si="1"/>
        <v>0.11779999999999999</v>
      </c>
      <c r="P46" s="50">
        <f t="shared" si="1"/>
        <v>0.82609999999999995</v>
      </c>
      <c r="Q46" s="50">
        <f t="shared" si="1"/>
        <v>1.8200000000000001E-2</v>
      </c>
      <c r="R46" s="50">
        <f t="shared" si="1"/>
        <v>0.11779999999999999</v>
      </c>
      <c r="S46" s="50">
        <f t="shared" si="1"/>
        <v>0.82609999999999995</v>
      </c>
    </row>
    <row r="47" spans="1:20" x14ac:dyDescent="0.25">
      <c r="A47" s="39" t="s">
        <v>282</v>
      </c>
      <c r="B47" s="50">
        <f t="shared" si="2"/>
        <v>1.8200000000000001E-2</v>
      </c>
      <c r="C47" s="50">
        <f t="shared" si="1"/>
        <v>0.11779999999999999</v>
      </c>
      <c r="D47" s="50">
        <f t="shared" si="1"/>
        <v>0.82609999999999995</v>
      </c>
      <c r="E47" s="50">
        <f t="shared" si="1"/>
        <v>1.8200000000000001E-2</v>
      </c>
      <c r="F47" s="50">
        <f t="shared" si="1"/>
        <v>0.11779999999999999</v>
      </c>
      <c r="G47" s="50">
        <f t="shared" si="1"/>
        <v>0.82609999999999995</v>
      </c>
      <c r="H47" s="50">
        <f t="shared" si="1"/>
        <v>1.8200000000000001E-2</v>
      </c>
      <c r="I47" s="50">
        <f t="shared" si="1"/>
        <v>0.11779999999999999</v>
      </c>
      <c r="J47" s="50">
        <f t="shared" si="1"/>
        <v>0.82609999999999995</v>
      </c>
      <c r="K47" s="50">
        <f t="shared" si="1"/>
        <v>1.8200000000000001E-2</v>
      </c>
      <c r="L47" s="50">
        <f t="shared" si="1"/>
        <v>0.11779999999999999</v>
      </c>
      <c r="M47" s="50">
        <f t="shared" si="1"/>
        <v>0.82609999999999995</v>
      </c>
      <c r="N47" s="50">
        <f t="shared" si="1"/>
        <v>1.8200000000000001E-2</v>
      </c>
      <c r="O47" s="50">
        <f t="shared" si="1"/>
        <v>0.11779999999999999</v>
      </c>
      <c r="P47" s="50">
        <f t="shared" si="1"/>
        <v>0.82609999999999995</v>
      </c>
      <c r="Q47" s="50">
        <f t="shared" si="1"/>
        <v>1.8200000000000001E-2</v>
      </c>
      <c r="R47" s="50">
        <f t="shared" si="1"/>
        <v>0.11779999999999999</v>
      </c>
      <c r="S47" s="50">
        <f t="shared" si="1"/>
        <v>0.82609999999999995</v>
      </c>
      <c r="T47" s="40"/>
    </row>
    <row r="48" spans="1:20" x14ac:dyDescent="0.25">
      <c r="A48" s="39" t="s">
        <v>238</v>
      </c>
      <c r="B48" s="50">
        <f t="shared" si="2"/>
        <v>1.8200000000000001E-2</v>
      </c>
      <c r="C48" s="50">
        <f t="shared" si="1"/>
        <v>0.11779999999999999</v>
      </c>
      <c r="D48" s="50">
        <f t="shared" si="1"/>
        <v>0.82609999999999995</v>
      </c>
      <c r="E48" s="50">
        <f t="shared" si="1"/>
        <v>1.8200000000000001E-2</v>
      </c>
      <c r="F48" s="50">
        <f t="shared" si="1"/>
        <v>0.11779999999999999</v>
      </c>
      <c r="G48" s="50">
        <f t="shared" si="1"/>
        <v>0.82609999999999995</v>
      </c>
      <c r="H48" s="50">
        <f t="shared" si="1"/>
        <v>1.8200000000000001E-2</v>
      </c>
      <c r="I48" s="50">
        <f t="shared" si="1"/>
        <v>0.11779999999999999</v>
      </c>
      <c r="J48" s="50">
        <f t="shared" si="1"/>
        <v>0.82609999999999995</v>
      </c>
      <c r="K48" s="50">
        <f t="shared" si="1"/>
        <v>1.8200000000000001E-2</v>
      </c>
      <c r="L48" s="50">
        <f t="shared" si="1"/>
        <v>0.11779999999999999</v>
      </c>
      <c r="M48" s="50">
        <f t="shared" si="1"/>
        <v>0.82609999999999995</v>
      </c>
      <c r="N48" s="50">
        <f t="shared" si="1"/>
        <v>1.8200000000000001E-2</v>
      </c>
      <c r="O48" s="50">
        <f t="shared" si="1"/>
        <v>0.11779999999999999</v>
      </c>
      <c r="P48" s="50">
        <f t="shared" si="1"/>
        <v>0.82609999999999995</v>
      </c>
      <c r="Q48" s="50">
        <f t="shared" si="1"/>
        <v>1.8200000000000001E-2</v>
      </c>
      <c r="R48" s="50">
        <f t="shared" si="1"/>
        <v>0.11779999999999999</v>
      </c>
      <c r="S48" s="50">
        <f t="shared" si="1"/>
        <v>0.82609999999999995</v>
      </c>
      <c r="T48" s="40"/>
    </row>
    <row r="49" spans="1:20" x14ac:dyDescent="0.25">
      <c r="A49" s="39" t="s">
        <v>283</v>
      </c>
      <c r="B49" s="51"/>
      <c r="C49" s="52"/>
      <c r="D49" s="53"/>
      <c r="E49" s="51"/>
      <c r="F49" s="52" t="s">
        <v>261</v>
      </c>
      <c r="G49" s="53"/>
      <c r="H49" s="54" t="s">
        <v>261</v>
      </c>
      <c r="I49" s="52"/>
      <c r="J49" s="53"/>
      <c r="K49" s="51" t="s">
        <v>261</v>
      </c>
      <c r="L49" s="52"/>
      <c r="M49" s="53"/>
      <c r="N49" s="51" t="s">
        <v>261</v>
      </c>
      <c r="O49" s="52"/>
      <c r="P49" s="53"/>
      <c r="Q49" s="54" t="s">
        <v>261</v>
      </c>
      <c r="R49" s="52"/>
      <c r="S49" s="53"/>
      <c r="T49" s="40"/>
    </row>
    <row r="50" spans="1:20" x14ac:dyDescent="0.25">
      <c r="B50" s="43"/>
      <c r="D50" s="9"/>
      <c r="E50" s="43"/>
      <c r="G50" s="9"/>
      <c r="H50" s="43"/>
      <c r="J50" s="9"/>
      <c r="K50" s="43"/>
      <c r="M50" s="9"/>
      <c r="N50" s="43"/>
      <c r="P50" s="9"/>
      <c r="Q50" s="43"/>
      <c r="S50" s="9"/>
      <c r="T50" s="40"/>
    </row>
    <row r="51" spans="1:20" x14ac:dyDescent="0.25">
      <c r="B51" s="43"/>
      <c r="D51" s="9"/>
      <c r="E51" s="43"/>
      <c r="G51" s="9"/>
      <c r="H51" s="43"/>
      <c r="J51" s="9"/>
      <c r="K51" s="43"/>
      <c r="M51" s="9"/>
      <c r="N51" s="43"/>
      <c r="P51" s="9"/>
      <c r="Q51" s="43"/>
      <c r="S51" s="9"/>
      <c r="T51" s="40"/>
    </row>
    <row r="52" spans="1:20" x14ac:dyDescent="0.25">
      <c r="A52" s="8" t="s">
        <v>387</v>
      </c>
      <c r="B52" s="43"/>
      <c r="D52" s="9"/>
      <c r="E52" s="43"/>
      <c r="G52" s="9"/>
      <c r="H52" s="43"/>
      <c r="J52" s="9"/>
      <c r="K52" s="43"/>
      <c r="M52" s="9"/>
      <c r="N52" s="43"/>
      <c r="P52" s="9"/>
      <c r="Q52" s="43"/>
      <c r="S52" s="9"/>
    </row>
    <row r="53" spans="1:20" x14ac:dyDescent="0.25">
      <c r="A53" s="8" t="s">
        <v>279</v>
      </c>
      <c r="B53" s="44">
        <v>0.495</v>
      </c>
      <c r="C53" s="55">
        <v>0.495</v>
      </c>
      <c r="D53" s="56">
        <v>0.495</v>
      </c>
      <c r="E53" s="44">
        <v>0.495</v>
      </c>
      <c r="F53" s="41">
        <v>0.495</v>
      </c>
      <c r="G53" s="56">
        <v>0.495</v>
      </c>
      <c r="H53" s="44">
        <v>0.8</v>
      </c>
      <c r="I53" s="41">
        <v>0.8</v>
      </c>
      <c r="J53" s="56">
        <v>0.8</v>
      </c>
      <c r="K53" s="44">
        <v>0.8</v>
      </c>
      <c r="L53" s="41">
        <v>0.8</v>
      </c>
      <c r="M53" s="56">
        <v>0.8</v>
      </c>
      <c r="N53" s="44">
        <v>0.495</v>
      </c>
      <c r="O53" s="41">
        <v>0.495</v>
      </c>
      <c r="P53" s="56">
        <v>0.495</v>
      </c>
      <c r="Q53" s="44">
        <v>0.495</v>
      </c>
      <c r="R53" s="41">
        <v>0.495</v>
      </c>
      <c r="S53" s="56">
        <v>0.495</v>
      </c>
    </row>
    <row r="54" spans="1:20" x14ac:dyDescent="0.25">
      <c r="A54" s="8" t="s">
        <v>246</v>
      </c>
      <c r="B54" s="44">
        <v>1.29</v>
      </c>
      <c r="C54" s="55">
        <v>1.29</v>
      </c>
      <c r="D54" s="56">
        <v>1.29</v>
      </c>
      <c r="E54" s="44">
        <v>1.29</v>
      </c>
      <c r="F54" s="41">
        <v>1.29</v>
      </c>
      <c r="G54" s="56">
        <v>1.29</v>
      </c>
      <c r="H54" s="44">
        <v>2.06</v>
      </c>
      <c r="I54" s="41">
        <v>2.06</v>
      </c>
      <c r="J54" s="56">
        <v>2.06</v>
      </c>
      <c r="K54" s="44">
        <v>2.06</v>
      </c>
      <c r="L54" s="41">
        <v>2.06</v>
      </c>
      <c r="M54" s="56">
        <v>2.06</v>
      </c>
      <c r="N54" s="44">
        <v>1.29</v>
      </c>
      <c r="O54" s="41">
        <v>1.29</v>
      </c>
      <c r="P54" s="56">
        <v>1.29</v>
      </c>
      <c r="Q54" s="44">
        <v>1.29</v>
      </c>
      <c r="R54" s="41">
        <v>1.29</v>
      </c>
      <c r="S54" s="56">
        <v>1.29</v>
      </c>
    </row>
    <row r="55" spans="1:20" x14ac:dyDescent="0.25">
      <c r="A55" s="8" t="s">
        <v>282</v>
      </c>
      <c r="B55" s="44">
        <v>1.06</v>
      </c>
      <c r="C55" s="55">
        <v>1.06</v>
      </c>
      <c r="D55" s="56">
        <v>1.06</v>
      </c>
      <c r="E55" s="44">
        <v>1.06</v>
      </c>
      <c r="F55" s="41">
        <v>1.06</v>
      </c>
      <c r="G55" s="56">
        <v>1.06</v>
      </c>
      <c r="H55" s="44">
        <v>1.8</v>
      </c>
      <c r="I55" s="41">
        <v>1.8</v>
      </c>
      <c r="J55" s="56">
        <v>1.8</v>
      </c>
      <c r="K55" s="44">
        <v>1.8</v>
      </c>
      <c r="L55" s="41">
        <v>1.8</v>
      </c>
      <c r="M55" s="56">
        <v>1.8</v>
      </c>
      <c r="N55" s="44">
        <v>1.06</v>
      </c>
      <c r="O55" s="41">
        <v>1.06</v>
      </c>
      <c r="P55" s="56">
        <v>1.06</v>
      </c>
      <c r="Q55" s="44">
        <v>1.06</v>
      </c>
      <c r="R55" s="41">
        <v>1.06</v>
      </c>
      <c r="S55" s="56">
        <v>1.06</v>
      </c>
    </row>
    <row r="56" spans="1:20" x14ac:dyDescent="0.25">
      <c r="A56" s="8" t="s">
        <v>238</v>
      </c>
      <c r="B56" s="44">
        <v>0.25</v>
      </c>
      <c r="C56" s="55">
        <v>0.25</v>
      </c>
      <c r="D56" s="56">
        <v>0.25</v>
      </c>
      <c r="E56" s="44">
        <v>0.10100000000000001</v>
      </c>
      <c r="F56" s="41">
        <v>0.10100000000000001</v>
      </c>
      <c r="G56" s="56">
        <v>0.10100000000000001</v>
      </c>
      <c r="H56" s="44">
        <v>0.38</v>
      </c>
      <c r="I56" s="41">
        <v>0.38</v>
      </c>
      <c r="J56" s="56">
        <v>0.38</v>
      </c>
      <c r="K56" s="44">
        <v>0.38</v>
      </c>
      <c r="L56" s="41">
        <v>0.38</v>
      </c>
      <c r="M56" s="56">
        <v>0.38</v>
      </c>
      <c r="N56" s="44">
        <v>0.92700000000000005</v>
      </c>
      <c r="O56" s="41">
        <v>0.92700000000000005</v>
      </c>
      <c r="P56" s="56">
        <v>0.92700000000000005</v>
      </c>
      <c r="Q56" s="44">
        <v>0.92700000000000005</v>
      </c>
      <c r="R56" s="41">
        <v>0.92700000000000005</v>
      </c>
      <c r="S56" s="56">
        <v>0.92700000000000005</v>
      </c>
    </row>
    <row r="57" spans="1:20" x14ac:dyDescent="0.25">
      <c r="A57" s="8" t="s">
        <v>388</v>
      </c>
      <c r="B57" s="44">
        <v>0.52500000000000002</v>
      </c>
      <c r="C57" s="55">
        <v>0.52500000000000002</v>
      </c>
      <c r="D57" s="56">
        <v>0.52500000000000002</v>
      </c>
      <c r="E57" s="44">
        <v>0.81</v>
      </c>
      <c r="F57" s="41">
        <v>0.81</v>
      </c>
      <c r="G57" s="56">
        <v>0.81</v>
      </c>
      <c r="H57" s="44">
        <v>0.41</v>
      </c>
      <c r="I57" s="41">
        <v>0.41</v>
      </c>
      <c r="J57" s="56">
        <v>0.41</v>
      </c>
      <c r="K57" s="44">
        <v>0.41</v>
      </c>
      <c r="L57" s="41">
        <v>0.41</v>
      </c>
      <c r="M57" s="56">
        <v>0.41</v>
      </c>
      <c r="N57" s="44">
        <v>0.52500000000000002</v>
      </c>
      <c r="O57" s="41">
        <v>0.52500000000000002</v>
      </c>
      <c r="P57" s="56">
        <v>0.52500000000000002</v>
      </c>
      <c r="Q57" s="44">
        <v>0.52500000000000002</v>
      </c>
      <c r="R57" s="41">
        <v>0.52500000000000002</v>
      </c>
      <c r="S57" s="56">
        <v>0.52500000000000002</v>
      </c>
    </row>
    <row r="58" spans="1:20" x14ac:dyDescent="0.25">
      <c r="B58" s="43"/>
      <c r="D58" s="9"/>
      <c r="E58" s="43"/>
      <c r="G58" s="9"/>
      <c r="H58" s="43"/>
      <c r="J58" s="9"/>
      <c r="K58" s="43"/>
      <c r="M58" s="9"/>
      <c r="N58" s="43"/>
      <c r="P58" s="9"/>
      <c r="Q58" s="43"/>
      <c r="S58" s="9"/>
    </row>
    <row r="59" spans="1:20" x14ac:dyDescent="0.25">
      <c r="B59" s="43"/>
      <c r="D59" s="9"/>
      <c r="E59" s="43"/>
      <c r="G59" s="9"/>
      <c r="H59" s="43"/>
      <c r="J59" s="9"/>
      <c r="K59" s="43"/>
      <c r="M59" s="9"/>
      <c r="N59" s="43"/>
      <c r="P59" s="9"/>
      <c r="Q59" s="43"/>
      <c r="S59" s="9"/>
    </row>
    <row r="60" spans="1:20" ht="15.75" thickBot="1" x14ac:dyDescent="0.3">
      <c r="B60" s="43"/>
      <c r="D60" s="9"/>
      <c r="E60" s="43"/>
      <c r="G60" s="9"/>
      <c r="H60" s="43"/>
      <c r="J60" s="9"/>
      <c r="K60" s="43"/>
      <c r="M60" s="9"/>
      <c r="N60" s="43"/>
      <c r="P60" s="9"/>
      <c r="Q60" s="43"/>
      <c r="S60" s="9"/>
    </row>
    <row r="61" spans="1:20" x14ac:dyDescent="0.25">
      <c r="A61" s="57" t="s">
        <v>389</v>
      </c>
      <c r="B61" s="58" t="s">
        <v>384</v>
      </c>
      <c r="C61" s="59" t="s">
        <v>390</v>
      </c>
      <c r="D61" s="15" t="s">
        <v>386</v>
      </c>
      <c r="E61" s="57"/>
      <c r="F61" s="13"/>
      <c r="G61" s="15"/>
      <c r="H61" s="57"/>
      <c r="I61" s="13"/>
      <c r="J61" s="15"/>
      <c r="K61" s="57"/>
      <c r="L61" s="13"/>
      <c r="M61" s="15"/>
      <c r="N61" s="57"/>
      <c r="O61" s="13"/>
      <c r="P61" s="15"/>
      <c r="Q61" s="57"/>
      <c r="R61" s="13"/>
      <c r="S61" s="15"/>
    </row>
    <row r="62" spans="1:20" x14ac:dyDescent="0.25">
      <c r="A62" s="43" t="s">
        <v>391</v>
      </c>
      <c r="B62" s="43">
        <f>AVERAGE(B45:B47)</f>
        <v>2.0333333333333335E-2</v>
      </c>
      <c r="C62" s="43">
        <f t="shared" ref="C62:S62" si="3">AVERAGE(C45:C47)</f>
        <v>0.11913333333333331</v>
      </c>
      <c r="D62" s="43">
        <f t="shared" si="3"/>
        <v>0.82723333333333338</v>
      </c>
      <c r="E62" s="43">
        <f t="shared" si="3"/>
        <v>2.0333333333333335E-2</v>
      </c>
      <c r="F62" s="43">
        <f t="shared" si="3"/>
        <v>0.11913333333333331</v>
      </c>
      <c r="G62" s="43">
        <f t="shared" si="3"/>
        <v>0.82723333333333338</v>
      </c>
      <c r="H62" s="43">
        <f t="shared" si="3"/>
        <v>2.0333333333333335E-2</v>
      </c>
      <c r="I62" s="43">
        <f t="shared" si="3"/>
        <v>0.11913333333333331</v>
      </c>
      <c r="J62" s="43">
        <f t="shared" si="3"/>
        <v>0.82723333333333338</v>
      </c>
      <c r="K62" s="43">
        <f t="shared" si="3"/>
        <v>2.0333333333333335E-2</v>
      </c>
      <c r="L62" s="43">
        <f t="shared" si="3"/>
        <v>0.11913333333333331</v>
      </c>
      <c r="M62" s="43">
        <f t="shared" si="3"/>
        <v>0.82723333333333338</v>
      </c>
      <c r="N62" s="43">
        <f t="shared" si="3"/>
        <v>2.0333333333333335E-2</v>
      </c>
      <c r="O62" s="43">
        <f t="shared" si="3"/>
        <v>0.11913333333333331</v>
      </c>
      <c r="P62" s="43">
        <f t="shared" si="3"/>
        <v>0.82723333333333338</v>
      </c>
      <c r="Q62" s="43">
        <f t="shared" si="3"/>
        <v>2.0333333333333335E-2</v>
      </c>
      <c r="R62" s="43">
        <f t="shared" si="3"/>
        <v>0.11913333333333331</v>
      </c>
      <c r="S62" s="60">
        <f t="shared" si="3"/>
        <v>0.82723333333333338</v>
      </c>
    </row>
    <row r="63" spans="1:20" s="39" customFormat="1" x14ac:dyDescent="0.25">
      <c r="A63" s="48" t="s">
        <v>392</v>
      </c>
      <c r="B63" s="50">
        <f>(B45*B53+B46*B54+B47*B55)/(SUM(B55,B54,B53))</f>
        <v>1.931353251318102E-2</v>
      </c>
      <c r="C63" s="50">
        <f t="shared" ref="C63:S63" si="4">(C45*C53+C46*C54+C47*C55)/(SUM(C55,C54,C53))</f>
        <v>0.11849595782073812</v>
      </c>
      <c r="D63" s="50">
        <f t="shared" si="4"/>
        <v>0.82669156414762734</v>
      </c>
      <c r="E63" s="50">
        <f t="shared" si="4"/>
        <v>1.931353251318102E-2</v>
      </c>
      <c r="F63" s="50">
        <f t="shared" si="4"/>
        <v>0.11849595782073812</v>
      </c>
      <c r="G63" s="50">
        <f t="shared" si="4"/>
        <v>0.82669156414762734</v>
      </c>
      <c r="H63" s="50">
        <f t="shared" si="4"/>
        <v>1.9298712446351934E-2</v>
      </c>
      <c r="I63" s="50">
        <f t="shared" si="4"/>
        <v>0.11848669527896995</v>
      </c>
      <c r="J63" s="50">
        <f t="shared" si="4"/>
        <v>0.82668369098712435</v>
      </c>
      <c r="K63" s="50">
        <f t="shared" si="4"/>
        <v>1.9298712446351934E-2</v>
      </c>
      <c r="L63" s="50">
        <f t="shared" si="4"/>
        <v>0.11848669527896995</v>
      </c>
      <c r="M63" s="50">
        <f t="shared" si="4"/>
        <v>0.82668369098712435</v>
      </c>
      <c r="N63" s="50">
        <f t="shared" si="4"/>
        <v>1.931353251318102E-2</v>
      </c>
      <c r="O63" s="50">
        <f t="shared" si="4"/>
        <v>0.11849595782073812</v>
      </c>
      <c r="P63" s="50">
        <f t="shared" si="4"/>
        <v>0.82669156414762734</v>
      </c>
      <c r="Q63" s="50">
        <f t="shared" si="4"/>
        <v>1.931353251318102E-2</v>
      </c>
      <c r="R63" s="50">
        <f t="shared" si="4"/>
        <v>0.11849595782073812</v>
      </c>
      <c r="S63" s="61">
        <f t="shared" si="4"/>
        <v>0.82669156414762734</v>
      </c>
    </row>
    <row r="64" spans="1:20" x14ac:dyDescent="0.25">
      <c r="A64" s="43" t="s">
        <v>393</v>
      </c>
      <c r="B64" s="44">
        <f>AVERAGE(B41,B48)</f>
        <v>2.1850000000000001E-2</v>
      </c>
      <c r="C64" s="44">
        <f t="shared" ref="C64:S64" si="5">AVERAGE(C41,C48)</f>
        <v>0.11879999999999999</v>
      </c>
      <c r="D64" s="44">
        <f t="shared" si="5"/>
        <v>0.82409999999999994</v>
      </c>
      <c r="E64" s="44">
        <f t="shared" si="5"/>
        <v>2.1850000000000001E-2</v>
      </c>
      <c r="F64" s="44">
        <f t="shared" si="5"/>
        <v>0.11879999999999999</v>
      </c>
      <c r="G64" s="44">
        <f t="shared" si="5"/>
        <v>0.82409999999999994</v>
      </c>
      <c r="H64" s="44">
        <f t="shared" si="5"/>
        <v>2.1850000000000001E-2</v>
      </c>
      <c r="I64" s="44">
        <f t="shared" si="5"/>
        <v>0.11879999999999999</v>
      </c>
      <c r="J64" s="44">
        <f t="shared" si="5"/>
        <v>0.82409999999999994</v>
      </c>
      <c r="K64" s="44">
        <f t="shared" si="5"/>
        <v>2.1850000000000001E-2</v>
      </c>
      <c r="L64" s="44">
        <f t="shared" si="5"/>
        <v>0.11879999999999999</v>
      </c>
      <c r="M64" s="44">
        <f t="shared" si="5"/>
        <v>0.82409999999999994</v>
      </c>
      <c r="N64" s="44">
        <f t="shared" si="5"/>
        <v>2.1850000000000001E-2</v>
      </c>
      <c r="O64" s="44">
        <f t="shared" si="5"/>
        <v>0.11879999999999999</v>
      </c>
      <c r="P64" s="44">
        <f t="shared" si="5"/>
        <v>0.82409999999999994</v>
      </c>
      <c r="Q64" s="44">
        <f t="shared" si="5"/>
        <v>2.1850000000000001E-2</v>
      </c>
      <c r="R64" s="44">
        <f t="shared" si="5"/>
        <v>0.11879999999999999</v>
      </c>
      <c r="S64" s="62">
        <f t="shared" si="5"/>
        <v>0.82409999999999994</v>
      </c>
    </row>
    <row r="65" spans="1:19" s="39" customFormat="1" ht="15.75" thickBot="1" x14ac:dyDescent="0.3">
      <c r="A65" s="63" t="s">
        <v>394</v>
      </c>
      <c r="B65" s="50">
        <f>(B41*B57+B48*B56)/(B56+B57)</f>
        <v>2.3145161290322583E-2</v>
      </c>
      <c r="C65" s="50">
        <f t="shared" ref="C65:S65" si="6">(C41*C57+C48*C56)/(C56+C57)</f>
        <v>0.11915483870967743</v>
      </c>
      <c r="D65" s="50">
        <f t="shared" si="6"/>
        <v>0.82339032258064504</v>
      </c>
      <c r="E65" s="50">
        <f t="shared" si="6"/>
        <v>2.469066959385291E-2</v>
      </c>
      <c r="F65" s="50">
        <f t="shared" si="6"/>
        <v>0.11957826564215149</v>
      </c>
      <c r="G65" s="50">
        <f t="shared" si="6"/>
        <v>0.82254346871569695</v>
      </c>
      <c r="H65" s="50">
        <f t="shared" si="6"/>
        <v>2.1988607594936704E-2</v>
      </c>
      <c r="I65" s="50">
        <f t="shared" si="6"/>
        <v>0.11883797468354429</v>
      </c>
      <c r="J65" s="50">
        <f t="shared" si="6"/>
        <v>0.82402405063291129</v>
      </c>
      <c r="K65" s="50">
        <f t="shared" si="6"/>
        <v>2.1988607594936704E-2</v>
      </c>
      <c r="L65" s="50">
        <f t="shared" si="6"/>
        <v>0.11883797468354429</v>
      </c>
      <c r="M65" s="50">
        <f t="shared" si="6"/>
        <v>0.82402405063291129</v>
      </c>
      <c r="N65" s="50">
        <f t="shared" si="6"/>
        <v>2.0839462809917358E-2</v>
      </c>
      <c r="O65" s="50">
        <f t="shared" si="6"/>
        <v>0.11852314049586778</v>
      </c>
      <c r="P65" s="50">
        <f t="shared" si="6"/>
        <v>0.82465371900826445</v>
      </c>
      <c r="Q65" s="50">
        <f t="shared" si="6"/>
        <v>2.0839462809917358E-2</v>
      </c>
      <c r="R65" s="50">
        <f t="shared" si="6"/>
        <v>0.11852314049586778</v>
      </c>
      <c r="S65" s="61">
        <f t="shared" si="6"/>
        <v>0.82465371900826445</v>
      </c>
    </row>
    <row r="66" spans="1:19" ht="15.75" thickBot="1" x14ac:dyDescent="0.3">
      <c r="A66" s="64"/>
      <c r="B66" s="22"/>
      <c r="C66" s="22"/>
      <c r="D66" s="22"/>
      <c r="E66" s="22"/>
      <c r="F66" s="22"/>
      <c r="G66" s="22"/>
      <c r="H66" s="22"/>
      <c r="I66" s="22"/>
      <c r="J66" s="22"/>
      <c r="K66" s="22"/>
      <c r="L66" s="22"/>
      <c r="M66" s="22"/>
      <c r="N66" s="22"/>
      <c r="O66" s="22"/>
      <c r="P66" s="22"/>
      <c r="Q66" s="22"/>
      <c r="R66" s="22"/>
      <c r="S66" s="23"/>
    </row>
    <row r="67" spans="1:19" ht="15.75" thickBot="1" x14ac:dyDescent="0.3">
      <c r="A67" s="65" t="s">
        <v>287</v>
      </c>
      <c r="B67" s="65" t="s">
        <v>395</v>
      </c>
      <c r="C67" s="66" t="s">
        <v>396</v>
      </c>
      <c r="D67" s="67"/>
      <c r="E67" s="65" t="s">
        <v>395</v>
      </c>
      <c r="F67" s="66" t="s">
        <v>396</v>
      </c>
      <c r="G67" s="67"/>
      <c r="H67" s="65" t="s">
        <v>395</v>
      </c>
      <c r="I67" s="66" t="s">
        <v>396</v>
      </c>
      <c r="J67" s="67"/>
      <c r="K67" s="65" t="s">
        <v>395</v>
      </c>
      <c r="L67" s="66" t="s">
        <v>396</v>
      </c>
      <c r="M67" s="67"/>
      <c r="N67" s="65" t="s">
        <v>395</v>
      </c>
      <c r="O67" s="66" t="s">
        <v>396</v>
      </c>
      <c r="P67" s="67"/>
      <c r="Q67" s="68" t="s">
        <v>395</v>
      </c>
      <c r="R67" s="66" t="s">
        <v>396</v>
      </c>
      <c r="S67" s="67"/>
    </row>
    <row r="68" spans="1:19" x14ac:dyDescent="0.25">
      <c r="A68" s="39" t="s">
        <v>285</v>
      </c>
      <c r="B68" s="48">
        <f>B41*$K$4</f>
        <v>1.3954724409448819E-2</v>
      </c>
      <c r="C68" s="39">
        <f>B41*$L$4</f>
        <v>9.9389763779527546E-3</v>
      </c>
      <c r="D68" s="49"/>
      <c r="E68" s="48">
        <f>E41*$K$4</f>
        <v>1.3954724409448819E-2</v>
      </c>
      <c r="F68" s="39">
        <f>E41*$L$4</f>
        <v>9.9389763779527546E-3</v>
      </c>
      <c r="G68" s="49"/>
      <c r="H68" s="48">
        <f>H41*$K$4</f>
        <v>1.3954724409448819E-2</v>
      </c>
      <c r="I68" s="39">
        <f>H41*$L$4</f>
        <v>9.9389763779527546E-3</v>
      </c>
      <c r="J68" s="49"/>
      <c r="K68" s="48">
        <f>K41*$K$4</f>
        <v>1.3954724409448819E-2</v>
      </c>
      <c r="L68" s="39">
        <f>K41*$L$4</f>
        <v>9.9389763779527546E-3</v>
      </c>
      <c r="M68" s="49"/>
      <c r="N68" s="48">
        <f>N41*$K$4</f>
        <v>1.3954724409448819E-2</v>
      </c>
      <c r="O68" s="39">
        <f>N41*$L$4</f>
        <v>9.9389763779527546E-3</v>
      </c>
      <c r="P68" s="49"/>
      <c r="Q68" s="48">
        <f>Q41*$K$4</f>
        <v>1.3954724409448819E-2</v>
      </c>
      <c r="R68" s="39">
        <f>Q41*$L$4</f>
        <v>9.9389763779527546E-3</v>
      </c>
      <c r="S68" s="49"/>
    </row>
    <row r="69" spans="1:19" x14ac:dyDescent="0.25">
      <c r="A69" s="39" t="s">
        <v>274</v>
      </c>
      <c r="B69" s="48">
        <f t="shared" ref="B69:B75" si="7">B42*$K$4</f>
        <v>9.9051181102362221E-3</v>
      </c>
      <c r="C69" s="39">
        <f t="shared" ref="C69:C75" si="8">B42*$L$4</f>
        <v>7.0547244094488187E-3</v>
      </c>
      <c r="D69" s="49"/>
      <c r="E69" s="48">
        <f t="shared" ref="E69:E75" si="9">E42*$K$4</f>
        <v>9.9051181102362221E-3</v>
      </c>
      <c r="F69" s="39">
        <f t="shared" ref="F69:F75" si="10">E42*$L$4</f>
        <v>7.0547244094488187E-3</v>
      </c>
      <c r="G69" s="49"/>
      <c r="H69" s="48">
        <f t="shared" ref="H69:H75" si="11">H42*$K$4</f>
        <v>9.9051181102362221E-3</v>
      </c>
      <c r="I69" s="39">
        <f t="shared" ref="I69:I75" si="12">H42*$L$4</f>
        <v>7.0547244094488187E-3</v>
      </c>
      <c r="J69" s="49"/>
      <c r="K69" s="48">
        <f t="shared" ref="K69:K75" si="13">K42*$K$4</f>
        <v>9.9051181102362221E-3</v>
      </c>
      <c r="L69" s="39">
        <f t="shared" ref="L69:L75" si="14">K42*$L$4</f>
        <v>7.0547244094488187E-3</v>
      </c>
      <c r="M69" s="49"/>
      <c r="N69" s="48">
        <f t="shared" ref="N69:N75" si="15">N42*$K$4</f>
        <v>9.9051181102362221E-3</v>
      </c>
      <c r="O69" s="39">
        <f t="shared" ref="O69:O75" si="16">N42*$L$4</f>
        <v>7.0547244094488187E-3</v>
      </c>
      <c r="P69" s="49"/>
      <c r="Q69" s="48">
        <f t="shared" ref="Q69:Q75" si="17">Q42*$K$4</f>
        <v>9.9051181102362221E-3</v>
      </c>
      <c r="R69" s="39">
        <f t="shared" ref="R69:R75" si="18">Q42*$L$4</f>
        <v>7.0547244094488187E-3</v>
      </c>
      <c r="S69" s="49"/>
    </row>
    <row r="70" spans="1:19" x14ac:dyDescent="0.25">
      <c r="A70" s="39" t="s">
        <v>276</v>
      </c>
      <c r="B70" s="48">
        <f t="shared" si="7"/>
        <v>9.9051181102362221E-3</v>
      </c>
      <c r="C70" s="39">
        <f t="shared" si="8"/>
        <v>7.0547244094488187E-3</v>
      </c>
      <c r="D70" s="49"/>
      <c r="E70" s="48">
        <f t="shared" si="9"/>
        <v>9.9051181102362221E-3</v>
      </c>
      <c r="F70" s="39">
        <f t="shared" si="10"/>
        <v>7.0547244094488187E-3</v>
      </c>
      <c r="G70" s="49"/>
      <c r="H70" s="48">
        <f t="shared" si="11"/>
        <v>9.9051181102362221E-3</v>
      </c>
      <c r="I70" s="39">
        <f t="shared" si="12"/>
        <v>7.0547244094488187E-3</v>
      </c>
      <c r="J70" s="49"/>
      <c r="K70" s="48">
        <f t="shared" si="13"/>
        <v>9.9051181102362221E-3</v>
      </c>
      <c r="L70" s="39">
        <f t="shared" si="14"/>
        <v>7.0547244094488187E-3</v>
      </c>
      <c r="M70" s="49"/>
      <c r="N70" s="48">
        <f t="shared" si="15"/>
        <v>9.9051181102362221E-3</v>
      </c>
      <c r="O70" s="39">
        <f t="shared" si="16"/>
        <v>7.0547244094488187E-3</v>
      </c>
      <c r="P70" s="49"/>
      <c r="Q70" s="48">
        <f t="shared" si="17"/>
        <v>9.9051181102362221E-3</v>
      </c>
      <c r="R70" s="39">
        <f t="shared" si="18"/>
        <v>7.0547244094488187E-3</v>
      </c>
      <c r="S70" s="49"/>
    </row>
    <row r="71" spans="1:19" x14ac:dyDescent="0.25">
      <c r="A71" s="39" t="s">
        <v>245</v>
      </c>
      <c r="B71" s="48">
        <f t="shared" si="7"/>
        <v>1.149212598425197E-2</v>
      </c>
      <c r="C71" s="39">
        <f t="shared" si="8"/>
        <v>8.1850393700787401E-3</v>
      </c>
      <c r="D71" s="49"/>
      <c r="E71" s="48">
        <f t="shared" si="9"/>
        <v>1.149212598425197E-2</v>
      </c>
      <c r="F71" s="39">
        <f t="shared" si="10"/>
        <v>8.1850393700787401E-3</v>
      </c>
      <c r="G71" s="49"/>
      <c r="H71" s="48">
        <f t="shared" si="11"/>
        <v>1.149212598425197E-2</v>
      </c>
      <c r="I71" s="39">
        <f t="shared" si="12"/>
        <v>8.1850393700787401E-3</v>
      </c>
      <c r="J71" s="49"/>
      <c r="K71" s="48">
        <f t="shared" si="13"/>
        <v>1.149212598425197E-2</v>
      </c>
      <c r="L71" s="39">
        <f t="shared" si="14"/>
        <v>8.1850393700787401E-3</v>
      </c>
      <c r="M71" s="49"/>
      <c r="N71" s="48">
        <f t="shared" si="15"/>
        <v>1.149212598425197E-2</v>
      </c>
      <c r="O71" s="39">
        <f t="shared" si="16"/>
        <v>8.1850393700787401E-3</v>
      </c>
      <c r="P71" s="49"/>
      <c r="Q71" s="48">
        <f t="shared" si="17"/>
        <v>1.149212598425197E-2</v>
      </c>
      <c r="R71" s="39">
        <f t="shared" si="18"/>
        <v>8.1850393700787401E-3</v>
      </c>
      <c r="S71" s="49"/>
    </row>
    <row r="72" spans="1:19" x14ac:dyDescent="0.25">
      <c r="A72" s="39" t="s">
        <v>279</v>
      </c>
      <c r="B72" s="48">
        <f t="shared" si="7"/>
        <v>1.3462204724409449E-2</v>
      </c>
      <c r="C72" s="39">
        <f t="shared" si="8"/>
        <v>9.5881889763779517E-3</v>
      </c>
      <c r="D72" s="49"/>
      <c r="E72" s="48">
        <f t="shared" si="9"/>
        <v>1.3462204724409449E-2</v>
      </c>
      <c r="F72" s="39">
        <f t="shared" si="10"/>
        <v>9.5881889763779517E-3</v>
      </c>
      <c r="G72" s="49"/>
      <c r="H72" s="48">
        <f t="shared" si="11"/>
        <v>1.3462204724409449E-2</v>
      </c>
      <c r="I72" s="39">
        <f t="shared" si="12"/>
        <v>9.5881889763779517E-3</v>
      </c>
      <c r="J72" s="49"/>
      <c r="K72" s="48">
        <f t="shared" si="13"/>
        <v>1.3462204724409449E-2</v>
      </c>
      <c r="L72" s="39">
        <f t="shared" si="14"/>
        <v>9.5881889763779517E-3</v>
      </c>
      <c r="M72" s="49"/>
      <c r="N72" s="48">
        <f t="shared" si="15"/>
        <v>1.3462204724409449E-2</v>
      </c>
      <c r="O72" s="39">
        <f t="shared" si="16"/>
        <v>9.5881889763779517E-3</v>
      </c>
      <c r="P72" s="49"/>
      <c r="Q72" s="48">
        <f t="shared" si="17"/>
        <v>1.3462204724409449E-2</v>
      </c>
      <c r="R72" s="39">
        <f t="shared" si="18"/>
        <v>9.5881889763779517E-3</v>
      </c>
      <c r="S72" s="49"/>
    </row>
    <row r="73" spans="1:19" x14ac:dyDescent="0.25">
      <c r="A73" s="39" t="s">
        <v>246</v>
      </c>
      <c r="B73" s="48">
        <f t="shared" si="7"/>
        <v>9.9598425196850398E-3</v>
      </c>
      <c r="C73" s="39">
        <f t="shared" si="8"/>
        <v>7.093700787401575E-3</v>
      </c>
      <c r="D73" s="49"/>
      <c r="E73" s="48">
        <f t="shared" si="9"/>
        <v>9.9598425196850398E-3</v>
      </c>
      <c r="F73" s="39">
        <f t="shared" si="10"/>
        <v>7.093700787401575E-3</v>
      </c>
      <c r="G73" s="49"/>
      <c r="H73" s="48">
        <f t="shared" si="11"/>
        <v>9.9598425196850398E-3</v>
      </c>
      <c r="I73" s="39">
        <f t="shared" si="12"/>
        <v>7.093700787401575E-3</v>
      </c>
      <c r="J73" s="49"/>
      <c r="K73" s="48">
        <f t="shared" si="13"/>
        <v>9.9598425196850398E-3</v>
      </c>
      <c r="L73" s="39">
        <f t="shared" si="14"/>
        <v>7.093700787401575E-3</v>
      </c>
      <c r="M73" s="49"/>
      <c r="N73" s="48">
        <f t="shared" si="15"/>
        <v>9.9598425196850398E-3</v>
      </c>
      <c r="O73" s="39">
        <f t="shared" si="16"/>
        <v>7.093700787401575E-3</v>
      </c>
      <c r="P73" s="49"/>
      <c r="Q73" s="48">
        <f t="shared" si="17"/>
        <v>9.9598425196850398E-3</v>
      </c>
      <c r="R73" s="39">
        <f t="shared" si="18"/>
        <v>7.093700787401575E-3</v>
      </c>
      <c r="S73" s="49"/>
    </row>
    <row r="74" spans="1:19" x14ac:dyDescent="0.25">
      <c r="A74" s="39" t="s">
        <v>282</v>
      </c>
      <c r="B74" s="48">
        <f t="shared" si="7"/>
        <v>9.9598425196850398E-3</v>
      </c>
      <c r="C74" s="39">
        <f t="shared" si="8"/>
        <v>7.093700787401575E-3</v>
      </c>
      <c r="D74" s="49"/>
      <c r="E74" s="48">
        <f t="shared" si="9"/>
        <v>9.9598425196850398E-3</v>
      </c>
      <c r="F74" s="39">
        <f t="shared" si="10"/>
        <v>7.093700787401575E-3</v>
      </c>
      <c r="G74" s="49"/>
      <c r="H74" s="48">
        <f t="shared" si="11"/>
        <v>9.9598425196850398E-3</v>
      </c>
      <c r="I74" s="39">
        <f t="shared" si="12"/>
        <v>7.093700787401575E-3</v>
      </c>
      <c r="J74" s="49"/>
      <c r="K74" s="48">
        <f t="shared" si="13"/>
        <v>9.9598425196850398E-3</v>
      </c>
      <c r="L74" s="39">
        <f t="shared" si="14"/>
        <v>7.093700787401575E-3</v>
      </c>
      <c r="M74" s="49"/>
      <c r="N74" s="48">
        <f t="shared" si="15"/>
        <v>9.9598425196850398E-3</v>
      </c>
      <c r="O74" s="39">
        <f t="shared" si="16"/>
        <v>7.093700787401575E-3</v>
      </c>
      <c r="P74" s="49"/>
      <c r="Q74" s="48">
        <f t="shared" si="17"/>
        <v>9.9598425196850398E-3</v>
      </c>
      <c r="R74" s="39">
        <f t="shared" si="18"/>
        <v>7.093700787401575E-3</v>
      </c>
      <c r="S74" s="49"/>
    </row>
    <row r="75" spans="1:19" x14ac:dyDescent="0.25">
      <c r="A75" s="39" t="s">
        <v>238</v>
      </c>
      <c r="B75" s="48">
        <f t="shared" si="7"/>
        <v>9.9598425196850398E-3</v>
      </c>
      <c r="C75" s="39">
        <f t="shared" si="8"/>
        <v>7.093700787401575E-3</v>
      </c>
      <c r="D75" s="49"/>
      <c r="E75" s="48">
        <f t="shared" si="9"/>
        <v>9.9598425196850398E-3</v>
      </c>
      <c r="F75" s="39">
        <f t="shared" si="10"/>
        <v>7.093700787401575E-3</v>
      </c>
      <c r="G75" s="49"/>
      <c r="H75" s="48">
        <f t="shared" si="11"/>
        <v>9.9598425196850398E-3</v>
      </c>
      <c r="I75" s="39">
        <f t="shared" si="12"/>
        <v>7.093700787401575E-3</v>
      </c>
      <c r="J75" s="49"/>
      <c r="K75" s="48">
        <f t="shared" si="13"/>
        <v>9.9598425196850398E-3</v>
      </c>
      <c r="L75" s="39">
        <f t="shared" si="14"/>
        <v>7.093700787401575E-3</v>
      </c>
      <c r="M75" s="49"/>
      <c r="N75" s="48">
        <f t="shared" si="15"/>
        <v>9.9598425196850398E-3</v>
      </c>
      <c r="O75" s="39">
        <f t="shared" si="16"/>
        <v>7.093700787401575E-3</v>
      </c>
      <c r="P75" s="49"/>
      <c r="Q75" s="48">
        <f t="shared" si="17"/>
        <v>9.9598425196850398E-3</v>
      </c>
      <c r="R75" s="39">
        <f t="shared" si="18"/>
        <v>7.093700787401575E-3</v>
      </c>
      <c r="S75" s="49"/>
    </row>
    <row r="76" spans="1:19" x14ac:dyDescent="0.25">
      <c r="A76" s="39" t="s">
        <v>397</v>
      </c>
      <c r="B76" s="48">
        <f>B63*$K$4</f>
        <v>1.0569216611543945E-2</v>
      </c>
      <c r="C76" s="39">
        <f>B63*$L$4</f>
        <v>7.5277154283658297E-3</v>
      </c>
      <c r="D76" s="49"/>
      <c r="E76" s="48">
        <f>E63*$K$4</f>
        <v>1.0569216611543945E-2</v>
      </c>
      <c r="F76" s="39">
        <f>E63*$L$4</f>
        <v>7.5277154283658297E-3</v>
      </c>
      <c r="G76" s="49"/>
      <c r="H76" s="48">
        <f>H63*$K$4</f>
        <v>1.0561106417491807E-2</v>
      </c>
      <c r="I76" s="39">
        <f>H63*$L$4</f>
        <v>7.5219391031056742E-3</v>
      </c>
      <c r="J76" s="49"/>
      <c r="K76" s="48">
        <f>K63*$K$4</f>
        <v>1.0561106417491807E-2</v>
      </c>
      <c r="L76" s="39">
        <f>K63*$L$4</f>
        <v>7.5219391031056742E-3</v>
      </c>
      <c r="M76" s="49"/>
      <c r="N76" s="48">
        <f>N63*$K$4</f>
        <v>1.0569216611543945E-2</v>
      </c>
      <c r="O76" s="39">
        <f>N63*$L$4</f>
        <v>7.5277154283658297E-3</v>
      </c>
      <c r="P76" s="49"/>
      <c r="Q76" s="48">
        <f>Q63*$K$4</f>
        <v>1.0569216611543945E-2</v>
      </c>
      <c r="R76" s="39">
        <f>Q63*$L$4</f>
        <v>7.5277154283658297E-3</v>
      </c>
      <c r="S76" s="49"/>
    </row>
    <row r="77" spans="1:19" ht="15.75" thickBot="1" x14ac:dyDescent="0.3">
      <c r="A77" s="39" t="s">
        <v>398</v>
      </c>
      <c r="B77" s="48">
        <f>B65*$K$4</f>
        <v>1.2666052832105666E-2</v>
      </c>
      <c r="C77" s="39">
        <f>B65*$L$4</f>
        <v>9.0211455422910848E-3</v>
      </c>
      <c r="D77" s="49"/>
      <c r="E77" s="48">
        <f>E65*$K$4</f>
        <v>1.3511823124195096E-2</v>
      </c>
      <c r="F77" s="39">
        <f>E65*$L$4</f>
        <v>9.6235286999662908E-3</v>
      </c>
      <c r="G77" s="49"/>
      <c r="H77" s="48">
        <f>H65*$K$4</f>
        <v>1.2033135652347253E-2</v>
      </c>
      <c r="I77" s="39">
        <f>H65*$L$4</f>
        <v>8.5703628027509193E-3</v>
      </c>
      <c r="J77" s="49"/>
      <c r="K77" s="48">
        <f>K65*$K$4</f>
        <v>1.2033135652347253E-2</v>
      </c>
      <c r="L77" s="39">
        <f>K65*$L$4</f>
        <v>8.5703628027509193E-3</v>
      </c>
      <c r="M77" s="49"/>
      <c r="N77" s="48">
        <f>N65*$K$4</f>
        <v>1.1404272955033516E-2</v>
      </c>
      <c r="O77" s="39">
        <f>N65*$L$4</f>
        <v>8.1224677881173955E-3</v>
      </c>
      <c r="P77" s="49"/>
      <c r="Q77" s="48">
        <f>Q65*$K$4</f>
        <v>1.1404272955033516E-2</v>
      </c>
      <c r="R77" s="39">
        <f>Q65*$L$4</f>
        <v>8.1224677881173955E-3</v>
      </c>
      <c r="S77" s="49"/>
    </row>
    <row r="78" spans="1:19" ht="15.75" thickBot="1" x14ac:dyDescent="0.3">
      <c r="A78" s="65" t="s">
        <v>287</v>
      </c>
      <c r="B78" s="65" t="s">
        <v>399</v>
      </c>
      <c r="C78" s="66" t="s">
        <v>400</v>
      </c>
      <c r="D78" s="67" t="s">
        <v>401</v>
      </c>
      <c r="E78" s="65" t="s">
        <v>399</v>
      </c>
      <c r="F78" s="66" t="s">
        <v>400</v>
      </c>
      <c r="G78" s="67" t="s">
        <v>401</v>
      </c>
      <c r="H78" s="65" t="s">
        <v>399</v>
      </c>
      <c r="I78" s="66" t="s">
        <v>400</v>
      </c>
      <c r="J78" s="67" t="s">
        <v>401</v>
      </c>
      <c r="K78" s="65" t="s">
        <v>399</v>
      </c>
      <c r="L78" s="66" t="s">
        <v>400</v>
      </c>
      <c r="M78" s="67" t="s">
        <v>401</v>
      </c>
      <c r="N78" s="65" t="s">
        <v>399</v>
      </c>
      <c r="O78" s="66" t="s">
        <v>400</v>
      </c>
      <c r="P78" s="67" t="s">
        <v>401</v>
      </c>
      <c r="Q78" s="65" t="s">
        <v>399</v>
      </c>
      <c r="R78" s="66" t="s">
        <v>400</v>
      </c>
      <c r="S78" s="67" t="s">
        <v>401</v>
      </c>
    </row>
    <row r="79" spans="1:19" x14ac:dyDescent="0.25">
      <c r="A79" s="39" t="s">
        <v>285</v>
      </c>
      <c r="B79" s="48">
        <f>B41*$K$4</f>
        <v>1.3954724409448819E-2</v>
      </c>
      <c r="C79" s="39">
        <f>B41*$M$4*1000</f>
        <v>1.0634704724409445</v>
      </c>
      <c r="D79" s="49">
        <f>B41*$N$4</f>
        <v>8.8755059055118102E-3</v>
      </c>
      <c r="E79" s="48">
        <f>E41*$K$4</f>
        <v>1.3954724409448819E-2</v>
      </c>
      <c r="F79" s="39">
        <f>E41*$M$4*1000</f>
        <v>1.0634704724409445</v>
      </c>
      <c r="G79" s="49">
        <f>E41*$N$4</f>
        <v>8.8755059055118102E-3</v>
      </c>
      <c r="H79" s="48">
        <f>H41*$K$4</f>
        <v>1.3954724409448819E-2</v>
      </c>
      <c r="I79" s="39">
        <f>H41*$M$4*1000</f>
        <v>1.0634704724409445</v>
      </c>
      <c r="J79" s="49">
        <f>H41*$N$4</f>
        <v>8.8755059055118102E-3</v>
      </c>
      <c r="K79" s="48">
        <f>K41*$K$4</f>
        <v>1.3954724409448819E-2</v>
      </c>
      <c r="L79" s="39">
        <f>K41*$M$4*1000</f>
        <v>1.0634704724409445</v>
      </c>
      <c r="M79" s="49">
        <f>K41*$N$4</f>
        <v>8.8755059055118102E-3</v>
      </c>
      <c r="N79" s="48">
        <f>N41*$K$4</f>
        <v>1.3954724409448819E-2</v>
      </c>
      <c r="O79" s="39">
        <f>N41*$M$4*1000</f>
        <v>1.0634704724409445</v>
      </c>
      <c r="P79" s="49">
        <f>N41*$N$4</f>
        <v>8.8755059055118102E-3</v>
      </c>
      <c r="Q79" s="48">
        <f>Q41*$K$4</f>
        <v>1.3954724409448819E-2</v>
      </c>
      <c r="R79" s="39">
        <f>Q41*$M$4*1000</f>
        <v>1.0634704724409445</v>
      </c>
      <c r="S79" s="49">
        <f>Q41*$N$4</f>
        <v>8.8755059055118102E-3</v>
      </c>
    </row>
    <row r="80" spans="1:19" x14ac:dyDescent="0.25">
      <c r="A80" s="39" t="s">
        <v>274</v>
      </c>
      <c r="B80" s="48">
        <f t="shared" ref="B80:B86" si="19">B42*$K$4</f>
        <v>9.9051181102362221E-3</v>
      </c>
      <c r="C80" s="39">
        <f t="shared" ref="C80:C86" si="20">B42*$M$4*1000</f>
        <v>0.75485551181102362</v>
      </c>
      <c r="D80" s="49">
        <f t="shared" ref="D80:D86" si="21">B42*$N$4</f>
        <v>6.2998688976377958E-3</v>
      </c>
      <c r="E80" s="48">
        <f t="shared" ref="E80:E86" si="22">E42*$K$4</f>
        <v>9.9051181102362221E-3</v>
      </c>
      <c r="F80" s="39">
        <f t="shared" ref="F80:F86" si="23">E42*$M$4*1000</f>
        <v>0.75485551181102362</v>
      </c>
      <c r="G80" s="49">
        <f t="shared" ref="G80:G86" si="24">E42*$N$4</f>
        <v>6.2998688976377958E-3</v>
      </c>
      <c r="H80" s="48">
        <f t="shared" ref="H80:H86" si="25">H42*$K$4</f>
        <v>9.9051181102362221E-3</v>
      </c>
      <c r="I80" s="39">
        <f t="shared" ref="I80:I86" si="26">H42*$M$4*1000</f>
        <v>0.75485551181102362</v>
      </c>
      <c r="J80" s="49">
        <f t="shared" ref="J80:J86" si="27">H42*$N$4</f>
        <v>6.2998688976377958E-3</v>
      </c>
      <c r="K80" s="48">
        <f t="shared" ref="K80:K86" si="28">K42*$K$4</f>
        <v>9.9051181102362221E-3</v>
      </c>
      <c r="L80" s="39">
        <f t="shared" ref="L80:L86" si="29">K42*$M$4*1000</f>
        <v>0.75485551181102362</v>
      </c>
      <c r="M80" s="49">
        <f t="shared" ref="M80:M86" si="30">K42*$N$4</f>
        <v>6.2998688976377958E-3</v>
      </c>
      <c r="N80" s="48">
        <f t="shared" ref="N80:N86" si="31">N42*$K$4</f>
        <v>9.9051181102362221E-3</v>
      </c>
      <c r="O80" s="39">
        <f t="shared" ref="O80:O86" si="32">N42*$M$4*1000</f>
        <v>0.75485551181102362</v>
      </c>
      <c r="P80" s="49">
        <f t="shared" ref="P80:P86" si="33">N42*$N$4</f>
        <v>6.2998688976377958E-3</v>
      </c>
      <c r="Q80" s="48">
        <f t="shared" ref="Q80:Q86" si="34">Q42*$K$4</f>
        <v>9.9051181102362221E-3</v>
      </c>
      <c r="R80" s="39">
        <f t="shared" ref="R80:R86" si="35">Q42*$M$4*1000</f>
        <v>0.75485551181102362</v>
      </c>
      <c r="S80" s="49">
        <f t="shared" ref="S80:S86" si="36">Q42*$N$4</f>
        <v>6.2998688976377958E-3</v>
      </c>
    </row>
    <row r="81" spans="1:19" x14ac:dyDescent="0.25">
      <c r="A81" s="39" t="s">
        <v>276</v>
      </c>
      <c r="B81" s="48">
        <f t="shared" si="19"/>
        <v>9.9051181102362221E-3</v>
      </c>
      <c r="C81" s="39">
        <f t="shared" si="20"/>
        <v>0.75485551181102362</v>
      </c>
      <c r="D81" s="49">
        <f t="shared" si="21"/>
        <v>6.2998688976377958E-3</v>
      </c>
      <c r="E81" s="48">
        <f t="shared" si="22"/>
        <v>9.9051181102362221E-3</v>
      </c>
      <c r="F81" s="39">
        <f t="shared" si="23"/>
        <v>0.75485551181102362</v>
      </c>
      <c r="G81" s="49">
        <f t="shared" si="24"/>
        <v>6.2998688976377958E-3</v>
      </c>
      <c r="H81" s="48">
        <f t="shared" si="25"/>
        <v>9.9051181102362221E-3</v>
      </c>
      <c r="I81" s="39">
        <f t="shared" si="26"/>
        <v>0.75485551181102362</v>
      </c>
      <c r="J81" s="49">
        <f t="shared" si="27"/>
        <v>6.2998688976377958E-3</v>
      </c>
      <c r="K81" s="48">
        <f t="shared" si="28"/>
        <v>9.9051181102362221E-3</v>
      </c>
      <c r="L81" s="39">
        <f t="shared" si="29"/>
        <v>0.75485551181102362</v>
      </c>
      <c r="M81" s="49">
        <f t="shared" si="30"/>
        <v>6.2998688976377958E-3</v>
      </c>
      <c r="N81" s="48">
        <f t="shared" si="31"/>
        <v>9.9051181102362221E-3</v>
      </c>
      <c r="O81" s="39">
        <f t="shared" si="32"/>
        <v>0.75485551181102362</v>
      </c>
      <c r="P81" s="49">
        <f t="shared" si="33"/>
        <v>6.2998688976377958E-3</v>
      </c>
      <c r="Q81" s="48">
        <f t="shared" si="34"/>
        <v>9.9051181102362221E-3</v>
      </c>
      <c r="R81" s="39">
        <f t="shared" si="35"/>
        <v>0.75485551181102362</v>
      </c>
      <c r="S81" s="49">
        <f t="shared" si="36"/>
        <v>6.2998688976377958E-3</v>
      </c>
    </row>
    <row r="82" spans="1:19" x14ac:dyDescent="0.25">
      <c r="A82" s="39" t="s">
        <v>245</v>
      </c>
      <c r="B82" s="48">
        <f t="shared" si="19"/>
        <v>1.149212598425197E-2</v>
      </c>
      <c r="C82" s="39">
        <f t="shared" si="20"/>
        <v>0.87579921259842508</v>
      </c>
      <c r="D82" s="49">
        <f t="shared" si="21"/>
        <v>7.3092401574803159E-3</v>
      </c>
      <c r="E82" s="48">
        <f t="shared" si="22"/>
        <v>1.149212598425197E-2</v>
      </c>
      <c r="F82" s="39">
        <f t="shared" si="23"/>
        <v>0.87579921259842508</v>
      </c>
      <c r="G82" s="49">
        <f t="shared" si="24"/>
        <v>7.3092401574803159E-3</v>
      </c>
      <c r="H82" s="48">
        <f t="shared" si="25"/>
        <v>1.149212598425197E-2</v>
      </c>
      <c r="I82" s="39">
        <f t="shared" si="26"/>
        <v>0.87579921259842508</v>
      </c>
      <c r="J82" s="49">
        <f t="shared" si="27"/>
        <v>7.3092401574803159E-3</v>
      </c>
      <c r="K82" s="48">
        <f t="shared" si="28"/>
        <v>1.149212598425197E-2</v>
      </c>
      <c r="L82" s="39">
        <f t="shared" si="29"/>
        <v>0.87579921259842508</v>
      </c>
      <c r="M82" s="49">
        <f t="shared" si="30"/>
        <v>7.3092401574803159E-3</v>
      </c>
      <c r="N82" s="48">
        <f t="shared" si="31"/>
        <v>1.149212598425197E-2</v>
      </c>
      <c r="O82" s="39">
        <f t="shared" si="32"/>
        <v>0.87579921259842508</v>
      </c>
      <c r="P82" s="49">
        <f t="shared" si="33"/>
        <v>7.3092401574803159E-3</v>
      </c>
      <c r="Q82" s="48">
        <f t="shared" si="34"/>
        <v>1.149212598425197E-2</v>
      </c>
      <c r="R82" s="39">
        <f t="shared" si="35"/>
        <v>0.87579921259842508</v>
      </c>
      <c r="S82" s="49">
        <f t="shared" si="36"/>
        <v>7.3092401574803159E-3</v>
      </c>
    </row>
    <row r="83" spans="1:19" x14ac:dyDescent="0.25">
      <c r="A83" s="39" t="s">
        <v>279</v>
      </c>
      <c r="B83" s="48">
        <f t="shared" si="19"/>
        <v>1.3462204724409449E-2</v>
      </c>
      <c r="C83" s="39">
        <f t="shared" si="20"/>
        <v>1.0259362204724407</v>
      </c>
      <c r="D83" s="49">
        <f t="shared" si="21"/>
        <v>8.5622527559055129E-3</v>
      </c>
      <c r="E83" s="48">
        <f t="shared" si="22"/>
        <v>1.3462204724409449E-2</v>
      </c>
      <c r="F83" s="39">
        <f t="shared" si="23"/>
        <v>1.0259362204724407</v>
      </c>
      <c r="G83" s="49">
        <f t="shared" si="24"/>
        <v>8.5622527559055129E-3</v>
      </c>
      <c r="H83" s="48">
        <f t="shared" si="25"/>
        <v>1.3462204724409449E-2</v>
      </c>
      <c r="I83" s="39">
        <f t="shared" si="26"/>
        <v>1.0259362204724407</v>
      </c>
      <c r="J83" s="49">
        <f t="shared" si="27"/>
        <v>8.5622527559055129E-3</v>
      </c>
      <c r="K83" s="48">
        <f t="shared" si="28"/>
        <v>1.3462204724409449E-2</v>
      </c>
      <c r="L83" s="39">
        <f t="shared" si="29"/>
        <v>1.0259362204724407</v>
      </c>
      <c r="M83" s="49">
        <f t="shared" si="30"/>
        <v>8.5622527559055129E-3</v>
      </c>
      <c r="N83" s="48">
        <f t="shared" si="31"/>
        <v>1.3462204724409449E-2</v>
      </c>
      <c r="O83" s="39">
        <f t="shared" si="32"/>
        <v>1.0259362204724407</v>
      </c>
      <c r="P83" s="49">
        <f t="shared" si="33"/>
        <v>8.5622527559055129E-3</v>
      </c>
      <c r="Q83" s="48">
        <f t="shared" si="34"/>
        <v>1.3462204724409449E-2</v>
      </c>
      <c r="R83" s="39">
        <f t="shared" si="35"/>
        <v>1.0259362204724407</v>
      </c>
      <c r="S83" s="49">
        <f t="shared" si="36"/>
        <v>8.5622527559055129E-3</v>
      </c>
    </row>
    <row r="84" spans="1:19" x14ac:dyDescent="0.25">
      <c r="A84" s="39" t="s">
        <v>246</v>
      </c>
      <c r="B84" s="48">
        <f t="shared" si="19"/>
        <v>9.9598425196850398E-3</v>
      </c>
      <c r="C84" s="39">
        <f t="shared" si="20"/>
        <v>0.75902598425196843</v>
      </c>
      <c r="D84" s="49">
        <f t="shared" si="21"/>
        <v>6.3346748031496069E-3</v>
      </c>
      <c r="E84" s="48">
        <f t="shared" si="22"/>
        <v>9.9598425196850398E-3</v>
      </c>
      <c r="F84" s="39">
        <f t="shared" si="23"/>
        <v>0.75902598425196843</v>
      </c>
      <c r="G84" s="49">
        <f t="shared" si="24"/>
        <v>6.3346748031496069E-3</v>
      </c>
      <c r="H84" s="48">
        <f t="shared" si="25"/>
        <v>9.9598425196850398E-3</v>
      </c>
      <c r="I84" s="39">
        <f t="shared" si="26"/>
        <v>0.75902598425196843</v>
      </c>
      <c r="J84" s="49">
        <f t="shared" si="27"/>
        <v>6.3346748031496069E-3</v>
      </c>
      <c r="K84" s="48">
        <f t="shared" si="28"/>
        <v>9.9598425196850398E-3</v>
      </c>
      <c r="L84" s="39">
        <f t="shared" si="29"/>
        <v>0.75902598425196843</v>
      </c>
      <c r="M84" s="49">
        <f t="shared" si="30"/>
        <v>6.3346748031496069E-3</v>
      </c>
      <c r="N84" s="48">
        <f t="shared" si="31"/>
        <v>9.9598425196850398E-3</v>
      </c>
      <c r="O84" s="39">
        <f t="shared" si="32"/>
        <v>0.75902598425196843</v>
      </c>
      <c r="P84" s="49">
        <f t="shared" si="33"/>
        <v>6.3346748031496069E-3</v>
      </c>
      <c r="Q84" s="48">
        <f t="shared" si="34"/>
        <v>9.9598425196850398E-3</v>
      </c>
      <c r="R84" s="39">
        <f t="shared" si="35"/>
        <v>0.75902598425196843</v>
      </c>
      <c r="S84" s="49">
        <f t="shared" si="36"/>
        <v>6.3346748031496069E-3</v>
      </c>
    </row>
    <row r="85" spans="1:19" x14ac:dyDescent="0.25">
      <c r="A85" s="39" t="s">
        <v>282</v>
      </c>
      <c r="B85" s="48">
        <f t="shared" si="19"/>
        <v>9.9598425196850398E-3</v>
      </c>
      <c r="C85" s="39">
        <f t="shared" si="20"/>
        <v>0.75902598425196843</v>
      </c>
      <c r="D85" s="49">
        <f t="shared" si="21"/>
        <v>6.3346748031496069E-3</v>
      </c>
      <c r="E85" s="48">
        <f t="shared" si="22"/>
        <v>9.9598425196850398E-3</v>
      </c>
      <c r="F85" s="39">
        <f t="shared" si="23"/>
        <v>0.75902598425196843</v>
      </c>
      <c r="G85" s="49">
        <f t="shared" si="24"/>
        <v>6.3346748031496069E-3</v>
      </c>
      <c r="H85" s="48">
        <f t="shared" si="25"/>
        <v>9.9598425196850398E-3</v>
      </c>
      <c r="I85" s="39">
        <f t="shared" si="26"/>
        <v>0.75902598425196843</v>
      </c>
      <c r="J85" s="49">
        <f t="shared" si="27"/>
        <v>6.3346748031496069E-3</v>
      </c>
      <c r="K85" s="48">
        <f t="shared" si="28"/>
        <v>9.9598425196850398E-3</v>
      </c>
      <c r="L85" s="39">
        <f t="shared" si="29"/>
        <v>0.75902598425196843</v>
      </c>
      <c r="M85" s="49">
        <f t="shared" si="30"/>
        <v>6.3346748031496069E-3</v>
      </c>
      <c r="N85" s="48">
        <f t="shared" si="31"/>
        <v>9.9598425196850398E-3</v>
      </c>
      <c r="O85" s="39">
        <f t="shared" si="32"/>
        <v>0.75902598425196843</v>
      </c>
      <c r="P85" s="49">
        <f t="shared" si="33"/>
        <v>6.3346748031496069E-3</v>
      </c>
      <c r="Q85" s="48">
        <f t="shared" si="34"/>
        <v>9.9598425196850398E-3</v>
      </c>
      <c r="R85" s="39">
        <f t="shared" si="35"/>
        <v>0.75902598425196843</v>
      </c>
      <c r="S85" s="49">
        <f t="shared" si="36"/>
        <v>6.3346748031496069E-3</v>
      </c>
    </row>
    <row r="86" spans="1:19" x14ac:dyDescent="0.25">
      <c r="A86" s="39" t="s">
        <v>238</v>
      </c>
      <c r="B86" s="48">
        <f t="shared" si="19"/>
        <v>9.9598425196850398E-3</v>
      </c>
      <c r="C86" s="39">
        <f t="shared" si="20"/>
        <v>0.75902598425196843</v>
      </c>
      <c r="D86" s="49">
        <f t="shared" si="21"/>
        <v>6.3346748031496069E-3</v>
      </c>
      <c r="E86" s="48">
        <f t="shared" si="22"/>
        <v>9.9598425196850398E-3</v>
      </c>
      <c r="F86" s="39">
        <f t="shared" si="23"/>
        <v>0.75902598425196843</v>
      </c>
      <c r="G86" s="49">
        <f t="shared" si="24"/>
        <v>6.3346748031496069E-3</v>
      </c>
      <c r="H86" s="48">
        <f t="shared" si="25"/>
        <v>9.9598425196850398E-3</v>
      </c>
      <c r="I86" s="39">
        <f t="shared" si="26"/>
        <v>0.75902598425196843</v>
      </c>
      <c r="J86" s="49">
        <f t="shared" si="27"/>
        <v>6.3346748031496069E-3</v>
      </c>
      <c r="K86" s="48">
        <f t="shared" si="28"/>
        <v>9.9598425196850398E-3</v>
      </c>
      <c r="L86" s="39">
        <f t="shared" si="29"/>
        <v>0.75902598425196843</v>
      </c>
      <c r="M86" s="49">
        <f t="shared" si="30"/>
        <v>6.3346748031496069E-3</v>
      </c>
      <c r="N86" s="48">
        <f t="shared" si="31"/>
        <v>9.9598425196850398E-3</v>
      </c>
      <c r="O86" s="39">
        <f t="shared" si="32"/>
        <v>0.75902598425196843</v>
      </c>
      <c r="P86" s="49">
        <f t="shared" si="33"/>
        <v>6.3346748031496069E-3</v>
      </c>
      <c r="Q86" s="48">
        <f t="shared" si="34"/>
        <v>9.9598425196850398E-3</v>
      </c>
      <c r="R86" s="39">
        <f t="shared" si="35"/>
        <v>0.75902598425196843</v>
      </c>
      <c r="S86" s="49">
        <f t="shared" si="36"/>
        <v>6.3346748031496069E-3</v>
      </c>
    </row>
    <row r="87" spans="1:19" x14ac:dyDescent="0.25">
      <c r="A87" s="39" t="s">
        <v>397</v>
      </c>
      <c r="B87" s="48">
        <f>B63*$K$4</f>
        <v>1.0569216611543945E-2</v>
      </c>
      <c r="C87" s="39">
        <f>B63*$M$4*1000</f>
        <v>0.80546555083514382</v>
      </c>
      <c r="D87" s="49">
        <f>B63*$N$4</f>
        <v>6.7222498775306866E-3</v>
      </c>
      <c r="E87" s="48">
        <f>E63*$K$4</f>
        <v>1.0569216611543945E-2</v>
      </c>
      <c r="F87" s="39">
        <f>E63*$M$4*1000</f>
        <v>0.80546555083514382</v>
      </c>
      <c r="G87" s="49">
        <f>E63*$N$4</f>
        <v>6.7222498775306866E-3</v>
      </c>
      <c r="H87" s="48">
        <f>H63*$K$4</f>
        <v>1.0561106417491807E-2</v>
      </c>
      <c r="I87" s="39">
        <f>H63*$M$4*1000</f>
        <v>0.8048474840323071</v>
      </c>
      <c r="J87" s="49">
        <f>H63*$N$4</f>
        <v>6.7170916190733678E-3</v>
      </c>
      <c r="K87" s="48">
        <f>K63*$K$4</f>
        <v>1.0561106417491807E-2</v>
      </c>
      <c r="L87" s="39">
        <f>K63*$M$4*1000</f>
        <v>0.8048474840323071</v>
      </c>
      <c r="M87" s="49">
        <f>K63*$N$4</f>
        <v>6.7170916190733678E-3</v>
      </c>
      <c r="N87" s="48">
        <f>N63*$K$4</f>
        <v>1.0569216611543945E-2</v>
      </c>
      <c r="O87" s="39">
        <f>N63*$M$4*1000</f>
        <v>0.80546555083514382</v>
      </c>
      <c r="P87" s="49">
        <f>N63*$N$4</f>
        <v>6.7222498775306866E-3</v>
      </c>
      <c r="Q87" s="48">
        <f>Q63*$K$4</f>
        <v>1.0569216611543945E-2</v>
      </c>
      <c r="R87" s="39">
        <f>Q63*$M$4*1000</f>
        <v>0.80546555083514382</v>
      </c>
      <c r="S87" s="49">
        <f>Q63*$N$4</f>
        <v>6.7222498775306866E-3</v>
      </c>
    </row>
    <row r="88" spans="1:19" ht="15.75" thickBot="1" x14ac:dyDescent="0.3">
      <c r="A88" s="39" t="s">
        <v>398</v>
      </c>
      <c r="B88" s="48">
        <f>B65*$K$4</f>
        <v>1.2666052832105666E-2</v>
      </c>
      <c r="C88" s="39">
        <f>B65*$M$4*1000</f>
        <v>0.96526257302514606</v>
      </c>
      <c r="D88" s="49">
        <f>B63*$N$4</f>
        <v>6.7222498775306866E-3</v>
      </c>
      <c r="E88" s="48">
        <f>E65*$K$4</f>
        <v>1.3511823124195096E-2</v>
      </c>
      <c r="F88" s="39">
        <f>E65*$M$4*1000</f>
        <v>1.029717570896393</v>
      </c>
      <c r="G88" s="49">
        <f>E65*$N$4</f>
        <v>8.5938111290698987E-3</v>
      </c>
      <c r="H88" s="48">
        <f>H65*$K$4</f>
        <v>1.2033135652347253E-2</v>
      </c>
      <c r="I88" s="39">
        <f>H65*$M$4*1000</f>
        <v>0.91702881989434837</v>
      </c>
      <c r="J88" s="49">
        <f>H65*$N$4</f>
        <v>7.6533339828565722E-3</v>
      </c>
      <c r="K88" s="48">
        <f>K65*$K$4</f>
        <v>1.2033135652347253E-2</v>
      </c>
      <c r="L88" s="39">
        <f>K65*$M$4*1000</f>
        <v>0.91702881989434837</v>
      </c>
      <c r="M88" s="49">
        <f>K65*$N$4</f>
        <v>7.6533339828565722E-3</v>
      </c>
      <c r="N88" s="48">
        <f>N65*$K$4</f>
        <v>1.1404272955033516E-2</v>
      </c>
      <c r="O88" s="39">
        <f>N65*$M$4*1000</f>
        <v>0.86910405332856122</v>
      </c>
      <c r="P88" s="49">
        <f>N65*$N$4</f>
        <v>7.2533637347888345E-3</v>
      </c>
      <c r="Q88" s="48">
        <f>Q65*$K$4</f>
        <v>1.1404272955033516E-2</v>
      </c>
      <c r="R88" s="39">
        <f>Q65*$M$4*1000</f>
        <v>0.86910405332856122</v>
      </c>
      <c r="S88" s="49">
        <f>Q65*$N$4</f>
        <v>7.2533637347888345E-3</v>
      </c>
    </row>
    <row r="89" spans="1:19" ht="15.75" thickBot="1" x14ac:dyDescent="0.3">
      <c r="A89" s="65" t="s">
        <v>287</v>
      </c>
      <c r="B89" s="69" t="s">
        <v>402</v>
      </c>
      <c r="C89" s="70" t="s">
        <v>403</v>
      </c>
      <c r="D89" s="71" t="s">
        <v>404</v>
      </c>
      <c r="E89" s="65" t="s">
        <v>402</v>
      </c>
      <c r="F89" s="66" t="s">
        <v>403</v>
      </c>
      <c r="G89" s="67" t="s">
        <v>404</v>
      </c>
      <c r="H89" s="65" t="s">
        <v>402</v>
      </c>
      <c r="I89" s="66" t="s">
        <v>403</v>
      </c>
      <c r="J89" s="67" t="s">
        <v>404</v>
      </c>
      <c r="K89" s="65" t="s">
        <v>402</v>
      </c>
      <c r="L89" s="66" t="s">
        <v>403</v>
      </c>
      <c r="M89" s="67" t="s">
        <v>404</v>
      </c>
      <c r="N89" s="65" t="s">
        <v>402</v>
      </c>
      <c r="O89" s="66" t="s">
        <v>403</v>
      </c>
      <c r="P89" s="67" t="s">
        <v>404</v>
      </c>
      <c r="Q89" s="65" t="s">
        <v>402</v>
      </c>
      <c r="R89" s="66" t="s">
        <v>403</v>
      </c>
      <c r="S89" s="67" t="s">
        <v>404</v>
      </c>
    </row>
    <row r="90" spans="1:19" x14ac:dyDescent="0.25">
      <c r="A90" s="39" t="s">
        <v>285</v>
      </c>
      <c r="B90" s="69">
        <f>B41*$K$4/$J$6</f>
        <v>1.5505249343832021E-2</v>
      </c>
      <c r="C90" s="70">
        <f>B41*$M$4/$J$6</f>
        <v>1.1816338582677163E-3</v>
      </c>
      <c r="D90" s="71">
        <f>B41*$N$4/$J$6</f>
        <v>9.8616732283464559E-3</v>
      </c>
      <c r="E90" s="69">
        <f>E41*$K$4/$J$6</f>
        <v>1.5505249343832021E-2</v>
      </c>
      <c r="F90" s="70">
        <f>E41*$M$4/$J$6</f>
        <v>1.1816338582677163E-3</v>
      </c>
      <c r="G90" s="71">
        <f>E41*$N$4/$J$6</f>
        <v>9.8616732283464559E-3</v>
      </c>
      <c r="H90" s="69">
        <f>H41*$K$4/$J$6</f>
        <v>1.5505249343832021E-2</v>
      </c>
      <c r="I90" s="70">
        <f>H41*$M$4/$J$6</f>
        <v>1.1816338582677163E-3</v>
      </c>
      <c r="J90" s="71">
        <f>H41*$N$4/$J$6</f>
        <v>9.8616732283464559E-3</v>
      </c>
      <c r="K90" s="69">
        <f>K41*$K$4/$J$6</f>
        <v>1.5505249343832021E-2</v>
      </c>
      <c r="L90" s="70">
        <f>K41*$M$4/$J$6</f>
        <v>1.1816338582677163E-3</v>
      </c>
      <c r="M90" s="71">
        <f>K41*$N$4/$J$6</f>
        <v>9.8616732283464559E-3</v>
      </c>
      <c r="N90" s="69">
        <f>N41*$K$4/$J$6</f>
        <v>1.5505249343832021E-2</v>
      </c>
      <c r="O90" s="70">
        <f>N41*$M$4/$J$6</f>
        <v>1.1816338582677163E-3</v>
      </c>
      <c r="P90" s="71">
        <f>N41*$N$4/$J$6</f>
        <v>9.8616732283464559E-3</v>
      </c>
      <c r="Q90" s="69">
        <f>Q41*$K$4/$J$6</f>
        <v>1.5505249343832021E-2</v>
      </c>
      <c r="R90" s="70">
        <f>Q41*$M$4/$J$6</f>
        <v>1.1816338582677163E-3</v>
      </c>
      <c r="S90" s="71">
        <f>Q41*$N$4/$J$6</f>
        <v>9.8616732283464559E-3</v>
      </c>
    </row>
    <row r="91" spans="1:19" x14ac:dyDescent="0.25">
      <c r="A91" s="39" t="s">
        <v>274</v>
      </c>
      <c r="B91" s="48">
        <f t="shared" ref="B91:B97" si="37">B42*$K$4/$J$6</f>
        <v>1.1005686789151358E-2</v>
      </c>
      <c r="C91" s="39">
        <f t="shared" ref="C91:C97" si="38">B42*$M$4/$J$6</f>
        <v>8.3872834645669283E-4</v>
      </c>
      <c r="D91" s="49">
        <f t="shared" ref="D91:D97" si="39">B42*$N$4/$J$6</f>
        <v>6.9998543307086616E-3</v>
      </c>
      <c r="E91" s="48">
        <f t="shared" ref="E91:E97" si="40">E42*$K$4/$J$6</f>
        <v>1.1005686789151358E-2</v>
      </c>
      <c r="F91" s="39">
        <f t="shared" ref="F91:F96" si="41">E42*$M$4/$J$6</f>
        <v>8.3872834645669283E-4</v>
      </c>
      <c r="G91" s="49">
        <f t="shared" ref="G91:G97" si="42">E42*$N$4/$J$6</f>
        <v>6.9998543307086616E-3</v>
      </c>
      <c r="H91" s="48">
        <f t="shared" ref="H91:H97" si="43">H42*$K$4/$J$6</f>
        <v>1.1005686789151358E-2</v>
      </c>
      <c r="I91" s="39">
        <f t="shared" ref="I91:I97" si="44">H42*$M$4/$J$6</f>
        <v>8.3872834645669283E-4</v>
      </c>
      <c r="J91" s="49">
        <f t="shared" ref="J91:J97" si="45">H42*$N$4/$J$6</f>
        <v>6.9998543307086616E-3</v>
      </c>
      <c r="K91" s="48">
        <f t="shared" ref="K91:K97" si="46">K42*$K$4/$J$6</f>
        <v>1.1005686789151358E-2</v>
      </c>
      <c r="L91" s="39">
        <f t="shared" ref="L91:L97" si="47">K42*$M$4/$J$6</f>
        <v>8.3872834645669283E-4</v>
      </c>
      <c r="M91" s="49">
        <f t="shared" ref="M91:M97" si="48">K42*$N$4/$J$6</f>
        <v>6.9998543307086616E-3</v>
      </c>
      <c r="N91" s="48">
        <f t="shared" ref="N91:N97" si="49">N42*$K$4/$J$6</f>
        <v>1.1005686789151358E-2</v>
      </c>
      <c r="O91" s="39">
        <f t="shared" ref="O91:O97" si="50">N42*$M$4/$J$6</f>
        <v>8.3872834645669283E-4</v>
      </c>
      <c r="P91" s="49">
        <f t="shared" ref="P91:P97" si="51">N42*$N$4/$J$6</f>
        <v>6.9998543307086616E-3</v>
      </c>
      <c r="Q91" s="48">
        <f t="shared" ref="Q91:Q97" si="52">Q42*$K$4/$J$6</f>
        <v>1.1005686789151358E-2</v>
      </c>
      <c r="R91" s="39">
        <f t="shared" ref="R91:R97" si="53">Q42*$M$4/$J$6</f>
        <v>8.3872834645669283E-4</v>
      </c>
      <c r="S91" s="49">
        <f t="shared" ref="S91:S97" si="54">Q42*$N$4/$J$6</f>
        <v>6.9998543307086616E-3</v>
      </c>
    </row>
    <row r="92" spans="1:19" x14ac:dyDescent="0.25">
      <c r="A92" s="39" t="s">
        <v>276</v>
      </c>
      <c r="B92" s="48">
        <f t="shared" si="37"/>
        <v>1.1005686789151358E-2</v>
      </c>
      <c r="C92" s="39">
        <f t="shared" si="38"/>
        <v>8.3872834645669283E-4</v>
      </c>
      <c r="D92" s="49">
        <f t="shared" si="39"/>
        <v>6.9998543307086616E-3</v>
      </c>
      <c r="E92" s="48">
        <f t="shared" si="40"/>
        <v>1.1005686789151358E-2</v>
      </c>
      <c r="F92" s="39">
        <f t="shared" si="41"/>
        <v>8.3872834645669283E-4</v>
      </c>
      <c r="G92" s="49">
        <f t="shared" si="42"/>
        <v>6.9998543307086616E-3</v>
      </c>
      <c r="H92" s="48">
        <f t="shared" si="43"/>
        <v>1.1005686789151358E-2</v>
      </c>
      <c r="I92" s="39">
        <f t="shared" si="44"/>
        <v>8.3872834645669283E-4</v>
      </c>
      <c r="J92" s="49">
        <f t="shared" si="45"/>
        <v>6.9998543307086616E-3</v>
      </c>
      <c r="K92" s="48">
        <f t="shared" si="46"/>
        <v>1.1005686789151358E-2</v>
      </c>
      <c r="L92" s="39">
        <f t="shared" si="47"/>
        <v>8.3872834645669283E-4</v>
      </c>
      <c r="M92" s="49">
        <f t="shared" si="48"/>
        <v>6.9998543307086616E-3</v>
      </c>
      <c r="N92" s="48">
        <f t="shared" si="49"/>
        <v>1.1005686789151358E-2</v>
      </c>
      <c r="O92" s="39">
        <f t="shared" si="50"/>
        <v>8.3872834645669283E-4</v>
      </c>
      <c r="P92" s="49">
        <f t="shared" si="51"/>
        <v>6.9998543307086616E-3</v>
      </c>
      <c r="Q92" s="48">
        <f t="shared" si="52"/>
        <v>1.1005686789151358E-2</v>
      </c>
      <c r="R92" s="39">
        <f t="shared" si="53"/>
        <v>8.3872834645669283E-4</v>
      </c>
      <c r="S92" s="49">
        <f t="shared" si="54"/>
        <v>6.9998543307086616E-3</v>
      </c>
    </row>
    <row r="93" spans="1:19" x14ac:dyDescent="0.25">
      <c r="A93" s="39" t="s">
        <v>245</v>
      </c>
      <c r="B93" s="48">
        <f t="shared" si="37"/>
        <v>1.2769028871391077E-2</v>
      </c>
      <c r="C93" s="39">
        <f t="shared" si="38"/>
        <v>9.7311023622047234E-4</v>
      </c>
      <c r="D93" s="49">
        <f t="shared" si="39"/>
        <v>8.1213779527559062E-3</v>
      </c>
      <c r="E93" s="48">
        <f t="shared" si="40"/>
        <v>1.2769028871391077E-2</v>
      </c>
      <c r="F93" s="39">
        <f t="shared" si="41"/>
        <v>9.7311023622047234E-4</v>
      </c>
      <c r="G93" s="49">
        <f t="shared" si="42"/>
        <v>8.1213779527559062E-3</v>
      </c>
      <c r="H93" s="48">
        <f t="shared" si="43"/>
        <v>1.2769028871391077E-2</v>
      </c>
      <c r="I93" s="39">
        <f t="shared" si="44"/>
        <v>9.7311023622047234E-4</v>
      </c>
      <c r="J93" s="49">
        <f t="shared" si="45"/>
        <v>8.1213779527559062E-3</v>
      </c>
      <c r="K93" s="48">
        <f t="shared" si="46"/>
        <v>1.2769028871391077E-2</v>
      </c>
      <c r="L93" s="39">
        <f t="shared" si="47"/>
        <v>9.7311023622047234E-4</v>
      </c>
      <c r="M93" s="49">
        <f t="shared" si="48"/>
        <v>8.1213779527559062E-3</v>
      </c>
      <c r="N93" s="48">
        <f t="shared" si="49"/>
        <v>1.2769028871391077E-2</v>
      </c>
      <c r="O93" s="39">
        <f t="shared" si="50"/>
        <v>9.7311023622047234E-4</v>
      </c>
      <c r="P93" s="49">
        <f t="shared" si="51"/>
        <v>8.1213779527559062E-3</v>
      </c>
      <c r="Q93" s="48">
        <f t="shared" si="52"/>
        <v>1.2769028871391077E-2</v>
      </c>
      <c r="R93" s="39">
        <f t="shared" si="53"/>
        <v>9.7311023622047234E-4</v>
      </c>
      <c r="S93" s="49">
        <f t="shared" si="54"/>
        <v>8.1213779527559062E-3</v>
      </c>
    </row>
    <row r="94" spans="1:19" x14ac:dyDescent="0.25">
      <c r="A94" s="39" t="s">
        <v>279</v>
      </c>
      <c r="B94" s="48">
        <f t="shared" si="37"/>
        <v>1.4958005249343832E-2</v>
      </c>
      <c r="C94" s="39">
        <f t="shared" si="38"/>
        <v>1.1399291338582674E-3</v>
      </c>
      <c r="D94" s="49">
        <f t="shared" si="39"/>
        <v>9.5136141732283467E-3</v>
      </c>
      <c r="E94" s="48">
        <f t="shared" si="40"/>
        <v>1.4958005249343832E-2</v>
      </c>
      <c r="F94" s="39">
        <f t="shared" si="41"/>
        <v>1.1399291338582674E-3</v>
      </c>
      <c r="G94" s="49">
        <f t="shared" si="42"/>
        <v>9.5136141732283467E-3</v>
      </c>
      <c r="H94" s="48">
        <f t="shared" si="43"/>
        <v>1.4958005249343832E-2</v>
      </c>
      <c r="I94" s="39">
        <f t="shared" si="44"/>
        <v>1.1399291338582674E-3</v>
      </c>
      <c r="J94" s="49">
        <f t="shared" si="45"/>
        <v>9.5136141732283467E-3</v>
      </c>
      <c r="K94" s="48">
        <f t="shared" si="46"/>
        <v>1.4958005249343832E-2</v>
      </c>
      <c r="L94" s="39">
        <f t="shared" si="47"/>
        <v>1.1399291338582674E-3</v>
      </c>
      <c r="M94" s="49">
        <f t="shared" si="48"/>
        <v>9.5136141732283467E-3</v>
      </c>
      <c r="N94" s="48">
        <f t="shared" si="49"/>
        <v>1.4958005249343832E-2</v>
      </c>
      <c r="O94" s="39">
        <f t="shared" si="50"/>
        <v>1.1399291338582674E-3</v>
      </c>
      <c r="P94" s="49">
        <f t="shared" si="51"/>
        <v>9.5136141732283467E-3</v>
      </c>
      <c r="Q94" s="48">
        <f t="shared" si="52"/>
        <v>1.4958005249343832E-2</v>
      </c>
      <c r="R94" s="39">
        <f t="shared" si="53"/>
        <v>1.1399291338582674E-3</v>
      </c>
      <c r="S94" s="49">
        <f t="shared" si="54"/>
        <v>9.5136141732283467E-3</v>
      </c>
    </row>
    <row r="95" spans="1:19" x14ac:dyDescent="0.25">
      <c r="A95" s="39" t="s">
        <v>246</v>
      </c>
      <c r="B95" s="48">
        <f t="shared" si="37"/>
        <v>1.1066491688538934E-2</v>
      </c>
      <c r="C95" s="39">
        <f t="shared" si="38"/>
        <v>8.4336220472440936E-4</v>
      </c>
      <c r="D95" s="49">
        <f t="shared" si="39"/>
        <v>7.0385275590551183E-3</v>
      </c>
      <c r="E95" s="48">
        <f t="shared" si="40"/>
        <v>1.1066491688538934E-2</v>
      </c>
      <c r="F95" s="39">
        <f t="shared" si="41"/>
        <v>8.4336220472440936E-4</v>
      </c>
      <c r="G95" s="49">
        <f t="shared" si="42"/>
        <v>7.0385275590551183E-3</v>
      </c>
      <c r="H95" s="48">
        <f t="shared" si="43"/>
        <v>1.1066491688538934E-2</v>
      </c>
      <c r="I95" s="39">
        <f t="shared" si="44"/>
        <v>8.4336220472440936E-4</v>
      </c>
      <c r="J95" s="49">
        <f t="shared" si="45"/>
        <v>7.0385275590551183E-3</v>
      </c>
      <c r="K95" s="48">
        <f t="shared" si="46"/>
        <v>1.1066491688538934E-2</v>
      </c>
      <c r="L95" s="39">
        <f t="shared" si="47"/>
        <v>8.4336220472440936E-4</v>
      </c>
      <c r="M95" s="49">
        <f t="shared" si="48"/>
        <v>7.0385275590551183E-3</v>
      </c>
      <c r="N95" s="48">
        <f t="shared" si="49"/>
        <v>1.1066491688538934E-2</v>
      </c>
      <c r="O95" s="39">
        <f t="shared" si="50"/>
        <v>8.4336220472440936E-4</v>
      </c>
      <c r="P95" s="49">
        <f t="shared" si="51"/>
        <v>7.0385275590551183E-3</v>
      </c>
      <c r="Q95" s="48">
        <f t="shared" si="52"/>
        <v>1.1066491688538934E-2</v>
      </c>
      <c r="R95" s="39">
        <f t="shared" si="53"/>
        <v>8.4336220472440936E-4</v>
      </c>
      <c r="S95" s="49">
        <f t="shared" si="54"/>
        <v>7.0385275590551183E-3</v>
      </c>
    </row>
    <row r="96" spans="1:19" x14ac:dyDescent="0.25">
      <c r="A96" s="39" t="s">
        <v>282</v>
      </c>
      <c r="B96" s="48">
        <f t="shared" si="37"/>
        <v>1.1066491688538934E-2</v>
      </c>
      <c r="C96" s="39">
        <f t="shared" si="38"/>
        <v>8.4336220472440936E-4</v>
      </c>
      <c r="D96" s="49">
        <f t="shared" si="39"/>
        <v>7.0385275590551183E-3</v>
      </c>
      <c r="E96" s="48">
        <f t="shared" si="40"/>
        <v>1.1066491688538934E-2</v>
      </c>
      <c r="F96" s="39">
        <f t="shared" si="41"/>
        <v>8.4336220472440936E-4</v>
      </c>
      <c r="G96" s="49">
        <f t="shared" si="42"/>
        <v>7.0385275590551183E-3</v>
      </c>
      <c r="H96" s="48">
        <f t="shared" si="43"/>
        <v>1.1066491688538934E-2</v>
      </c>
      <c r="I96" s="39">
        <f t="shared" si="44"/>
        <v>8.4336220472440936E-4</v>
      </c>
      <c r="J96" s="49">
        <f t="shared" si="45"/>
        <v>7.0385275590551183E-3</v>
      </c>
      <c r="K96" s="48">
        <f t="shared" si="46"/>
        <v>1.1066491688538934E-2</v>
      </c>
      <c r="L96" s="39">
        <f t="shared" si="47"/>
        <v>8.4336220472440936E-4</v>
      </c>
      <c r="M96" s="49">
        <f t="shared" si="48"/>
        <v>7.0385275590551183E-3</v>
      </c>
      <c r="N96" s="48">
        <f t="shared" si="49"/>
        <v>1.1066491688538934E-2</v>
      </c>
      <c r="O96" s="39">
        <f t="shared" si="50"/>
        <v>8.4336220472440936E-4</v>
      </c>
      <c r="P96" s="49">
        <f t="shared" si="51"/>
        <v>7.0385275590551183E-3</v>
      </c>
      <c r="Q96" s="48">
        <f t="shared" si="52"/>
        <v>1.1066491688538934E-2</v>
      </c>
      <c r="R96" s="39">
        <f t="shared" si="53"/>
        <v>8.4336220472440936E-4</v>
      </c>
      <c r="S96" s="49">
        <f t="shared" si="54"/>
        <v>7.0385275590551183E-3</v>
      </c>
    </row>
    <row r="97" spans="1:19" x14ac:dyDescent="0.25">
      <c r="A97" s="39" t="s">
        <v>238</v>
      </c>
      <c r="B97" s="48">
        <f t="shared" si="37"/>
        <v>1.1066491688538934E-2</v>
      </c>
      <c r="C97" s="39">
        <f t="shared" si="38"/>
        <v>8.4336220472440936E-4</v>
      </c>
      <c r="D97" s="49">
        <f t="shared" si="39"/>
        <v>7.0385275590551183E-3</v>
      </c>
      <c r="E97" s="48">
        <f t="shared" si="40"/>
        <v>1.1066491688538934E-2</v>
      </c>
      <c r="F97" s="39">
        <f>E48*$M$4/$J$6</f>
        <v>8.4336220472440936E-4</v>
      </c>
      <c r="G97" s="49">
        <f t="shared" si="42"/>
        <v>7.0385275590551183E-3</v>
      </c>
      <c r="H97" s="48">
        <f t="shared" si="43"/>
        <v>1.1066491688538934E-2</v>
      </c>
      <c r="I97" s="39">
        <f t="shared" si="44"/>
        <v>8.4336220472440936E-4</v>
      </c>
      <c r="J97" s="49">
        <f t="shared" si="45"/>
        <v>7.0385275590551183E-3</v>
      </c>
      <c r="K97" s="48">
        <f t="shared" si="46"/>
        <v>1.1066491688538934E-2</v>
      </c>
      <c r="L97" s="39">
        <f t="shared" si="47"/>
        <v>8.4336220472440936E-4</v>
      </c>
      <c r="M97" s="49">
        <f t="shared" si="48"/>
        <v>7.0385275590551183E-3</v>
      </c>
      <c r="N97" s="48">
        <f t="shared" si="49"/>
        <v>1.1066491688538934E-2</v>
      </c>
      <c r="O97" s="39">
        <f t="shared" si="50"/>
        <v>8.4336220472440936E-4</v>
      </c>
      <c r="P97" s="49">
        <f t="shared" si="51"/>
        <v>7.0385275590551183E-3</v>
      </c>
      <c r="Q97" s="48">
        <f t="shared" si="52"/>
        <v>1.1066491688538934E-2</v>
      </c>
      <c r="R97" s="39">
        <f t="shared" si="53"/>
        <v>8.4336220472440936E-4</v>
      </c>
      <c r="S97" s="49">
        <f t="shared" si="54"/>
        <v>7.0385275590551183E-3</v>
      </c>
    </row>
    <row r="98" spans="1:19" x14ac:dyDescent="0.25">
      <c r="A98" s="39" t="s">
        <v>397</v>
      </c>
      <c r="B98" s="48">
        <f>B63*$K$4/$J$6</f>
        <v>1.1743574012826606E-2</v>
      </c>
      <c r="C98" s="39">
        <f>B63*$M$4/$J$6</f>
        <v>8.9496172315015976E-4</v>
      </c>
      <c r="D98" s="49">
        <f>B63*$N$4/$J$6</f>
        <v>7.4691665305896514E-3</v>
      </c>
      <c r="E98" s="48">
        <f>E63*$K$4/$J$6</f>
        <v>1.1743574012826606E-2</v>
      </c>
      <c r="F98" s="39">
        <f>E63*$M$4/$J$6</f>
        <v>8.9496172315015976E-4</v>
      </c>
      <c r="G98" s="49">
        <f>E63*$N$4/$J$6</f>
        <v>7.4691665305896514E-3</v>
      </c>
      <c r="H98" s="48">
        <f>H63*$K$4/$J$6</f>
        <v>1.1734562686102007E-2</v>
      </c>
      <c r="I98" s="39">
        <f>H63*$M$4/$J$6</f>
        <v>8.9427498225811894E-4</v>
      </c>
      <c r="J98" s="49">
        <f>H63*$N$4/$J$6</f>
        <v>7.4634351323037418E-3</v>
      </c>
      <c r="K98" s="48">
        <f>K63*$K$4/$J$6</f>
        <v>1.1734562686102007E-2</v>
      </c>
      <c r="L98" s="39">
        <f>K63*$M$4/$J$6</f>
        <v>8.9427498225811894E-4</v>
      </c>
      <c r="M98" s="49">
        <f>K63*$N$4/$J$6</f>
        <v>7.4634351323037418E-3</v>
      </c>
      <c r="N98" s="48">
        <f>N63*$K$4/$J$6</f>
        <v>1.1743574012826606E-2</v>
      </c>
      <c r="O98" s="39">
        <f>N63*$M$4/$J$6</f>
        <v>8.9496172315015976E-4</v>
      </c>
      <c r="P98" s="49">
        <f>N63*$N$4/$J$6</f>
        <v>7.4691665305896514E-3</v>
      </c>
      <c r="Q98" s="48">
        <f>Q63*$K$4/$J$6</f>
        <v>1.1743574012826606E-2</v>
      </c>
      <c r="R98" s="39">
        <f>Q63*$M$4/$J$6</f>
        <v>8.9496172315015976E-4</v>
      </c>
      <c r="S98" s="49">
        <f>Q63*$N$4/$J$6</f>
        <v>7.4691665305896514E-3</v>
      </c>
    </row>
    <row r="99" spans="1:19" ht="15.75" thickBot="1" x14ac:dyDescent="0.3">
      <c r="A99" s="39" t="s">
        <v>398</v>
      </c>
      <c r="B99" s="63">
        <f>B65*$K$4/$J$6</f>
        <v>1.4073392035672962E-2</v>
      </c>
      <c r="C99" s="72">
        <f>B65*$M$4/$J$6</f>
        <v>1.0725139700279401E-3</v>
      </c>
      <c r="D99" s="73">
        <f>B65*$N$4/$J$6</f>
        <v>8.9509810769621556E-3</v>
      </c>
      <c r="E99" s="63">
        <f>E65*$K$4/$J$6</f>
        <v>1.5013136804661218E-2</v>
      </c>
      <c r="F99" s="72">
        <f>E65*$M$4/$J$6</f>
        <v>1.1441306343293255E-3</v>
      </c>
      <c r="G99" s="73">
        <f>E65*$N$4/$J$6</f>
        <v>9.5486790322998876E-3</v>
      </c>
      <c r="H99" s="63">
        <f>H65*$K$4/$J$6</f>
        <v>1.337015072483028E-2</v>
      </c>
      <c r="I99" s="72">
        <f>H65*$M$4/$J$6</f>
        <v>1.0189209109937203E-3</v>
      </c>
      <c r="J99" s="73">
        <f>H65*$N$4/$J$6</f>
        <v>8.5037044253961913E-3</v>
      </c>
      <c r="K99" s="63">
        <f>K65*$K$4/$J$6</f>
        <v>1.337015072483028E-2</v>
      </c>
      <c r="L99" s="72">
        <f>K65*$M$4/$J$6</f>
        <v>1.0189209109937203E-3</v>
      </c>
      <c r="M99" s="73">
        <f>K65*$N$4/$J$6</f>
        <v>8.5037044253961913E-3</v>
      </c>
      <c r="N99" s="63">
        <f>N65*$K$4/$J$6</f>
        <v>1.2671414394481684E-2</v>
      </c>
      <c r="O99" s="72">
        <f>N65*$M$4/$J$6</f>
        <v>9.6567117036506795E-4</v>
      </c>
      <c r="P99" s="73">
        <f>N65*$N$4/$J$6</f>
        <v>8.0592930386542607E-3</v>
      </c>
      <c r="Q99" s="63">
        <f>Q65*$K$4/$J$6</f>
        <v>1.2671414394481684E-2</v>
      </c>
      <c r="R99" s="72">
        <f>Q65*$M$4/$J$6</f>
        <v>9.6567117036506795E-4</v>
      </c>
      <c r="S99" s="73">
        <f>Q65*$N$4/$J$6</f>
        <v>8.0592930386542607E-3</v>
      </c>
    </row>
  </sheetData>
  <mergeCells count="12">
    <mergeCell ref="Q39:S39"/>
    <mergeCell ref="B28:D28"/>
    <mergeCell ref="E28:G28"/>
    <mergeCell ref="H28:J28"/>
    <mergeCell ref="K28:M28"/>
    <mergeCell ref="N28:P28"/>
    <mergeCell ref="Q28:S28"/>
    <mergeCell ref="B39:D39"/>
    <mergeCell ref="E39:G39"/>
    <mergeCell ref="H39:J39"/>
    <mergeCell ref="K39:M39"/>
    <mergeCell ref="N39:P3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5DCFD-25CB-43B3-984C-34FAB655FE42}">
  <sheetPr>
    <tabColor rgb="FF92D050"/>
  </sheetPr>
  <dimension ref="A1:N61"/>
  <sheetViews>
    <sheetView workbookViewId="0">
      <selection activeCell="E23" sqref="E23"/>
    </sheetView>
  </sheetViews>
  <sheetFormatPr defaultRowHeight="15" x14ac:dyDescent="0.25"/>
  <cols>
    <col min="1" max="1" width="49.85546875" style="8" customWidth="1"/>
    <col min="2" max="16384" width="9.140625" style="8"/>
  </cols>
  <sheetData>
    <row r="1" spans="1:14" x14ac:dyDescent="0.25">
      <c r="A1" s="8" t="s">
        <v>409</v>
      </c>
      <c r="B1" s="8" t="s">
        <v>410</v>
      </c>
      <c r="F1" s="82" t="s">
        <v>411</v>
      </c>
      <c r="G1" s="83"/>
      <c r="H1" s="82" t="s">
        <v>248</v>
      </c>
      <c r="I1" s="83"/>
      <c r="N1" s="3" t="s">
        <v>446</v>
      </c>
    </row>
    <row r="2" spans="1:14" x14ac:dyDescent="0.25">
      <c r="A2" s="3" t="s">
        <v>412</v>
      </c>
      <c r="B2" s="3" t="s">
        <v>413</v>
      </c>
      <c r="C2" s="3" t="s">
        <v>414</v>
      </c>
      <c r="D2" s="3" t="s">
        <v>415</v>
      </c>
      <c r="E2" s="3" t="s">
        <v>416</v>
      </c>
      <c r="F2" s="74" t="s">
        <v>413</v>
      </c>
      <c r="G2" s="3" t="s">
        <v>415</v>
      </c>
      <c r="H2" s="74" t="s">
        <v>413</v>
      </c>
      <c r="I2" s="3" t="s">
        <v>415</v>
      </c>
    </row>
    <row r="3" spans="1:14" x14ac:dyDescent="0.25">
      <c r="A3" s="3" t="s">
        <v>386</v>
      </c>
      <c r="B3" s="3" t="s">
        <v>417</v>
      </c>
      <c r="C3" s="3">
        <f>(471.7+498+511.2+507.9+505.2+512.1+515.4)/7</f>
        <v>503.07142857142856</v>
      </c>
      <c r="D3" s="3" t="s">
        <v>418</v>
      </c>
      <c r="E3" s="3">
        <f>(881.1+881+879.6+885.9+883.1+878.3+878.3)/7</f>
        <v>881.0428571428572</v>
      </c>
      <c r="F3" s="74">
        <v>0.46800000000000003</v>
      </c>
      <c r="G3" s="3">
        <v>0.84899999999999998</v>
      </c>
      <c r="H3" s="74">
        <v>0.48599999999999999</v>
      </c>
      <c r="I3" s="3">
        <v>0.86299999999999999</v>
      </c>
    </row>
    <row r="4" spans="1:14" x14ac:dyDescent="0.25">
      <c r="A4" s="3" t="s">
        <v>419</v>
      </c>
      <c r="B4" s="3"/>
      <c r="C4" s="3">
        <f>1000-C3</f>
        <v>496.92857142857144</v>
      </c>
      <c r="D4" s="3"/>
      <c r="E4" s="3">
        <f>1000-E3</f>
        <v>118.9571428571428</v>
      </c>
      <c r="F4" s="74"/>
      <c r="G4" s="3"/>
      <c r="H4" s="74"/>
      <c r="I4" s="74"/>
    </row>
    <row r="5" spans="1:14" x14ac:dyDescent="0.25">
      <c r="A5" s="3" t="s">
        <v>420</v>
      </c>
      <c r="B5" s="3" t="s">
        <v>421</v>
      </c>
      <c r="C5" s="3">
        <f>(302.7+302+310.4+305+331.7+320.3+313.5)/7</f>
        <v>312.2285714285714</v>
      </c>
      <c r="D5" s="3" t="s">
        <v>422</v>
      </c>
      <c r="E5" s="3">
        <f>(847.1+855.1+857.8+823.6+856+855.3+892.5)/7</f>
        <v>855.34285714285727</v>
      </c>
      <c r="F5" s="74">
        <v>0.19700000000000001</v>
      </c>
      <c r="G5" s="3">
        <v>0.13900000000000001</v>
      </c>
      <c r="H5" s="74">
        <v>0.20300000000000001</v>
      </c>
      <c r="I5" s="3">
        <v>0.123</v>
      </c>
    </row>
    <row r="6" spans="1:14" x14ac:dyDescent="0.25">
      <c r="A6" s="3" t="s">
        <v>423</v>
      </c>
      <c r="B6" s="3" t="s">
        <v>424</v>
      </c>
      <c r="C6" s="3">
        <f>(630.6+642.1+635.3+647+607+631.1+616.5)/7</f>
        <v>629.94285714285718</v>
      </c>
      <c r="D6" s="3" t="s">
        <v>425</v>
      </c>
      <c r="E6" s="3">
        <f>(6.7+11.6+8.9+8+7.5+7.7+7.7+8.8)/7</f>
        <v>9.5571428571428587</v>
      </c>
      <c r="F6" s="74">
        <v>0.32</v>
      </c>
      <c r="G6" s="3">
        <v>0</v>
      </c>
      <c r="H6" s="74">
        <v>0.29599999999999999</v>
      </c>
      <c r="I6" s="3"/>
    </row>
    <row r="7" spans="1:14" x14ac:dyDescent="0.25">
      <c r="A7" s="3" t="s">
        <v>426</v>
      </c>
      <c r="B7" s="3" t="s">
        <v>427</v>
      </c>
      <c r="C7" s="3">
        <f>(19+20+16+22+25+26+26)/7</f>
        <v>22</v>
      </c>
      <c r="D7" s="3"/>
      <c r="E7" s="3"/>
      <c r="F7" s="3">
        <v>0.22</v>
      </c>
      <c r="G7" s="3"/>
      <c r="H7" s="3">
        <v>0.64</v>
      </c>
      <c r="I7" s="3"/>
    </row>
    <row r="8" spans="1:14" x14ac:dyDescent="0.25">
      <c r="A8" s="3" t="s">
        <v>428</v>
      </c>
      <c r="B8" s="3"/>
      <c r="C8" s="3">
        <f>(6+6+5+6+6+8+7)/7</f>
        <v>6.2857142857142856</v>
      </c>
      <c r="D8" s="3"/>
      <c r="E8" s="3"/>
      <c r="F8" s="3">
        <v>0.72699999999999998</v>
      </c>
      <c r="G8" s="3"/>
      <c r="H8" s="3"/>
      <c r="I8" s="3"/>
    </row>
    <row r="9" spans="1:14" x14ac:dyDescent="0.25">
      <c r="A9" s="3" t="s">
        <v>429</v>
      </c>
      <c r="B9" s="3" t="s">
        <v>430</v>
      </c>
      <c r="C9" s="3"/>
      <c r="D9" s="3"/>
      <c r="E9" s="3"/>
      <c r="F9" s="3"/>
      <c r="G9" s="3"/>
      <c r="H9" s="3"/>
      <c r="I9" s="3"/>
    </row>
    <row r="10" spans="1:14" x14ac:dyDescent="0.25">
      <c r="A10" s="3" t="s">
        <v>431</v>
      </c>
      <c r="B10" s="3" t="s">
        <v>432</v>
      </c>
      <c r="C10" s="3">
        <f>(81+127+91+59+98+88+96)/7</f>
        <v>91.428571428571431</v>
      </c>
      <c r="D10" s="3"/>
      <c r="E10" s="3"/>
      <c r="F10" s="3">
        <v>0.27400000000000002</v>
      </c>
      <c r="G10" s="3"/>
      <c r="H10" s="3">
        <v>0.36</v>
      </c>
      <c r="I10" s="3"/>
    </row>
    <row r="11" spans="1:14" x14ac:dyDescent="0.25">
      <c r="A11" s="3" t="s">
        <v>433</v>
      </c>
      <c r="B11" s="3"/>
      <c r="C11" s="3">
        <f>(24+38+28+17+25+26+26)/7</f>
        <v>26.285714285714285</v>
      </c>
      <c r="D11" s="3"/>
      <c r="E11" s="3"/>
      <c r="F11" s="3">
        <f>F10*F6</f>
        <v>8.7680000000000008E-2</v>
      </c>
      <c r="G11" s="3"/>
      <c r="H11" s="3">
        <f>H10*H6</f>
        <v>0.10655999999999999</v>
      </c>
      <c r="I11" s="3"/>
    </row>
    <row r="12" spans="1:14" x14ac:dyDescent="0.25">
      <c r="A12" s="3" t="s">
        <v>434</v>
      </c>
      <c r="B12" s="3" t="s">
        <v>435</v>
      </c>
      <c r="C12" s="3">
        <f>(524+448+573+389+422+453+468)/7</f>
        <v>468.14285714285717</v>
      </c>
      <c r="D12" s="3"/>
      <c r="E12" s="3"/>
      <c r="F12" s="3"/>
      <c r="G12" s="3"/>
      <c r="H12" s="3"/>
      <c r="I12" s="3"/>
    </row>
    <row r="13" spans="1:14" x14ac:dyDescent="0.25">
      <c r="A13" s="3" t="s">
        <v>451</v>
      </c>
      <c r="B13" s="3" t="s">
        <v>436</v>
      </c>
      <c r="C13" s="3">
        <f>(261+244+244+321+355+323+219)/7</f>
        <v>281</v>
      </c>
      <c r="D13" s="3"/>
      <c r="E13" s="3"/>
      <c r="F13" s="3"/>
      <c r="G13" s="3"/>
      <c r="H13" s="3"/>
      <c r="I13" s="3"/>
    </row>
    <row r="14" spans="1:14" x14ac:dyDescent="0.25">
      <c r="A14" s="3" t="s">
        <v>437</v>
      </c>
      <c r="B14" s="3" t="s">
        <v>438</v>
      </c>
      <c r="C14" s="3">
        <f>(115+282+112+160+155+122+284)/7</f>
        <v>175.71428571428572</v>
      </c>
      <c r="D14" s="3"/>
      <c r="E14" s="3"/>
      <c r="F14" s="3"/>
      <c r="G14" s="3"/>
      <c r="H14" s="3"/>
      <c r="I14" s="3"/>
    </row>
    <row r="15" spans="1:14" x14ac:dyDescent="0.25">
      <c r="A15" s="3" t="s">
        <v>439</v>
      </c>
      <c r="B15" s="3"/>
      <c r="C15" s="3">
        <f>(100+26+71+130+68+102+29)/7</f>
        <v>75.142857142857139</v>
      </c>
      <c r="D15" s="3"/>
      <c r="E15" s="3"/>
      <c r="F15" s="3"/>
      <c r="G15" s="3"/>
      <c r="H15" s="3"/>
      <c r="I15" s="3"/>
    </row>
    <row r="16" spans="1:14" x14ac:dyDescent="0.25">
      <c r="A16" s="3" t="s">
        <v>440</v>
      </c>
      <c r="B16" s="3"/>
      <c r="C16" s="3">
        <f>SUM(C12,C13,C15)/1000</f>
        <v>0.82428571428571418</v>
      </c>
      <c r="D16" s="3"/>
      <c r="E16" s="3"/>
      <c r="F16" s="3">
        <f>$C16*F11</f>
        <v>7.2273371428571431E-2</v>
      </c>
      <c r="G16" s="3"/>
      <c r="H16" s="3">
        <f>$C16*H11</f>
        <v>8.7835885714285689E-2</v>
      </c>
      <c r="I16" s="3"/>
    </row>
    <row r="17" spans="1:9" x14ac:dyDescent="0.25">
      <c r="A17" s="3" t="s">
        <v>441</v>
      </c>
      <c r="B17" s="3"/>
      <c r="C17" s="3">
        <f>C14/1000</f>
        <v>0.17571428571428571</v>
      </c>
      <c r="D17" s="3"/>
      <c r="E17" s="3"/>
      <c r="F17" s="3">
        <f>F11*$C17</f>
        <v>1.5406628571428573E-2</v>
      </c>
      <c r="G17" s="3"/>
      <c r="H17" s="3">
        <f>H11*$C17</f>
        <v>1.8724114285714282E-2</v>
      </c>
      <c r="I17" s="3"/>
    </row>
    <row r="21" spans="1:9" x14ac:dyDescent="0.25">
      <c r="A21" s="8" t="s">
        <v>442</v>
      </c>
      <c r="B21" s="8" t="s">
        <v>90</v>
      </c>
      <c r="E21" s="8">
        <v>0</v>
      </c>
      <c r="F21" s="8">
        <v>0</v>
      </c>
      <c r="H21" s="8">
        <v>0</v>
      </c>
    </row>
    <row r="22" spans="1:9" x14ac:dyDescent="0.25">
      <c r="A22" s="8" t="s">
        <v>443</v>
      </c>
      <c r="B22" s="8" t="s">
        <v>90</v>
      </c>
      <c r="E22" s="8">
        <v>0</v>
      </c>
      <c r="F22" s="8">
        <v>0</v>
      </c>
      <c r="H22" s="8">
        <v>0</v>
      </c>
    </row>
    <row r="23" spans="1:9" x14ac:dyDescent="0.25">
      <c r="A23" s="8" t="s">
        <v>444</v>
      </c>
      <c r="B23" s="8" t="s">
        <v>90</v>
      </c>
      <c r="E23" s="8">
        <f>C14/C11</f>
        <v>6.6847826086956523</v>
      </c>
      <c r="F23" s="8">
        <f>F17*1000*F11</f>
        <v>1.3508531931428573</v>
      </c>
      <c r="H23" s="8">
        <f>H17*1000*H11</f>
        <v>1.9952416182857138</v>
      </c>
    </row>
    <row r="24" spans="1:9" x14ac:dyDescent="0.25">
      <c r="A24" s="8" t="s">
        <v>442</v>
      </c>
      <c r="B24" s="8" t="s">
        <v>64</v>
      </c>
      <c r="E24" s="8">
        <v>0</v>
      </c>
      <c r="F24" s="8">
        <v>0</v>
      </c>
      <c r="H24" s="8">
        <v>0</v>
      </c>
    </row>
    <row r="25" spans="1:9" x14ac:dyDescent="0.25">
      <c r="A25" s="8" t="s">
        <v>443</v>
      </c>
      <c r="B25" s="8" t="s">
        <v>64</v>
      </c>
    </row>
    <row r="26" spans="1:9" x14ac:dyDescent="0.25">
      <c r="A26" s="8" t="s">
        <v>444</v>
      </c>
      <c r="B26" s="8" t="s">
        <v>64</v>
      </c>
    </row>
    <row r="27" spans="1:9" x14ac:dyDescent="0.25">
      <c r="A27" s="8" t="s">
        <v>442</v>
      </c>
      <c r="B27" s="8" t="s">
        <v>91</v>
      </c>
      <c r="E27" s="8">
        <v>0</v>
      </c>
      <c r="F27" s="8">
        <v>0</v>
      </c>
      <c r="H27" s="8">
        <v>0</v>
      </c>
    </row>
    <row r="28" spans="1:9" x14ac:dyDescent="0.25">
      <c r="A28" s="8" t="s">
        <v>443</v>
      </c>
      <c r="B28" s="8" t="s">
        <v>91</v>
      </c>
    </row>
    <row r="29" spans="1:9" x14ac:dyDescent="0.25">
      <c r="A29" s="8" t="s">
        <v>444</v>
      </c>
      <c r="B29" s="8" t="s">
        <v>91</v>
      </c>
      <c r="E29" s="8">
        <f>C14/1000*C11/1000</f>
        <v>4.6187755102040807E-3</v>
      </c>
      <c r="F29" s="8">
        <f>F17*F11</f>
        <v>1.3508531931428573E-3</v>
      </c>
      <c r="H29" s="8">
        <f>H17*H11</f>
        <v>1.9952416182857139E-3</v>
      </c>
    </row>
    <row r="30" spans="1:9" x14ac:dyDescent="0.25">
      <c r="A30" s="8" t="s">
        <v>442</v>
      </c>
      <c r="B30" s="8" t="s">
        <v>86</v>
      </c>
      <c r="E30" s="8">
        <v>0</v>
      </c>
      <c r="F30" s="8">
        <v>0</v>
      </c>
      <c r="H30" s="8">
        <v>0</v>
      </c>
    </row>
    <row r="31" spans="1:9" x14ac:dyDescent="0.25">
      <c r="A31" s="8" t="s">
        <v>443</v>
      </c>
      <c r="B31" s="8" t="s">
        <v>86</v>
      </c>
      <c r="E31" s="8">
        <v>0</v>
      </c>
      <c r="F31" s="8">
        <v>0</v>
      </c>
      <c r="H31" s="8">
        <v>0</v>
      </c>
    </row>
    <row r="32" spans="1:9" x14ac:dyDescent="0.25">
      <c r="A32" s="8" t="s">
        <v>444</v>
      </c>
      <c r="B32" s="8" t="s">
        <v>86</v>
      </c>
      <c r="E32" s="8">
        <v>0</v>
      </c>
      <c r="F32" s="8">
        <v>0</v>
      </c>
      <c r="H32" s="8">
        <v>0</v>
      </c>
    </row>
    <row r="33" spans="1:8" x14ac:dyDescent="0.25">
      <c r="A33" s="8" t="s">
        <v>442</v>
      </c>
      <c r="B33" s="8" t="s">
        <v>88</v>
      </c>
      <c r="E33" s="8">
        <v>0</v>
      </c>
      <c r="F33" s="8">
        <v>0</v>
      </c>
      <c r="H33" s="8">
        <v>0</v>
      </c>
    </row>
    <row r="34" spans="1:8" x14ac:dyDescent="0.25">
      <c r="A34" s="8" t="s">
        <v>443</v>
      </c>
      <c r="B34" s="8" t="s">
        <v>88</v>
      </c>
      <c r="E34" s="8">
        <f>E3/1000</f>
        <v>0.88104285714285724</v>
      </c>
    </row>
    <row r="35" spans="1:8" x14ac:dyDescent="0.25">
      <c r="A35" s="8" t="s">
        <v>444</v>
      </c>
      <c r="B35" s="8" t="s">
        <v>88</v>
      </c>
      <c r="E35" s="8">
        <f>C3/1000</f>
        <v>0.5030714285714285</v>
      </c>
      <c r="F35" s="8">
        <f>F3</f>
        <v>0.46800000000000003</v>
      </c>
      <c r="H35" s="8">
        <f>H3</f>
        <v>0.48599999999999999</v>
      </c>
    </row>
    <row r="36" spans="1:8" x14ac:dyDescent="0.25">
      <c r="A36" s="8" t="s">
        <v>442</v>
      </c>
      <c r="B36" s="8" t="s">
        <v>72</v>
      </c>
      <c r="E36" s="8">
        <v>0</v>
      </c>
      <c r="F36" s="8">
        <v>0</v>
      </c>
      <c r="H36" s="8">
        <v>0</v>
      </c>
    </row>
    <row r="37" spans="1:8" x14ac:dyDescent="0.25">
      <c r="A37" s="8" t="s">
        <v>442</v>
      </c>
      <c r="B37" s="8" t="s">
        <v>73</v>
      </c>
    </row>
    <row r="38" spans="1:8" x14ac:dyDescent="0.25">
      <c r="A38" s="8" t="s">
        <v>443</v>
      </c>
      <c r="B38" s="8" t="s">
        <v>73</v>
      </c>
      <c r="E38" s="8">
        <f>E6/1000*E4/1000</f>
        <v>1.1368904081632651E-3</v>
      </c>
      <c r="F38" s="8">
        <v>0</v>
      </c>
      <c r="H38" s="8">
        <v>0</v>
      </c>
    </row>
    <row r="39" spans="1:8" x14ac:dyDescent="0.25">
      <c r="A39" s="8" t="s">
        <v>444</v>
      </c>
      <c r="B39" s="8" t="s">
        <v>73</v>
      </c>
      <c r="E39" s="8">
        <f>C8/1000</f>
        <v>6.285714285714286E-3</v>
      </c>
      <c r="F39" s="8">
        <f>F7*F6</f>
        <v>7.0400000000000004E-2</v>
      </c>
      <c r="H39" s="8">
        <f>H7*H6</f>
        <v>0.18944</v>
      </c>
    </row>
    <row r="40" spans="1:8" x14ac:dyDescent="0.25">
      <c r="A40" s="8" t="s">
        <v>442</v>
      </c>
      <c r="B40" s="8" t="s">
        <v>82</v>
      </c>
      <c r="E40" s="8">
        <v>0</v>
      </c>
      <c r="F40" s="8">
        <v>0</v>
      </c>
      <c r="H40" s="8">
        <v>0</v>
      </c>
    </row>
    <row r="41" spans="1:8" x14ac:dyDescent="0.25">
      <c r="A41" s="8" t="s">
        <v>443</v>
      </c>
      <c r="B41" s="8" t="s">
        <v>82</v>
      </c>
      <c r="E41" s="8">
        <v>0</v>
      </c>
      <c r="F41" s="8">
        <v>0</v>
      </c>
      <c r="H41" s="8">
        <v>0</v>
      </c>
    </row>
    <row r="42" spans="1:8" x14ac:dyDescent="0.25">
      <c r="A42" s="8" t="s">
        <v>444</v>
      </c>
      <c r="B42" s="8" t="s">
        <v>82</v>
      </c>
      <c r="E42" s="8">
        <f>C8/1000</f>
        <v>6.285714285714286E-3</v>
      </c>
      <c r="F42" s="8">
        <f>F7*F6</f>
        <v>7.0400000000000004E-2</v>
      </c>
      <c r="H42" s="8">
        <f>H7*H6</f>
        <v>0.18944</v>
      </c>
    </row>
    <row r="43" spans="1:8" x14ac:dyDescent="0.25">
      <c r="A43" s="8" t="s">
        <v>442</v>
      </c>
      <c r="B43" s="8" t="s">
        <v>83</v>
      </c>
      <c r="E43" s="8">
        <v>0</v>
      </c>
      <c r="F43" s="8">
        <v>0</v>
      </c>
      <c r="H43" s="8">
        <v>0</v>
      </c>
    </row>
    <row r="44" spans="1:8" x14ac:dyDescent="0.25">
      <c r="A44" s="8" t="s">
        <v>443</v>
      </c>
      <c r="B44" s="8" t="s">
        <v>83</v>
      </c>
      <c r="E44" s="8">
        <v>0</v>
      </c>
      <c r="F44" s="8">
        <v>0</v>
      </c>
      <c r="H44" s="8">
        <v>0</v>
      </c>
    </row>
    <row r="45" spans="1:8" x14ac:dyDescent="0.25">
      <c r="A45" s="8" t="s">
        <v>444</v>
      </c>
      <c r="B45" s="8" t="s">
        <v>83</v>
      </c>
      <c r="E45" s="8">
        <f>C8/1000</f>
        <v>6.285714285714286E-3</v>
      </c>
      <c r="F45" s="8">
        <f>F7*F6</f>
        <v>7.0400000000000004E-2</v>
      </c>
      <c r="H45" s="8">
        <f>H7*H6</f>
        <v>0.18944</v>
      </c>
    </row>
    <row r="46" spans="1:8" x14ac:dyDescent="0.25">
      <c r="A46" s="8" t="s">
        <v>442</v>
      </c>
      <c r="B46" s="8" t="s">
        <v>84</v>
      </c>
      <c r="E46" s="8">
        <v>0</v>
      </c>
      <c r="F46" s="8">
        <v>0</v>
      </c>
      <c r="H46" s="8">
        <v>0</v>
      </c>
    </row>
    <row r="47" spans="1:8" x14ac:dyDescent="0.25">
      <c r="A47" s="8" t="s">
        <v>443</v>
      </c>
      <c r="B47" s="8" t="s">
        <v>84</v>
      </c>
      <c r="E47" s="8">
        <v>0</v>
      </c>
      <c r="F47" s="8">
        <v>0</v>
      </c>
      <c r="H47" s="8">
        <v>0</v>
      </c>
    </row>
    <row r="48" spans="1:8" x14ac:dyDescent="0.25">
      <c r="A48" s="8" t="s">
        <v>444</v>
      </c>
      <c r="B48" s="8" t="s">
        <v>84</v>
      </c>
      <c r="E48" s="8">
        <f>(C12+C13+C15)/1000*C11/1000</f>
        <v>2.1666938775510201E-2</v>
      </c>
      <c r="F48" s="8">
        <f>F16*F11</f>
        <v>6.3369292068571441E-3</v>
      </c>
      <c r="H48" s="8">
        <f>H16*H11</f>
        <v>9.359791981714282E-3</v>
      </c>
    </row>
    <row r="49" spans="1:8" x14ac:dyDescent="0.25">
      <c r="A49" s="8" t="s">
        <v>442</v>
      </c>
      <c r="B49" s="8" t="s">
        <v>85</v>
      </c>
      <c r="E49" s="8">
        <v>0</v>
      </c>
      <c r="F49" s="8">
        <v>0</v>
      </c>
      <c r="H49" s="8">
        <v>0</v>
      </c>
    </row>
    <row r="50" spans="1:8" x14ac:dyDescent="0.25">
      <c r="A50" s="8" t="s">
        <v>443</v>
      </c>
      <c r="B50" s="8" t="s">
        <v>85</v>
      </c>
      <c r="E50" s="8">
        <v>0</v>
      </c>
      <c r="F50" s="8">
        <v>0</v>
      </c>
      <c r="H50" s="8">
        <v>0</v>
      </c>
    </row>
    <row r="51" spans="1:8" x14ac:dyDescent="0.25">
      <c r="A51" s="8" t="s">
        <v>444</v>
      </c>
      <c r="B51" s="8" t="s">
        <v>85</v>
      </c>
      <c r="E51" s="8">
        <f>(C12+C13+C15)/1000*C11/1000</f>
        <v>2.1666938775510201E-2</v>
      </c>
      <c r="F51" s="8">
        <f>F16*F11</f>
        <v>6.3369292068571441E-3</v>
      </c>
      <c r="H51" s="8">
        <f>H16*H11</f>
        <v>9.359791981714282E-3</v>
      </c>
    </row>
    <row r="52" spans="1:8" x14ac:dyDescent="0.25">
      <c r="A52" s="8" t="s">
        <v>442</v>
      </c>
      <c r="B52" s="8" t="s">
        <v>74</v>
      </c>
      <c r="E52" s="8">
        <v>0</v>
      </c>
      <c r="F52" s="8">
        <v>0</v>
      </c>
      <c r="H52" s="8">
        <v>0</v>
      </c>
    </row>
    <row r="53" spans="1:8" x14ac:dyDescent="0.25">
      <c r="A53" s="8" t="s">
        <v>443</v>
      </c>
      <c r="B53" s="8" t="s">
        <v>74</v>
      </c>
      <c r="E53" s="8">
        <v>0</v>
      </c>
      <c r="F53" s="8">
        <v>0</v>
      </c>
      <c r="H53" s="8">
        <v>0</v>
      </c>
    </row>
    <row r="54" spans="1:8" x14ac:dyDescent="0.25">
      <c r="A54" s="8" t="s">
        <v>444</v>
      </c>
      <c r="B54" s="8" t="s">
        <v>74</v>
      </c>
      <c r="E54" s="8">
        <f>(C11/1000)</f>
        <v>2.6285714285714284E-2</v>
      </c>
      <c r="F54" s="8">
        <f>F11</f>
        <v>8.7680000000000008E-2</v>
      </c>
      <c r="H54" s="8">
        <f>H11</f>
        <v>0.10655999999999999</v>
      </c>
    </row>
    <row r="55" spans="1:8" x14ac:dyDescent="0.25">
      <c r="A55" s="8" t="s">
        <v>442</v>
      </c>
      <c r="B55" s="8" t="s">
        <v>75</v>
      </c>
      <c r="E55" s="8">
        <v>0</v>
      </c>
      <c r="F55" s="8">
        <v>0</v>
      </c>
      <c r="H55" s="8">
        <v>0</v>
      </c>
    </row>
    <row r="56" spans="1:8" x14ac:dyDescent="0.25">
      <c r="A56" s="8" t="s">
        <v>442</v>
      </c>
      <c r="B56" s="8" t="s">
        <v>87</v>
      </c>
    </row>
    <row r="57" spans="1:8" x14ac:dyDescent="0.25">
      <c r="A57" s="8" t="s">
        <v>443</v>
      </c>
      <c r="B57" s="8" t="s">
        <v>87</v>
      </c>
      <c r="E57" s="8">
        <f>E5/1000*E4/1000</f>
        <v>0.10174914244897955</v>
      </c>
      <c r="F57" s="8">
        <f>G5</f>
        <v>0.13900000000000001</v>
      </c>
      <c r="H57" s="8">
        <f>I5</f>
        <v>0.123</v>
      </c>
    </row>
    <row r="58" spans="1:8" x14ac:dyDescent="0.25">
      <c r="A58" s="8" t="s">
        <v>444</v>
      </c>
      <c r="B58" s="8" t="s">
        <v>87</v>
      </c>
      <c r="E58" s="8">
        <f>C5/1000*C4/1000</f>
        <v>0.15515529795918365</v>
      </c>
      <c r="F58" s="8">
        <f>F5</f>
        <v>0.19700000000000001</v>
      </c>
      <c r="H58" s="8">
        <f>H5</f>
        <v>0.20300000000000001</v>
      </c>
    </row>
    <row r="59" spans="1:8" x14ac:dyDescent="0.25">
      <c r="A59" s="8" t="s">
        <v>442</v>
      </c>
      <c r="B59" s="8" t="s">
        <v>80</v>
      </c>
      <c r="E59" s="8">
        <v>0</v>
      </c>
      <c r="F59" s="8">
        <v>0</v>
      </c>
      <c r="H59" s="8">
        <v>0</v>
      </c>
    </row>
    <row r="60" spans="1:8" x14ac:dyDescent="0.25">
      <c r="A60" s="8" t="s">
        <v>442</v>
      </c>
      <c r="B60" s="8" t="s">
        <v>81</v>
      </c>
    </row>
    <row r="61" spans="1:8" x14ac:dyDescent="0.25">
      <c r="A61" s="8" t="s">
        <v>442</v>
      </c>
      <c r="B61" s="8" t="s">
        <v>89</v>
      </c>
    </row>
  </sheetData>
  <mergeCells count="2">
    <mergeCell ref="F1:G1"/>
    <mergeCell ref="H1:I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DB5BA7A27696418C6D2C8B46A68E83" ma:contentTypeVersion="17" ma:contentTypeDescription="Create a new document." ma:contentTypeScope="" ma:versionID="151fa1d8706c0355297f81811bd06e6b">
  <xsd:schema xmlns:xsd="http://www.w3.org/2001/XMLSchema" xmlns:xs="http://www.w3.org/2001/XMLSchema" xmlns:p="http://schemas.microsoft.com/office/2006/metadata/properties" xmlns:ns2="398d2b5b-77f8-4c5f-a794-3d35ce849315" xmlns:ns3="1c52e43a-7a2d-43c4-9ede-f251c929c0a1" targetNamespace="http://schemas.microsoft.com/office/2006/metadata/properties" ma:root="true" ma:fieldsID="85a3e53823607994162d1630ec2e7479" ns2:_="" ns3:_="">
    <xsd:import namespace="398d2b5b-77f8-4c5f-a794-3d35ce849315"/>
    <xsd:import namespace="1c52e43a-7a2d-43c4-9ede-f251c929c0a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8d2b5b-77f8-4c5f-a794-3d35ce849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159f3b0-2b76-48c9-87e7-87fe3891700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52e43a-7a2d-43c4-9ede-f251c929c0a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d0104378-4ec1-44ae-bb50-cfcef8846f22}" ma:internalName="TaxCatchAll" ma:showField="CatchAllData" ma:web="1c52e43a-7a2d-43c4-9ede-f251c929c0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98d2b5b-77f8-4c5f-a794-3d35ce849315">
      <Terms xmlns="http://schemas.microsoft.com/office/infopath/2007/PartnerControls"/>
    </lcf76f155ced4ddcb4097134ff3c332f>
    <TaxCatchAll xmlns="1c52e43a-7a2d-43c4-9ede-f251c929c0a1" xsi:nil="true"/>
  </documentManagement>
</p:properties>
</file>

<file path=customXml/itemProps1.xml><?xml version="1.0" encoding="utf-8"?>
<ds:datastoreItem xmlns:ds="http://schemas.openxmlformats.org/officeDocument/2006/customXml" ds:itemID="{97DF29AE-1D6F-472C-882B-319AF71CC821}"/>
</file>

<file path=customXml/itemProps2.xml><?xml version="1.0" encoding="utf-8"?>
<ds:datastoreItem xmlns:ds="http://schemas.openxmlformats.org/officeDocument/2006/customXml" ds:itemID="{C74699EB-256C-42A7-B66A-BC0E26FA9B9A}">
  <ds:schemaRefs>
    <ds:schemaRef ds:uri="http://schemas.microsoft.com/sharepoint/v3/contenttype/forms"/>
  </ds:schemaRefs>
</ds:datastoreItem>
</file>

<file path=customXml/itemProps3.xml><?xml version="1.0" encoding="utf-8"?>
<ds:datastoreItem xmlns:ds="http://schemas.openxmlformats.org/officeDocument/2006/customXml" ds:itemID="{ED72E934-AA60-4D1A-9C47-3E5AAD8BFCFA}">
  <ds:schemaRefs>
    <ds:schemaRef ds:uri="http://schemas.microsoft.com/office/2006/metadata/properties"/>
    <ds:schemaRef ds:uri="http://schemas.microsoft.com/office/infopath/2007/PartnerControls"/>
    <ds:schemaRef ds:uri="398d2b5b-77f8-4c5f-a794-3d35ce849315"/>
    <ds:schemaRef ds:uri="1c52e43a-7a2d-43c4-9ede-f251c929c0a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Birds_complete_DB</vt:lpstr>
      <vt:lpstr>ReferenceList</vt:lpstr>
      <vt:lpstr>Duck RPs female from 13798.4174</vt:lpstr>
      <vt:lpstr>Mallard_dissec_Vfs 13798.4174</vt:lpstr>
      <vt:lpstr>Quail NRPs female 13798.4183</vt:lpstr>
      <vt:lpstr>calc_GFR</vt:lpstr>
      <vt:lpstr>calc_Regional BFR mucosa</vt:lpstr>
      <vt:lpstr>calc_GI</vt:lpstr>
      <vt:lpstr>calc_egg composition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Baier</dc:creator>
  <cp:lastModifiedBy>Vanessa Baier</cp:lastModifiedBy>
  <dcterms:created xsi:type="dcterms:W3CDTF">2020-07-14T11:15:20Z</dcterms:created>
  <dcterms:modified xsi:type="dcterms:W3CDTF">2022-09-12T13:55:28Z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0x01010011DB5BA7A27696418C6D2C8B46A68E83</vt:lpwstr>
  </property>
  <property fmtid="{D5CDD505-2E9C-101B-9397-08002B2CF9AE}" pid="3" name="MediaServiceImageTags">
    <vt:lpwstr/>
  </property>
</Properties>
</file>