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3ab6d96deb98cd/Bureaublad/Pharmetheus TA/In vitro data import/Input in vitro database/"/>
    </mc:Choice>
  </mc:AlternateContent>
  <xr:revisionPtr revIDLastSave="1" documentId="8_{F051A090-8C0E-4166-ACAB-33753A72B345}" xr6:coauthVersionLast="47" xr6:coauthVersionMax="47" xr10:uidLastSave="{128BED55-A59C-49D7-88BB-5F13ADC05041}"/>
  <bookViews>
    <workbookView xWindow="28680" yWindow="-120" windowWidth="29040" windowHeight="15840" activeTab="1" xr2:uid="{620D8D27-AC16-400D-B2B7-F223C5761A68}"/>
  </bookViews>
  <sheets>
    <sheet name="Legend" sheetId="6" r:id="rId1"/>
    <sheet name="Studies" sheetId="3" r:id="rId2"/>
    <sheet name="Solubility" sheetId="4" r:id="rId3"/>
    <sheet name="ReleaseProfiles" sheetId="1" r:id="rId4"/>
    <sheet name="Analyte" sheetId="2" r:id="rId5"/>
    <sheet name="Projects" sheetId="7" r:id="rId6"/>
    <sheet name="Transfer studies" sheetId="5" r:id="rId7"/>
  </sheets>
  <definedNames>
    <definedName name="_xlnm._FilterDatabase" localSheetId="5" hidden="1">Projects!$A$1:$G$55</definedName>
    <definedName name="_xlnm._FilterDatabase" localSheetId="3" hidden="1">ReleaseProfiles!$A$2:$Q$339</definedName>
    <definedName name="_xlnm._FilterDatabase" localSheetId="2" hidden="1">Solubility!$A$2:$S$2</definedName>
    <definedName name="_xlnm._FilterDatabase" localSheetId="1" hidden="1">Studies!$A$2:$Y$56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3" i="1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B3" i="7"/>
  <c r="C3" i="7"/>
  <c r="D3" i="7"/>
  <c r="E3" i="7"/>
  <c r="B4" i="7"/>
  <c r="C4" i="7"/>
  <c r="D4" i="7"/>
  <c r="E4" i="7"/>
  <c r="B5" i="7"/>
  <c r="C5" i="7"/>
  <c r="D5" i="7"/>
  <c r="E5" i="7"/>
  <c r="B6" i="7"/>
  <c r="C6" i="7"/>
  <c r="D6" i="7"/>
  <c r="E6" i="7"/>
  <c r="B7" i="7"/>
  <c r="C7" i="7"/>
  <c r="D7" i="7"/>
  <c r="E7" i="7"/>
  <c r="B8" i="7"/>
  <c r="C8" i="7"/>
  <c r="D8" i="7"/>
  <c r="E8" i="7"/>
  <c r="B9" i="7"/>
  <c r="C9" i="7"/>
  <c r="D9" i="7"/>
  <c r="E9" i="7"/>
  <c r="B10" i="7"/>
  <c r="C10" i="7"/>
  <c r="D10" i="7"/>
  <c r="E10" i="7"/>
  <c r="B11" i="7"/>
  <c r="C11" i="7"/>
  <c r="D11" i="7"/>
  <c r="E11" i="7"/>
  <c r="B12" i="7"/>
  <c r="C12" i="7"/>
  <c r="D12" i="7"/>
  <c r="E12" i="7"/>
  <c r="B13" i="7"/>
  <c r="C13" i="7"/>
  <c r="D13" i="7"/>
  <c r="E13" i="7"/>
  <c r="B14" i="7"/>
  <c r="C14" i="7"/>
  <c r="D14" i="7"/>
  <c r="E14" i="7"/>
  <c r="B15" i="7"/>
  <c r="C15" i="7"/>
  <c r="D15" i="7"/>
  <c r="E15" i="7"/>
  <c r="B16" i="7"/>
  <c r="C16" i="7"/>
  <c r="D16" i="7"/>
  <c r="E16" i="7"/>
  <c r="B17" i="7"/>
  <c r="C17" i="7"/>
  <c r="D17" i="7"/>
  <c r="E17" i="7"/>
  <c r="B18" i="7"/>
  <c r="C18" i="7"/>
  <c r="D18" i="7"/>
  <c r="E18" i="7"/>
  <c r="B19" i="7"/>
  <c r="C19" i="7"/>
  <c r="D19" i="7"/>
  <c r="E19" i="7"/>
  <c r="B20" i="7"/>
  <c r="C20" i="7"/>
  <c r="D20" i="7"/>
  <c r="E20" i="7"/>
  <c r="B21" i="7"/>
  <c r="C21" i="7"/>
  <c r="D21" i="7"/>
  <c r="E21" i="7"/>
  <c r="B22" i="7"/>
  <c r="C22" i="7"/>
  <c r="D22" i="7"/>
  <c r="E22" i="7"/>
  <c r="B23" i="7"/>
  <c r="C23" i="7"/>
  <c r="D23" i="7"/>
  <c r="E23" i="7"/>
  <c r="B24" i="7"/>
  <c r="C24" i="7"/>
  <c r="D24" i="7"/>
  <c r="E24" i="7"/>
  <c r="B25" i="7"/>
  <c r="C25" i="7"/>
  <c r="D25" i="7"/>
  <c r="E25" i="7"/>
  <c r="B26" i="7"/>
  <c r="C26" i="7"/>
  <c r="D26" i="7"/>
  <c r="E26" i="7"/>
  <c r="B27" i="7"/>
  <c r="C27" i="7"/>
  <c r="D27" i="7"/>
  <c r="E27" i="7"/>
  <c r="B28" i="7"/>
  <c r="C28" i="7"/>
  <c r="D28" i="7"/>
  <c r="E28" i="7"/>
  <c r="B29" i="7"/>
  <c r="C29" i="7"/>
  <c r="D29" i="7"/>
  <c r="E29" i="7"/>
  <c r="B30" i="7"/>
  <c r="C30" i="7"/>
  <c r="D30" i="7"/>
  <c r="E30" i="7"/>
  <c r="B31" i="7"/>
  <c r="C31" i="7"/>
  <c r="D31" i="7"/>
  <c r="E31" i="7"/>
  <c r="B32" i="7"/>
  <c r="C32" i="7"/>
  <c r="D32" i="7"/>
  <c r="E32" i="7"/>
  <c r="B33" i="7"/>
  <c r="C33" i="7"/>
  <c r="D33" i="7"/>
  <c r="E33" i="7"/>
  <c r="F33" i="7"/>
  <c r="B34" i="7"/>
  <c r="C34" i="7"/>
  <c r="D34" i="7"/>
  <c r="E34" i="7"/>
  <c r="B35" i="7"/>
  <c r="C35" i="7"/>
  <c r="D35" i="7"/>
  <c r="E35" i="7"/>
  <c r="B36" i="7"/>
  <c r="C36" i="7"/>
  <c r="D36" i="7"/>
  <c r="E36" i="7"/>
  <c r="B37" i="7"/>
  <c r="C37" i="7"/>
  <c r="D37" i="7"/>
  <c r="E37" i="7"/>
  <c r="B38" i="7"/>
  <c r="C38" i="7"/>
  <c r="D38" i="7"/>
  <c r="E38" i="7"/>
  <c r="F38" i="7"/>
  <c r="B39" i="7"/>
  <c r="C39" i="7"/>
  <c r="D39" i="7"/>
  <c r="E39" i="7"/>
  <c r="B40" i="7"/>
  <c r="C40" i="7"/>
  <c r="D40" i="7"/>
  <c r="E40" i="7"/>
  <c r="B41" i="7"/>
  <c r="C41" i="7"/>
  <c r="D41" i="7"/>
  <c r="E41" i="7"/>
  <c r="B42" i="7"/>
  <c r="C42" i="7"/>
  <c r="D42" i="7"/>
  <c r="E42" i="7"/>
  <c r="B43" i="7"/>
  <c r="C43" i="7"/>
  <c r="D43" i="7"/>
  <c r="E43" i="7"/>
  <c r="B44" i="7"/>
  <c r="C44" i="7"/>
  <c r="D44" i="7"/>
  <c r="E44" i="7"/>
  <c r="B45" i="7"/>
  <c r="C45" i="7"/>
  <c r="D45" i="7"/>
  <c r="E45" i="7"/>
  <c r="B46" i="7"/>
  <c r="C46" i="7"/>
  <c r="D46" i="7"/>
  <c r="E46" i="7"/>
  <c r="B47" i="7"/>
  <c r="C47" i="7"/>
  <c r="D47" i="7"/>
  <c r="E47" i="7"/>
  <c r="B48" i="7"/>
  <c r="C48" i="7"/>
  <c r="D48" i="7"/>
  <c r="E48" i="7"/>
  <c r="B49" i="7"/>
  <c r="C49" i="7"/>
  <c r="D49" i="7"/>
  <c r="E49" i="7"/>
  <c r="B50" i="7"/>
  <c r="C50" i="7"/>
  <c r="D50" i="7"/>
  <c r="E50" i="7"/>
  <c r="B51" i="7"/>
  <c r="C51" i="7"/>
  <c r="D51" i="7"/>
  <c r="E51" i="7"/>
  <c r="B52" i="7"/>
  <c r="C52" i="7"/>
  <c r="D52" i="7"/>
  <c r="E52" i="7"/>
  <c r="B53" i="7"/>
  <c r="C53" i="7"/>
  <c r="D53" i="7"/>
  <c r="E53" i="7"/>
  <c r="B54" i="7"/>
  <c r="C54" i="7"/>
  <c r="D54" i="7"/>
  <c r="E54" i="7"/>
  <c r="B55" i="7"/>
  <c r="C55" i="7"/>
  <c r="D55" i="7"/>
  <c r="E55" i="7"/>
  <c r="E2" i="7"/>
  <c r="D2" i="7"/>
  <c r="C2" i="7"/>
  <c r="B2" i="7"/>
  <c r="E3" i="4"/>
  <c r="D3" i="4"/>
  <c r="C3" i="4"/>
  <c r="B3" i="1"/>
  <c r="F2" i="7" s="1"/>
  <c r="B534" i="1" l="1"/>
  <c r="F55" i="7" s="1"/>
  <c r="C534" i="1"/>
  <c r="D534" i="1"/>
  <c r="E534" i="1"/>
  <c r="F534" i="1"/>
  <c r="B535" i="1"/>
  <c r="C535" i="1"/>
  <c r="D535" i="1"/>
  <c r="E535" i="1"/>
  <c r="F535" i="1"/>
  <c r="B536" i="1"/>
  <c r="C536" i="1"/>
  <c r="D536" i="1"/>
  <c r="E536" i="1"/>
  <c r="F536" i="1"/>
  <c r="B537" i="1"/>
  <c r="C537" i="1"/>
  <c r="D537" i="1"/>
  <c r="E537" i="1"/>
  <c r="F537" i="1"/>
  <c r="B538" i="1"/>
  <c r="C538" i="1"/>
  <c r="D538" i="1"/>
  <c r="E538" i="1"/>
  <c r="F538" i="1"/>
  <c r="B539" i="1"/>
  <c r="C539" i="1"/>
  <c r="D539" i="1"/>
  <c r="E539" i="1"/>
  <c r="F539" i="1"/>
  <c r="B540" i="1"/>
  <c r="C540" i="1"/>
  <c r="D540" i="1"/>
  <c r="E540" i="1"/>
  <c r="F540" i="1"/>
  <c r="B541" i="1"/>
  <c r="C541" i="1"/>
  <c r="D541" i="1"/>
  <c r="E541" i="1"/>
  <c r="F541" i="1"/>
  <c r="B542" i="1"/>
  <c r="C542" i="1"/>
  <c r="D542" i="1"/>
  <c r="E542" i="1"/>
  <c r="F542" i="1"/>
  <c r="B543" i="1"/>
  <c r="C543" i="1"/>
  <c r="D543" i="1"/>
  <c r="E543" i="1"/>
  <c r="F543" i="1"/>
  <c r="B544" i="1"/>
  <c r="C544" i="1"/>
  <c r="D544" i="1"/>
  <c r="E544" i="1"/>
  <c r="F544" i="1"/>
  <c r="B545" i="1"/>
  <c r="C545" i="1"/>
  <c r="D545" i="1"/>
  <c r="E545" i="1"/>
  <c r="F545" i="1"/>
  <c r="B546" i="1"/>
  <c r="C546" i="1"/>
  <c r="D546" i="1"/>
  <c r="E546" i="1"/>
  <c r="F546" i="1"/>
  <c r="B547" i="1"/>
  <c r="C547" i="1"/>
  <c r="D547" i="1"/>
  <c r="E547" i="1"/>
  <c r="F547" i="1"/>
  <c r="B548" i="1"/>
  <c r="C548" i="1"/>
  <c r="D548" i="1"/>
  <c r="E548" i="1"/>
  <c r="F548" i="1"/>
  <c r="B524" i="1"/>
  <c r="F54" i="7" s="1"/>
  <c r="C524" i="1"/>
  <c r="D524" i="1"/>
  <c r="E524" i="1"/>
  <c r="F524" i="1"/>
  <c r="B525" i="1"/>
  <c r="C525" i="1"/>
  <c r="D525" i="1"/>
  <c r="E525" i="1"/>
  <c r="F525" i="1"/>
  <c r="B526" i="1"/>
  <c r="C526" i="1"/>
  <c r="D526" i="1"/>
  <c r="E526" i="1"/>
  <c r="F526" i="1"/>
  <c r="B527" i="1"/>
  <c r="C527" i="1"/>
  <c r="D527" i="1"/>
  <c r="E527" i="1"/>
  <c r="F527" i="1"/>
  <c r="B528" i="1"/>
  <c r="C528" i="1"/>
  <c r="D528" i="1"/>
  <c r="E528" i="1"/>
  <c r="F528" i="1"/>
  <c r="B529" i="1"/>
  <c r="C529" i="1"/>
  <c r="D529" i="1"/>
  <c r="E529" i="1"/>
  <c r="F529" i="1"/>
  <c r="B530" i="1"/>
  <c r="C530" i="1"/>
  <c r="D530" i="1"/>
  <c r="E530" i="1"/>
  <c r="F530" i="1"/>
  <c r="B531" i="1"/>
  <c r="C531" i="1"/>
  <c r="D531" i="1"/>
  <c r="E531" i="1"/>
  <c r="F531" i="1"/>
  <c r="B532" i="1"/>
  <c r="C532" i="1"/>
  <c r="D532" i="1"/>
  <c r="E532" i="1"/>
  <c r="F532" i="1"/>
  <c r="B533" i="1"/>
  <c r="C533" i="1"/>
  <c r="D533" i="1"/>
  <c r="E533" i="1"/>
  <c r="F533" i="1"/>
  <c r="B514" i="1"/>
  <c r="F53" i="7" s="1"/>
  <c r="C514" i="1"/>
  <c r="D514" i="1"/>
  <c r="E514" i="1"/>
  <c r="F514" i="1"/>
  <c r="B515" i="1"/>
  <c r="C515" i="1"/>
  <c r="D515" i="1"/>
  <c r="E515" i="1"/>
  <c r="F515" i="1"/>
  <c r="B516" i="1"/>
  <c r="C516" i="1"/>
  <c r="D516" i="1"/>
  <c r="E516" i="1"/>
  <c r="F516" i="1"/>
  <c r="B517" i="1"/>
  <c r="C517" i="1"/>
  <c r="D517" i="1"/>
  <c r="E517" i="1"/>
  <c r="F517" i="1"/>
  <c r="B518" i="1"/>
  <c r="C518" i="1"/>
  <c r="D518" i="1"/>
  <c r="E518" i="1"/>
  <c r="F518" i="1"/>
  <c r="B519" i="1"/>
  <c r="C519" i="1"/>
  <c r="D519" i="1"/>
  <c r="E519" i="1"/>
  <c r="F519" i="1"/>
  <c r="B520" i="1"/>
  <c r="C520" i="1"/>
  <c r="D520" i="1"/>
  <c r="E520" i="1"/>
  <c r="F520" i="1"/>
  <c r="B521" i="1"/>
  <c r="C521" i="1"/>
  <c r="D521" i="1"/>
  <c r="E521" i="1"/>
  <c r="F521" i="1"/>
  <c r="B522" i="1"/>
  <c r="C522" i="1"/>
  <c r="D522" i="1"/>
  <c r="E522" i="1"/>
  <c r="F522" i="1"/>
  <c r="B523" i="1"/>
  <c r="C523" i="1"/>
  <c r="D523" i="1"/>
  <c r="E523" i="1"/>
  <c r="F523" i="1"/>
  <c r="B513" i="1"/>
  <c r="C513" i="1"/>
  <c r="D513" i="1"/>
  <c r="E513" i="1"/>
  <c r="F513" i="1"/>
  <c r="B504" i="1"/>
  <c r="F52" i="7" s="1"/>
  <c r="C504" i="1"/>
  <c r="D504" i="1"/>
  <c r="E504" i="1"/>
  <c r="F504" i="1"/>
  <c r="B505" i="1"/>
  <c r="C505" i="1"/>
  <c r="D505" i="1"/>
  <c r="E505" i="1"/>
  <c r="F505" i="1"/>
  <c r="B506" i="1"/>
  <c r="C506" i="1"/>
  <c r="D506" i="1"/>
  <c r="E506" i="1"/>
  <c r="F506" i="1"/>
  <c r="B507" i="1"/>
  <c r="C507" i="1"/>
  <c r="D507" i="1"/>
  <c r="E507" i="1"/>
  <c r="F507" i="1"/>
  <c r="B508" i="1"/>
  <c r="C508" i="1"/>
  <c r="D508" i="1"/>
  <c r="E508" i="1"/>
  <c r="F508" i="1"/>
  <c r="B509" i="1"/>
  <c r="C509" i="1"/>
  <c r="D509" i="1"/>
  <c r="E509" i="1"/>
  <c r="F509" i="1"/>
  <c r="B510" i="1"/>
  <c r="C510" i="1"/>
  <c r="D510" i="1"/>
  <c r="E510" i="1"/>
  <c r="F510" i="1"/>
  <c r="B511" i="1"/>
  <c r="C511" i="1"/>
  <c r="D511" i="1"/>
  <c r="E511" i="1"/>
  <c r="F511" i="1"/>
  <c r="B512" i="1"/>
  <c r="C512" i="1"/>
  <c r="D512" i="1"/>
  <c r="E512" i="1"/>
  <c r="F512" i="1"/>
  <c r="B494" i="1"/>
  <c r="F51" i="7" s="1"/>
  <c r="C494" i="1"/>
  <c r="D494" i="1"/>
  <c r="E494" i="1"/>
  <c r="F494" i="1"/>
  <c r="B495" i="1"/>
  <c r="C495" i="1"/>
  <c r="D495" i="1"/>
  <c r="E495" i="1"/>
  <c r="F495" i="1"/>
  <c r="B496" i="1"/>
  <c r="C496" i="1"/>
  <c r="D496" i="1"/>
  <c r="E496" i="1"/>
  <c r="F496" i="1"/>
  <c r="B497" i="1"/>
  <c r="C497" i="1"/>
  <c r="D497" i="1"/>
  <c r="E497" i="1"/>
  <c r="F497" i="1"/>
  <c r="B498" i="1"/>
  <c r="C498" i="1"/>
  <c r="D498" i="1"/>
  <c r="E498" i="1"/>
  <c r="F498" i="1"/>
  <c r="B499" i="1"/>
  <c r="C499" i="1"/>
  <c r="D499" i="1"/>
  <c r="E499" i="1"/>
  <c r="F499" i="1"/>
  <c r="B500" i="1"/>
  <c r="C500" i="1"/>
  <c r="D500" i="1"/>
  <c r="E500" i="1"/>
  <c r="F500" i="1"/>
  <c r="B501" i="1"/>
  <c r="C501" i="1"/>
  <c r="D501" i="1"/>
  <c r="E501" i="1"/>
  <c r="F501" i="1"/>
  <c r="B502" i="1"/>
  <c r="C502" i="1"/>
  <c r="D502" i="1"/>
  <c r="E502" i="1"/>
  <c r="F502" i="1"/>
  <c r="B503" i="1"/>
  <c r="C503" i="1"/>
  <c r="D503" i="1"/>
  <c r="E503" i="1"/>
  <c r="F503" i="1"/>
  <c r="B467" i="1"/>
  <c r="F48" i="7" s="1"/>
  <c r="C467" i="1"/>
  <c r="D467" i="1"/>
  <c r="E467" i="1"/>
  <c r="F467" i="1"/>
  <c r="B468" i="1"/>
  <c r="C468" i="1"/>
  <c r="D468" i="1"/>
  <c r="E468" i="1"/>
  <c r="F468" i="1"/>
  <c r="B469" i="1"/>
  <c r="C469" i="1"/>
  <c r="D469" i="1"/>
  <c r="E469" i="1"/>
  <c r="F469" i="1"/>
  <c r="B470" i="1"/>
  <c r="C470" i="1"/>
  <c r="D470" i="1"/>
  <c r="E470" i="1"/>
  <c r="F470" i="1"/>
  <c r="B471" i="1"/>
  <c r="C471" i="1"/>
  <c r="D471" i="1"/>
  <c r="E471" i="1"/>
  <c r="F471" i="1"/>
  <c r="B472" i="1"/>
  <c r="C472" i="1"/>
  <c r="D472" i="1"/>
  <c r="E472" i="1"/>
  <c r="F472" i="1"/>
  <c r="B473" i="1"/>
  <c r="C473" i="1"/>
  <c r="D473" i="1"/>
  <c r="E473" i="1"/>
  <c r="F473" i="1"/>
  <c r="B474" i="1"/>
  <c r="C474" i="1"/>
  <c r="D474" i="1"/>
  <c r="E474" i="1"/>
  <c r="F474" i="1"/>
  <c r="B475" i="1"/>
  <c r="C475" i="1"/>
  <c r="D475" i="1"/>
  <c r="E475" i="1"/>
  <c r="F475" i="1"/>
  <c r="B476" i="1"/>
  <c r="C476" i="1"/>
  <c r="D476" i="1"/>
  <c r="E476" i="1"/>
  <c r="F476" i="1"/>
  <c r="B477" i="1"/>
  <c r="C477" i="1"/>
  <c r="D477" i="1"/>
  <c r="E477" i="1"/>
  <c r="F477" i="1"/>
  <c r="B486" i="1"/>
  <c r="F50" i="7" s="1"/>
  <c r="C486" i="1"/>
  <c r="D486" i="1"/>
  <c r="E486" i="1"/>
  <c r="F486" i="1"/>
  <c r="B487" i="1"/>
  <c r="C487" i="1"/>
  <c r="D487" i="1"/>
  <c r="E487" i="1"/>
  <c r="F487" i="1"/>
  <c r="B488" i="1"/>
  <c r="C488" i="1"/>
  <c r="D488" i="1"/>
  <c r="E488" i="1"/>
  <c r="F488" i="1"/>
  <c r="B489" i="1"/>
  <c r="C489" i="1"/>
  <c r="D489" i="1"/>
  <c r="E489" i="1"/>
  <c r="F489" i="1"/>
  <c r="B490" i="1"/>
  <c r="C490" i="1"/>
  <c r="D490" i="1"/>
  <c r="E490" i="1"/>
  <c r="F490" i="1"/>
  <c r="B491" i="1"/>
  <c r="C491" i="1"/>
  <c r="D491" i="1"/>
  <c r="E491" i="1"/>
  <c r="F491" i="1"/>
  <c r="B492" i="1"/>
  <c r="C492" i="1"/>
  <c r="D492" i="1"/>
  <c r="E492" i="1"/>
  <c r="F492" i="1"/>
  <c r="B493" i="1"/>
  <c r="C493" i="1"/>
  <c r="D493" i="1"/>
  <c r="E493" i="1"/>
  <c r="F493" i="1"/>
  <c r="B478" i="1"/>
  <c r="F49" i="7" s="1"/>
  <c r="C478" i="1"/>
  <c r="D478" i="1"/>
  <c r="E478" i="1"/>
  <c r="F478" i="1"/>
  <c r="B479" i="1"/>
  <c r="C479" i="1"/>
  <c r="D479" i="1"/>
  <c r="E479" i="1"/>
  <c r="F479" i="1"/>
  <c r="B480" i="1"/>
  <c r="C480" i="1"/>
  <c r="D480" i="1"/>
  <c r="E480" i="1"/>
  <c r="F480" i="1"/>
  <c r="B481" i="1"/>
  <c r="C481" i="1"/>
  <c r="D481" i="1"/>
  <c r="E481" i="1"/>
  <c r="F481" i="1"/>
  <c r="B482" i="1"/>
  <c r="C482" i="1"/>
  <c r="D482" i="1"/>
  <c r="E482" i="1"/>
  <c r="F482" i="1"/>
  <c r="B483" i="1"/>
  <c r="C483" i="1"/>
  <c r="D483" i="1"/>
  <c r="E483" i="1"/>
  <c r="F483" i="1"/>
  <c r="B484" i="1"/>
  <c r="C484" i="1"/>
  <c r="D484" i="1"/>
  <c r="E484" i="1"/>
  <c r="F484" i="1"/>
  <c r="B485" i="1"/>
  <c r="C485" i="1"/>
  <c r="D485" i="1"/>
  <c r="E485" i="1"/>
  <c r="F485" i="1"/>
  <c r="B456" i="1"/>
  <c r="F47" i="7" s="1"/>
  <c r="C456" i="1"/>
  <c r="D456" i="1"/>
  <c r="E456" i="1"/>
  <c r="F456" i="1"/>
  <c r="B457" i="1"/>
  <c r="C457" i="1"/>
  <c r="D457" i="1"/>
  <c r="E457" i="1"/>
  <c r="F457" i="1"/>
  <c r="B458" i="1"/>
  <c r="C458" i="1"/>
  <c r="D458" i="1"/>
  <c r="E458" i="1"/>
  <c r="F458" i="1"/>
  <c r="B459" i="1"/>
  <c r="C459" i="1"/>
  <c r="D459" i="1"/>
  <c r="E459" i="1"/>
  <c r="F459" i="1"/>
  <c r="B460" i="1"/>
  <c r="C460" i="1"/>
  <c r="D460" i="1"/>
  <c r="E460" i="1"/>
  <c r="F460" i="1"/>
  <c r="B461" i="1"/>
  <c r="C461" i="1"/>
  <c r="D461" i="1"/>
  <c r="E461" i="1"/>
  <c r="F461" i="1"/>
  <c r="B462" i="1"/>
  <c r="C462" i="1"/>
  <c r="D462" i="1"/>
  <c r="E462" i="1"/>
  <c r="F462" i="1"/>
  <c r="B463" i="1"/>
  <c r="C463" i="1"/>
  <c r="D463" i="1"/>
  <c r="E463" i="1"/>
  <c r="F463" i="1"/>
  <c r="B464" i="1"/>
  <c r="C464" i="1"/>
  <c r="D464" i="1"/>
  <c r="E464" i="1"/>
  <c r="F464" i="1"/>
  <c r="B465" i="1"/>
  <c r="C465" i="1"/>
  <c r="D465" i="1"/>
  <c r="E465" i="1"/>
  <c r="F465" i="1"/>
  <c r="B466" i="1"/>
  <c r="C466" i="1"/>
  <c r="D466" i="1"/>
  <c r="E466" i="1"/>
  <c r="F466" i="1"/>
  <c r="B445" i="1"/>
  <c r="F46" i="7" s="1"/>
  <c r="C445" i="1"/>
  <c r="D445" i="1"/>
  <c r="E445" i="1"/>
  <c r="F445" i="1"/>
  <c r="B446" i="1"/>
  <c r="C446" i="1"/>
  <c r="D446" i="1"/>
  <c r="E446" i="1"/>
  <c r="F446" i="1"/>
  <c r="B447" i="1"/>
  <c r="C447" i="1"/>
  <c r="D447" i="1"/>
  <c r="E447" i="1"/>
  <c r="F447" i="1"/>
  <c r="B448" i="1"/>
  <c r="C448" i="1"/>
  <c r="D448" i="1"/>
  <c r="E448" i="1"/>
  <c r="F448" i="1"/>
  <c r="B449" i="1"/>
  <c r="C449" i="1"/>
  <c r="D449" i="1"/>
  <c r="E449" i="1"/>
  <c r="F449" i="1"/>
  <c r="B450" i="1"/>
  <c r="C450" i="1"/>
  <c r="D450" i="1"/>
  <c r="E450" i="1"/>
  <c r="F450" i="1"/>
  <c r="B451" i="1"/>
  <c r="C451" i="1"/>
  <c r="D451" i="1"/>
  <c r="E451" i="1"/>
  <c r="F451" i="1"/>
  <c r="B452" i="1"/>
  <c r="C452" i="1"/>
  <c r="D452" i="1"/>
  <c r="E452" i="1"/>
  <c r="F452" i="1"/>
  <c r="B453" i="1"/>
  <c r="C453" i="1"/>
  <c r="D453" i="1"/>
  <c r="E453" i="1"/>
  <c r="F453" i="1"/>
  <c r="B454" i="1"/>
  <c r="C454" i="1"/>
  <c r="D454" i="1"/>
  <c r="E454" i="1"/>
  <c r="F454" i="1"/>
  <c r="B455" i="1"/>
  <c r="C455" i="1"/>
  <c r="D455" i="1"/>
  <c r="E455" i="1"/>
  <c r="F455" i="1"/>
  <c r="B437" i="1"/>
  <c r="F45" i="7" s="1"/>
  <c r="C437" i="1"/>
  <c r="D437" i="1"/>
  <c r="E437" i="1"/>
  <c r="F437" i="1"/>
  <c r="B438" i="1"/>
  <c r="C438" i="1"/>
  <c r="D438" i="1"/>
  <c r="E438" i="1"/>
  <c r="F438" i="1"/>
  <c r="B439" i="1"/>
  <c r="C439" i="1"/>
  <c r="D439" i="1"/>
  <c r="E439" i="1"/>
  <c r="F439" i="1"/>
  <c r="B440" i="1"/>
  <c r="C440" i="1"/>
  <c r="D440" i="1"/>
  <c r="E440" i="1"/>
  <c r="F440" i="1"/>
  <c r="B441" i="1"/>
  <c r="C441" i="1"/>
  <c r="D441" i="1"/>
  <c r="E441" i="1"/>
  <c r="F441" i="1"/>
  <c r="B442" i="1"/>
  <c r="C442" i="1"/>
  <c r="D442" i="1"/>
  <c r="E442" i="1"/>
  <c r="F442" i="1"/>
  <c r="B443" i="1"/>
  <c r="C443" i="1"/>
  <c r="D443" i="1"/>
  <c r="E443" i="1"/>
  <c r="F443" i="1"/>
  <c r="B444" i="1"/>
  <c r="C444" i="1"/>
  <c r="D444" i="1"/>
  <c r="E444" i="1"/>
  <c r="F444" i="1"/>
  <c r="B429" i="1"/>
  <c r="F44" i="7" s="1"/>
  <c r="C429" i="1"/>
  <c r="D429" i="1"/>
  <c r="E429" i="1"/>
  <c r="F429" i="1"/>
  <c r="B430" i="1"/>
  <c r="C430" i="1"/>
  <c r="D430" i="1"/>
  <c r="E430" i="1"/>
  <c r="F430" i="1"/>
  <c r="B431" i="1"/>
  <c r="C431" i="1"/>
  <c r="D431" i="1"/>
  <c r="E431" i="1"/>
  <c r="F431" i="1"/>
  <c r="B432" i="1"/>
  <c r="C432" i="1"/>
  <c r="D432" i="1"/>
  <c r="E432" i="1"/>
  <c r="F432" i="1"/>
  <c r="B433" i="1"/>
  <c r="C433" i="1"/>
  <c r="D433" i="1"/>
  <c r="E433" i="1"/>
  <c r="F433" i="1"/>
  <c r="B434" i="1"/>
  <c r="C434" i="1"/>
  <c r="D434" i="1"/>
  <c r="E434" i="1"/>
  <c r="F434" i="1"/>
  <c r="B435" i="1"/>
  <c r="C435" i="1"/>
  <c r="D435" i="1"/>
  <c r="E435" i="1"/>
  <c r="F435" i="1"/>
  <c r="B436" i="1"/>
  <c r="C436" i="1"/>
  <c r="D436" i="1"/>
  <c r="E436" i="1"/>
  <c r="F436" i="1"/>
  <c r="B421" i="1"/>
  <c r="F43" i="7" s="1"/>
  <c r="C421" i="1"/>
  <c r="D421" i="1"/>
  <c r="E421" i="1"/>
  <c r="F421" i="1"/>
  <c r="B422" i="1"/>
  <c r="C422" i="1"/>
  <c r="D422" i="1"/>
  <c r="E422" i="1"/>
  <c r="F422" i="1"/>
  <c r="B423" i="1"/>
  <c r="C423" i="1"/>
  <c r="D423" i="1"/>
  <c r="E423" i="1"/>
  <c r="F423" i="1"/>
  <c r="B424" i="1"/>
  <c r="C424" i="1"/>
  <c r="D424" i="1"/>
  <c r="E424" i="1"/>
  <c r="F424" i="1"/>
  <c r="B425" i="1"/>
  <c r="C425" i="1"/>
  <c r="D425" i="1"/>
  <c r="E425" i="1"/>
  <c r="F425" i="1"/>
  <c r="B426" i="1"/>
  <c r="C426" i="1"/>
  <c r="D426" i="1"/>
  <c r="E426" i="1"/>
  <c r="F426" i="1"/>
  <c r="B427" i="1"/>
  <c r="C427" i="1"/>
  <c r="D427" i="1"/>
  <c r="E427" i="1"/>
  <c r="F427" i="1"/>
  <c r="B428" i="1"/>
  <c r="C428" i="1"/>
  <c r="D428" i="1"/>
  <c r="E428" i="1"/>
  <c r="F428" i="1"/>
  <c r="B411" i="1"/>
  <c r="C411" i="1"/>
  <c r="D411" i="1"/>
  <c r="E411" i="1"/>
  <c r="F411" i="1"/>
  <c r="B412" i="1"/>
  <c r="C412" i="1"/>
  <c r="D412" i="1"/>
  <c r="E412" i="1"/>
  <c r="F412" i="1"/>
  <c r="B413" i="1"/>
  <c r="C413" i="1"/>
  <c r="D413" i="1"/>
  <c r="E413" i="1"/>
  <c r="F413" i="1"/>
  <c r="B414" i="1"/>
  <c r="C414" i="1"/>
  <c r="D414" i="1"/>
  <c r="E414" i="1"/>
  <c r="F414" i="1"/>
  <c r="B415" i="1"/>
  <c r="C415" i="1"/>
  <c r="D415" i="1"/>
  <c r="E415" i="1"/>
  <c r="F415" i="1"/>
  <c r="B416" i="1"/>
  <c r="C416" i="1"/>
  <c r="D416" i="1"/>
  <c r="E416" i="1"/>
  <c r="F416" i="1"/>
  <c r="B417" i="1"/>
  <c r="C417" i="1"/>
  <c r="D417" i="1"/>
  <c r="E417" i="1"/>
  <c r="F417" i="1"/>
  <c r="B418" i="1"/>
  <c r="C418" i="1"/>
  <c r="D418" i="1"/>
  <c r="E418" i="1"/>
  <c r="F418" i="1"/>
  <c r="B419" i="1"/>
  <c r="C419" i="1"/>
  <c r="D419" i="1"/>
  <c r="E419" i="1"/>
  <c r="F419" i="1"/>
  <c r="B420" i="1"/>
  <c r="C420" i="1"/>
  <c r="D420" i="1"/>
  <c r="E420" i="1"/>
  <c r="F420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E406" i="1"/>
  <c r="F406" i="1"/>
  <c r="B407" i="1"/>
  <c r="C407" i="1"/>
  <c r="D407" i="1"/>
  <c r="E407" i="1"/>
  <c r="F407" i="1"/>
  <c r="B408" i="1"/>
  <c r="C408" i="1"/>
  <c r="D408" i="1"/>
  <c r="E408" i="1"/>
  <c r="F408" i="1"/>
  <c r="B409" i="1"/>
  <c r="C409" i="1"/>
  <c r="D409" i="1"/>
  <c r="E409" i="1"/>
  <c r="F409" i="1"/>
  <c r="B410" i="1"/>
  <c r="F42" i="7" s="1"/>
  <c r="C410" i="1"/>
  <c r="D410" i="1"/>
  <c r="E410" i="1"/>
  <c r="F410" i="1"/>
  <c r="B399" i="1"/>
  <c r="F41" i="7" s="1"/>
  <c r="C399" i="1"/>
  <c r="D399" i="1"/>
  <c r="E399" i="1"/>
  <c r="F399" i="1"/>
  <c r="B388" i="1"/>
  <c r="F40" i="7" s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B377" i="1"/>
  <c r="F39" i="7" s="1"/>
  <c r="C377" i="1"/>
  <c r="D377" i="1"/>
  <c r="E377" i="1"/>
  <c r="F377" i="1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3" i="4"/>
  <c r="C23" i="4"/>
  <c r="D23" i="4"/>
  <c r="E23" i="4"/>
  <c r="B22" i="4"/>
  <c r="C22" i="4"/>
  <c r="D22" i="4"/>
  <c r="E22" i="4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67" i="1"/>
  <c r="F37" i="7" s="1"/>
  <c r="C367" i="1"/>
  <c r="D367" i="1"/>
  <c r="E367" i="1"/>
  <c r="F367" i="1"/>
  <c r="B358" i="1"/>
  <c r="F36" i="7" s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49" i="1"/>
  <c r="F35" i="7" s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0" i="1"/>
  <c r="F34" i="7" s="1"/>
  <c r="C340" i="1"/>
  <c r="D340" i="1"/>
  <c r="E340" i="1"/>
  <c r="F340" i="1"/>
  <c r="B20" i="4"/>
  <c r="C20" i="4"/>
  <c r="D20" i="4"/>
  <c r="E20" i="4"/>
  <c r="B21" i="4"/>
  <c r="C21" i="4"/>
  <c r="D21" i="4"/>
  <c r="E21" i="4"/>
  <c r="E19" i="4"/>
  <c r="B19" i="4"/>
  <c r="C19" i="4"/>
  <c r="D19" i="4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3" i="4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F3" i="7" s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F4" i="7" s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F5" i="7" s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F6" i="7" s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F7" i="7" s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F8" i="7" s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F9" i="7" s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F10" i="7" s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F11" i="7" s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F12" i="7" s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F13" i="7" s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F14" i="7" s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F15" i="7" s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F16" i="7" s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F17" i="7" s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F18" i="7" s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F19" i="7" s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F20" i="7" s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F21" i="7" s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F22" i="7" s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F23" i="7" s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F24" i="7" s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F25" i="7" s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F26" i="7" s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F27" i="7" s="1"/>
  <c r="C278" i="1"/>
  <c r="D278" i="1"/>
  <c r="B279" i="1"/>
  <c r="C279" i="1"/>
  <c r="D279" i="1"/>
  <c r="B280" i="1"/>
  <c r="C280" i="1"/>
  <c r="D280" i="1"/>
  <c r="B281" i="1"/>
  <c r="C281" i="1"/>
  <c r="D281" i="1"/>
  <c r="B282" i="1"/>
  <c r="F28" i="7" s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F29" i="7" s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F30" i="7" s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F31" i="7" s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F32" i="7" s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C3" i="1"/>
  <c r="D3" i="1"/>
</calcChain>
</file>

<file path=xl/sharedStrings.xml><?xml version="1.0" encoding="utf-8"?>
<sst xmlns="http://schemas.openxmlformats.org/spreadsheetml/2006/main" count="3909" uniqueCount="353">
  <si>
    <t>Study Information</t>
  </si>
  <si>
    <t>Formulation specific</t>
  </si>
  <si>
    <t>Data description</t>
  </si>
  <si>
    <t>Study ID</t>
  </si>
  <si>
    <t>Study</t>
  </si>
  <si>
    <t>Reference</t>
  </si>
  <si>
    <t>Compound</t>
  </si>
  <si>
    <t>Administered form</t>
  </si>
  <si>
    <t>Formulation</t>
  </si>
  <si>
    <t>Sample name</t>
  </si>
  <si>
    <t>Data type</t>
  </si>
  <si>
    <t>Source</t>
  </si>
  <si>
    <t>Kambayashi 2019</t>
  </si>
  <si>
    <t xml:space="preserve">https://doi.org/10.1016/j.xphs.2018.11.008 </t>
  </si>
  <si>
    <t>Dipyridamole</t>
  </si>
  <si>
    <t>Persantin®</t>
  </si>
  <si>
    <t>lot 589026; Nippon Boehringer Ingelheim</t>
  </si>
  <si>
    <t>Aggregated</t>
  </si>
  <si>
    <t>Fig. 2; tbl. 2</t>
  </si>
  <si>
    <t>In vitro set-up</t>
  </si>
  <si>
    <t>Medium</t>
  </si>
  <si>
    <t>RPM</t>
  </si>
  <si>
    <t>Dose [mg]</t>
  </si>
  <si>
    <t>Avg type</t>
  </si>
  <si>
    <t>Remarks</t>
  </si>
  <si>
    <t>In projects?</t>
  </si>
  <si>
    <t>USP 2</t>
  </si>
  <si>
    <t>Name</t>
  </si>
  <si>
    <t>BCS</t>
  </si>
  <si>
    <t>Molecular weight [g/mol]</t>
  </si>
  <si>
    <t>II b/a</t>
  </si>
  <si>
    <t>Time unit</t>
  </si>
  <si>
    <t>min</t>
  </si>
  <si>
    <t>Time</t>
  </si>
  <si>
    <t>LogP</t>
  </si>
  <si>
    <t xml:space="preserve">https://doi.org/10.1016/j.ejps.2019.105138 </t>
  </si>
  <si>
    <t>Boehringer Ingelheim</t>
  </si>
  <si>
    <t>Fig. 2; tbl. 4</t>
  </si>
  <si>
    <t>Var type</t>
  </si>
  <si>
    <t>Klumpp 2020b</t>
  </si>
  <si>
    <t>Klumpp 2020a</t>
  </si>
  <si>
    <t xml:space="preserve">https://doi.org/10.1016/j.ejps.2020.105380 </t>
  </si>
  <si>
    <t>lot 151,439; Boehringer Ingelheim</t>
  </si>
  <si>
    <t>FaSSGF+FaSSIF-V1</t>
  </si>
  <si>
    <t>Fig. 3</t>
  </si>
  <si>
    <t>Medium V S1 [ml]</t>
  </si>
  <si>
    <t>FaSSGF+FaSSIF-V2</t>
  </si>
  <si>
    <t>Matsui 2017</t>
  </si>
  <si>
    <t xml:space="preserve">https://doi.org/10.1021/acs.molpharmaceut.6b01063 </t>
  </si>
  <si>
    <t>IR tablets</t>
  </si>
  <si>
    <t>Zydus Pharmaceuticals USA</t>
  </si>
  <si>
    <t>Fig. 3; tbl. 1</t>
  </si>
  <si>
    <t>Taupitz 2013</t>
  </si>
  <si>
    <t xml:space="preserve">https://doi.org/10.1016/j.ejpb.2012.11.003 </t>
  </si>
  <si>
    <t>Itraconazole</t>
  </si>
  <si>
    <t>Sporanox®</t>
  </si>
  <si>
    <t>lot 1002113; Janssen Pharmaceutica</t>
  </si>
  <si>
    <t>Fig. 5</t>
  </si>
  <si>
    <t>Matsui 2016</t>
  </si>
  <si>
    <t xml:space="preserve">https://doi.org/10.1016/j.xphs.2016.02.020 </t>
  </si>
  <si>
    <t>Janssen Pharmaceutical USA</t>
  </si>
  <si>
    <t>Fig. 2</t>
  </si>
  <si>
    <t>µg/ml</t>
  </si>
  <si>
    <t>100 mg ASD tablet</t>
  </si>
  <si>
    <t xml:space="preserve">https://doi.org/10.1016/j.xphs.2021.09.037 </t>
  </si>
  <si>
    <t>Raltegravir</t>
  </si>
  <si>
    <t>Isentress®</t>
  </si>
  <si>
    <t>MSD Sharp &amp; Dohme GmbH, Germany</t>
  </si>
  <si>
    <t>https://doi.org/10.1016/j.xphs.2021.09.037</t>
  </si>
  <si>
    <t>Acros Organics B.V.B.A., Belgium</t>
  </si>
  <si>
    <t>Powder</t>
  </si>
  <si>
    <t>Fig. 3; tbl. 4</t>
  </si>
  <si>
    <t>Fig. 5; tbl. 4</t>
  </si>
  <si>
    <t>II b</t>
  </si>
  <si>
    <t>FaSSGF-.25h+FaSSIF-V1</t>
  </si>
  <si>
    <t>FaSSGF-.5h+FaSSIF-V1</t>
  </si>
  <si>
    <t>FaSSGF-1h+FaSSIF-V1</t>
  </si>
  <si>
    <t>FaSSGF-2h+FaSSIF-V1</t>
  </si>
  <si>
    <t>Fig. 6</t>
  </si>
  <si>
    <t>Komasaka 2021</t>
  </si>
  <si>
    <t>https://doi.org/10.1016/j.ejps.2020.105630</t>
  </si>
  <si>
    <t xml:space="preserve">https://doi.org/10.1016/j.ejps.2020.105630 </t>
  </si>
  <si>
    <t>lot R017128; MSD Sharp &amp; Dohme GmbH</t>
  </si>
  <si>
    <t>lot S003918; MSD Sharp &amp; Dohme GmbH</t>
  </si>
  <si>
    <t>Fig. 3; tbl. 3</t>
  </si>
  <si>
    <t>Fig. 4; tbl. 3</t>
  </si>
  <si>
    <t>FaSSGF-.25h+FaSSIF-V2</t>
  </si>
  <si>
    <t>FaSSGF-.5h+FaSSIF-V2</t>
  </si>
  <si>
    <t>FaSSGF-1h+FaSSIF-V2</t>
  </si>
  <si>
    <t>FaSSGF-2h+FaSSIF-V2</t>
  </si>
  <si>
    <t>Replicates</t>
  </si>
  <si>
    <t>Current stage</t>
  </si>
  <si>
    <t>Salt counter ion</t>
  </si>
  <si>
    <t>Potassium</t>
  </si>
  <si>
    <t>Measured data</t>
  </si>
  <si>
    <t>Measured Solubilities</t>
  </si>
  <si>
    <t>Apparatus</t>
  </si>
  <si>
    <t>pH</t>
  </si>
  <si>
    <t>FaSSGF</t>
  </si>
  <si>
    <t>FaSSIF-V2</t>
  </si>
  <si>
    <t>FaSSIF-V1</t>
  </si>
  <si>
    <t>SGF</t>
  </si>
  <si>
    <t>%</t>
  </si>
  <si>
    <t>Released</t>
  </si>
  <si>
    <t>Variability</t>
  </si>
  <si>
    <t>pKa3 type</t>
  </si>
  <si>
    <t>pKa3</t>
  </si>
  <si>
    <t>pKa2 type</t>
  </si>
  <si>
    <t>pKa2</t>
  </si>
  <si>
    <t>pKa1 type</t>
  </si>
  <si>
    <t>pKa1</t>
  </si>
  <si>
    <t>b</t>
  </si>
  <si>
    <t>6.3/6.67</t>
  </si>
  <si>
    <t>a</t>
  </si>
  <si>
    <t>Method</t>
  </si>
  <si>
    <t>Shake-flask</t>
  </si>
  <si>
    <t>Device</t>
  </si>
  <si>
    <t>UniPrep®</t>
  </si>
  <si>
    <t>Remark</t>
  </si>
  <si>
    <t>Not reported</t>
  </si>
  <si>
    <t>Unreported</t>
  </si>
  <si>
    <t>Segregur 2021a</t>
  </si>
  <si>
    <t>Segregur 2021b</t>
  </si>
  <si>
    <t xml:space="preserve">https://doi.org/10.1016/j.ejps.2021.105750 </t>
  </si>
  <si>
    <t>Fitted</t>
  </si>
  <si>
    <t>Free acid</t>
  </si>
  <si>
    <t>lot A0401899, A0404264; Acros Organics</t>
  </si>
  <si>
    <t>Tbl. 3</t>
  </si>
  <si>
    <t>S Unit</t>
  </si>
  <si>
    <t>S Var</t>
  </si>
  <si>
    <t>S Var Unit</t>
  </si>
  <si>
    <t>S Var Type</t>
  </si>
  <si>
    <t>Fig. 4</t>
  </si>
  <si>
    <t>Med S</t>
  </si>
  <si>
    <t>Vertzoni 2007</t>
  </si>
  <si>
    <t xml:space="preserve">https://doi.org/10.1007/s11095-006-9209-9 </t>
  </si>
  <si>
    <t>lot 02116; Boehringer Ingelheim</t>
  </si>
  <si>
    <t>Free base</t>
  </si>
  <si>
    <t>Media</t>
  </si>
  <si>
    <t>GIS data</t>
  </si>
  <si>
    <t xml:space="preserve">https://doi.org/10.1211/0022357022511 </t>
  </si>
  <si>
    <t>Kostewizc 2004</t>
  </si>
  <si>
    <t>Litou 2019</t>
  </si>
  <si>
    <t>https://doi.org/10.1016/j.ejps.2019.105031</t>
  </si>
  <si>
    <t>FaSSGF+FaSSIF-V1/V3</t>
  </si>
  <si>
    <t>SGF 2.0+FaSSIF/FeSSIF</t>
  </si>
  <si>
    <t>SGF 2.1+FaSSIF/FeSSIF</t>
  </si>
  <si>
    <t>Aprepitant</t>
  </si>
  <si>
    <t>EMEND®</t>
  </si>
  <si>
    <t>Lot MO 49340; MSD Sharp &amp; Dohme GmbH</t>
  </si>
  <si>
    <t>Lot MO 45740; MSD Sharp &amp; Dohme GmbH</t>
  </si>
  <si>
    <t>L3-FaSSGF</t>
  </si>
  <si>
    <t>L2-FaSSIF-V1</t>
  </si>
  <si>
    <t>L2-FaSSIF-V3</t>
  </si>
  <si>
    <t>L2-FeSSIF-V1</t>
  </si>
  <si>
    <t>L2-FeSSIF-V2</t>
  </si>
  <si>
    <t>pH start</t>
  </si>
  <si>
    <t>pH end</t>
  </si>
  <si>
    <t>Non-adjusted pH-available</t>
  </si>
  <si>
    <t>L2-FaSSIF-V2</t>
  </si>
  <si>
    <t>L1 available</t>
  </si>
  <si>
    <t>Fig. 3; tbl. 2</t>
  </si>
  <si>
    <t>L2-FeSSGF-middle</t>
  </si>
  <si>
    <t>FaSSGF-80</t>
  </si>
  <si>
    <t>FeSSGF-80</t>
  </si>
  <si>
    <t>FeSSIF-V1-80</t>
  </si>
  <si>
    <t>FeSSIF-V2-80</t>
  </si>
  <si>
    <t>FaSSGF-125</t>
  </si>
  <si>
    <t>FeSSGF-125</t>
  </si>
  <si>
    <t>fup</t>
  </si>
  <si>
    <t>B/P</t>
  </si>
  <si>
    <t>&lt;LOD</t>
  </si>
  <si>
    <t>LOQ/D</t>
  </si>
  <si>
    <t>LOQ/D Unit</t>
  </si>
  <si>
    <t>Filtration</t>
  </si>
  <si>
    <r>
      <t>Filter [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m]</t>
    </r>
  </si>
  <si>
    <t>L2-FaSSGF</t>
  </si>
  <si>
    <t>Centrifugation</t>
  </si>
  <si>
    <t>GIS data, 9000 xg 1 min</t>
  </si>
  <si>
    <t>0.45 filter probably</t>
  </si>
  <si>
    <t>Level medium not reported</t>
  </si>
  <si>
    <t>FaSSIF-V1-80</t>
  </si>
  <si>
    <t>FaSSIF-V3-80</t>
  </si>
  <si>
    <t>FaSSIF-V1-125</t>
  </si>
  <si>
    <t>FaSSIF-V3-125</t>
  </si>
  <si>
    <t>FeSSIF-V1-125</t>
  </si>
  <si>
    <t>FeSSIF-V2-125</t>
  </si>
  <si>
    <t>half-emptying time</t>
  </si>
  <si>
    <t>Medium V S2 [ml]</t>
  </si>
  <si>
    <t>FaSSIF&gt;Trans</t>
  </si>
  <si>
    <t>SGF-1.2 &gt; L2-FaSSIF 7.5</t>
  </si>
  <si>
    <t>ml/min</t>
  </si>
  <si>
    <t>Unusable?</t>
  </si>
  <si>
    <t>Sugano 2009 uses data</t>
  </si>
  <si>
    <t>Tab</t>
  </si>
  <si>
    <t>Header</t>
  </si>
  <si>
    <t>Subheader</t>
  </si>
  <si>
    <t>Studies</t>
  </si>
  <si>
    <t>Study ID number in database; must be unique</t>
  </si>
  <si>
    <t>First author and year of publication</t>
  </si>
  <si>
    <t>DOI number of published article</t>
  </si>
  <si>
    <t>API name</t>
  </si>
  <si>
    <t>Type of formulation used and dose strength</t>
  </si>
  <si>
    <t>Counterion used in case of salt formulations</t>
  </si>
  <si>
    <t>Formulation name</t>
  </si>
  <si>
    <t>Description</t>
  </si>
  <si>
    <t>Batch/lot number and manufacturer</t>
  </si>
  <si>
    <t>Given name to identify sample</t>
  </si>
  <si>
    <t>Are data aggregated or individual observations</t>
  </si>
  <si>
    <t>Table and/or figure in published article used to acquire data</t>
  </si>
  <si>
    <t>Number of replications for observed experimental data</t>
  </si>
  <si>
    <t>Type of dissolution assay; 1 for one-stage and 2 for 2-stage and transfer studies</t>
  </si>
  <si>
    <t>Type of dissolution apparatus used</t>
  </si>
  <si>
    <t>Rotational speed of used apparatus</t>
  </si>
  <si>
    <t>Rate of transfer to acceptor vessel; usually either constant rate or half-emptying time</t>
  </si>
  <si>
    <t>Biorelevant medium type(s) used; written as: Level - Prandial state - Version</t>
  </si>
  <si>
    <t>Unit of value given in Trans. Rate field</t>
  </si>
  <si>
    <t>Dose used in experiment in mg</t>
  </si>
  <si>
    <t>Medium volume during the first or only stage of the dissolution assay in ml</t>
  </si>
  <si>
    <t>Medium volume during the second stage or in acceptor vessel of the dissolution assay in ml</t>
  </si>
  <si>
    <t>Method used to pre-process samples before determining API concentration in HPLC; Filtering, Centrifugation or Microdialysis</t>
  </si>
  <si>
    <t>Pore size of filter in case of filtering method used</t>
  </si>
  <si>
    <t>Solubility</t>
  </si>
  <si>
    <t>Study ID number corresponding to study in 'Studies' tab</t>
  </si>
  <si>
    <t>Refer to 'Studies' tab; Filled automatically when Study ID is filled and V-lookup function is extended</t>
  </si>
  <si>
    <t>Solubility  Set-up</t>
  </si>
  <si>
    <t>Used method to determine equilibrium solubility</t>
  </si>
  <si>
    <t xml:space="preserve">Solubility device used </t>
  </si>
  <si>
    <t>pH at the start of the solubility experiment</t>
  </si>
  <si>
    <t>pH at the end of the solubility experiment</t>
  </si>
  <si>
    <t>Space to leave comments on anything remarkable</t>
  </si>
  <si>
    <t>Meassured solubility of API in respective medium</t>
  </si>
  <si>
    <t>Solubility unit</t>
  </si>
  <si>
    <t>Type of variability reported; usually standard deviation</t>
  </si>
  <si>
    <t>Limit of quantification/detection; relevant when drug concentration after solubility experiment is either to low to quantify or detect</t>
  </si>
  <si>
    <t>Unit Limit of quantification/detection</t>
  </si>
  <si>
    <t>ReleaseProfiles</t>
  </si>
  <si>
    <t>Indicates the stage at which the sample was taken; always 1 for 1-stage assays, switches for 2-stage assays and always 2 for transfer assays</t>
  </si>
  <si>
    <t>Timepoint at which the sample was taken</t>
  </si>
  <si>
    <t>Relative or absolute amount of API released</t>
  </si>
  <si>
    <t>Unit of released API</t>
  </si>
  <si>
    <t>Type of measurement given; Arithmic mean, Geometric mean, Individual meassurement, etc.</t>
  </si>
  <si>
    <t>Observed variability of solubility measurements</t>
  </si>
  <si>
    <t>Unit observed variability of solubility measurements</t>
  </si>
  <si>
    <t>Observed variability of dissolution measurements</t>
  </si>
  <si>
    <t>Unit observed variability of dissolution measurements</t>
  </si>
  <si>
    <t>Analyte</t>
  </si>
  <si>
    <t>Compound/API name</t>
  </si>
  <si>
    <t>Biopharmaceutical Classification System class</t>
  </si>
  <si>
    <t>Acid dissociation constant of first ionazable group</t>
  </si>
  <si>
    <t>Indicates whether ionizable group is acidic or basic</t>
  </si>
  <si>
    <t>Acid dissociation constant of second ionazable group</t>
  </si>
  <si>
    <t>Acid dissociation constant of third ionazable group</t>
  </si>
  <si>
    <t>Fraction unbound of API in human blood plasma</t>
  </si>
  <si>
    <t>Blood to plasma partition coefficient of compound/API</t>
  </si>
  <si>
    <t>Partition coefficient of compound/API</t>
  </si>
  <si>
    <t>Molecular weight of compound/API in g per mol</t>
  </si>
  <si>
    <t>Intended pH during the experiment (final pH for 2-stage assays)</t>
  </si>
  <si>
    <t>FaSSIF-V1+Trans-80</t>
  </si>
  <si>
    <t>FaSSIF-V3+Trans-80</t>
  </si>
  <si>
    <t>FaSSIF-V1+Trans-125</t>
  </si>
  <si>
    <t>FaSSIF-V3+Trans-125</t>
  </si>
  <si>
    <t>FaSSIF-V2+Trans</t>
  </si>
  <si>
    <t>Units</t>
  </si>
  <si>
    <t>mg/L</t>
  </si>
  <si>
    <t>µg/L</t>
  </si>
  <si>
    <t>ng/L</t>
  </si>
  <si>
    <t>pg/L</t>
  </si>
  <si>
    <t>mg/dL</t>
  </si>
  <si>
    <t>µg/dL</t>
  </si>
  <si>
    <t>ng/dL</t>
  </si>
  <si>
    <t>pg/dL</t>
  </si>
  <si>
    <t>mg/mL</t>
  </si>
  <si>
    <t>µg/mL</t>
  </si>
  <si>
    <t>ng/mL</t>
  </si>
  <si>
    <t>pg/mL</t>
  </si>
  <si>
    <t>mmol/L</t>
  </si>
  <si>
    <t>µmol/L</t>
  </si>
  <si>
    <t>nmol/L</t>
  </si>
  <si>
    <t>pmol/L</t>
  </si>
  <si>
    <t>mmol/dL</t>
  </si>
  <si>
    <t>µmol/dL</t>
  </si>
  <si>
    <t>nmol/dL</t>
  </si>
  <si>
    <t>pmol/dL</t>
  </si>
  <si>
    <t>mmol/mL</t>
  </si>
  <si>
    <t>µmol/mL</t>
  </si>
  <si>
    <t>nmol/mL</t>
  </si>
  <si>
    <t>pmol/mL</t>
  </si>
  <si>
    <t>No of stages</t>
  </si>
  <si>
    <t>Rel Unit</t>
  </si>
  <si>
    <t>Var Unit</t>
  </si>
  <si>
    <t>Trans Rate</t>
  </si>
  <si>
    <t>Trans Unit</t>
  </si>
  <si>
    <t>Analytical meth</t>
  </si>
  <si>
    <t>Data Type</t>
  </si>
  <si>
    <t>Individual</t>
  </si>
  <si>
    <t>Typical</t>
  </si>
  <si>
    <t>h</t>
  </si>
  <si>
    <t>s</t>
  </si>
  <si>
    <t>day(s)</t>
  </si>
  <si>
    <t>Solubility Set-up</t>
  </si>
  <si>
    <t>USP2</t>
  </si>
  <si>
    <t>FaSSGFpH1.6</t>
  </si>
  <si>
    <t>FaSSIF-V2pH6.5</t>
  </si>
  <si>
    <t>FaSSIF-V1pH6.5</t>
  </si>
  <si>
    <t>FaSSIF-V3pH6.5</t>
  </si>
  <si>
    <t>FaSSGF30min+2X-L2-FaSSIF-V1</t>
  </si>
  <si>
    <t>FaSSGF30min+2X-L2-FaSSIF-V2</t>
  </si>
  <si>
    <t>SGFpH2.0</t>
  </si>
  <si>
    <t>FaSSIFpH6.5</t>
  </si>
  <si>
    <t>SGFpH1.2</t>
  </si>
  <si>
    <t>AcetatepH5.0</t>
  </si>
  <si>
    <t>FeSSIFpH5.0</t>
  </si>
  <si>
    <t>FaSSGFpH1.6powder</t>
  </si>
  <si>
    <t>FaSSGF+2X-FaSSIF-V1</t>
  </si>
  <si>
    <t>FaSSIF-V2suspension</t>
  </si>
  <si>
    <t>FaSSGFSuspension</t>
  </si>
  <si>
    <t>FaSSGFtablet</t>
  </si>
  <si>
    <t>FaSSIF-V2tablet</t>
  </si>
  <si>
    <t>FaSSGF+2X-L2-FaSSIF-V2</t>
  </si>
  <si>
    <t>FaSSIF-V1Sol</t>
  </si>
  <si>
    <t>FaSSGFpH2.0+2X-L2-FaSSIF-V2</t>
  </si>
  <si>
    <t>FaSSGFSol</t>
  </si>
  <si>
    <t>L3-FaSSGF-2.0+FaSSIF-V1</t>
  </si>
  <si>
    <t>L3-FaSSGF-2.0+FaSSIF-V3</t>
  </si>
  <si>
    <t>FaSSGF+L2-FaSSIF-V2</t>
  </si>
  <si>
    <t>SGFno-pepsin</t>
  </si>
  <si>
    <t>Batch+Manufacturer</t>
  </si>
  <si>
    <t>75mg tablet</t>
  </si>
  <si>
    <t>100mg ASD tablet</t>
  </si>
  <si>
    <t>400mg tablet</t>
  </si>
  <si>
    <t>434.29mg powder</t>
  </si>
  <si>
    <t>100mg granules susp.</t>
  </si>
  <si>
    <t>100mg tablet</t>
  </si>
  <si>
    <t>80mg tablet</t>
  </si>
  <si>
    <t>125mg tablet</t>
  </si>
  <si>
    <t>2x25mg tablet</t>
  </si>
  <si>
    <t>10ml 10mg/ml sol.</t>
  </si>
  <si>
    <t>AcetateBuffer</t>
  </si>
  <si>
    <t>Projects</t>
  </si>
  <si>
    <t>Release profile</t>
  </si>
  <si>
    <t>In Projects?</t>
  </si>
  <si>
    <t>Check whether study is assigned to a project in 'Projects' sheet</t>
  </si>
  <si>
    <t>Check whether study has a release profile in 'ReleaseProfiles' sheet</t>
  </si>
  <si>
    <t>Specify the project that study belongs to</t>
  </si>
  <si>
    <t>Arith. mean</t>
  </si>
  <si>
    <t>Geo. mean</t>
  </si>
  <si>
    <t>Median</t>
  </si>
  <si>
    <t>Arith. SD</t>
  </si>
  <si>
    <t>Geo. SD</t>
  </si>
  <si>
    <t>Arith. SEM</t>
  </si>
  <si>
    <t>Geo. CV</t>
  </si>
  <si>
    <t>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</si>
</sst>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0" fillId="2" borderId="1" xfId="0" applyFill="1" applyBorder="1"/>
    <xf numFmtId="0" fontId="4" fillId="2" borderId="1" xfId="3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1" xfId="2" applyFill="1" applyBorder="1"/>
    <xf numFmtId="0" fontId="0" fillId="5" borderId="2" xfId="0" applyFill="1" applyBorder="1"/>
    <xf numFmtId="0" fontId="0" fillId="3" borderId="1" xfId="0" quotePrefix="1" applyFill="1" applyBorder="1"/>
    <xf numFmtId="0" fontId="6" fillId="3" borderId="1" xfId="0" applyFont="1" applyFill="1" applyBorder="1"/>
    <xf numFmtId="0" fontId="0" fillId="5" borderId="0" xfId="0" applyFill="1"/>
    <xf numFmtId="0" fontId="2" fillId="5" borderId="1" xfId="2" applyFill="1" applyBorder="1"/>
    <xf numFmtId="0" fontId="1" fillId="4" borderId="1" xfId="2" applyFont="1" applyFill="1" applyBorder="1" applyAlignment="1">
      <alignment horizontal="center"/>
    </xf>
    <xf numFmtId="0" fontId="0" fillId="4" borderId="0" xfId="0" applyFill="1"/>
    <xf numFmtId="0" fontId="2" fillId="4" borderId="1" xfId="2" applyFill="1" applyBorder="1"/>
    <xf numFmtId="4" fontId="0" fillId="3" borderId="1" xfId="0" applyNumberFormat="1" applyFill="1" applyBorder="1"/>
    <xf numFmtId="0" fontId="0" fillId="3" borderId="0" xfId="0" applyFill="1"/>
    <xf numFmtId="0" fontId="1" fillId="3" borderId="1" xfId="2" applyFont="1" applyFill="1" applyBorder="1"/>
    <xf numFmtId="0" fontId="8" fillId="5" borderId="1" xfId="0" applyFont="1" applyFill="1" applyBorder="1"/>
    <xf numFmtId="0" fontId="8" fillId="5" borderId="1" xfId="2" applyFont="1" applyFill="1" applyBorder="1"/>
    <xf numFmtId="0" fontId="7" fillId="3" borderId="1" xfId="0" applyFont="1" applyFill="1" applyBorder="1"/>
    <xf numFmtId="164" fontId="0" fillId="3" borderId="1" xfId="0" applyNumberFormat="1" applyFill="1" applyBorder="1"/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4" fillId="7" borderId="1" xfId="3" applyFill="1" applyBorder="1"/>
    <xf numFmtId="0" fontId="0" fillId="7" borderId="1" xfId="0" applyFill="1" applyBorder="1" applyAlignment="1">
      <alignment horizontal="left"/>
    </xf>
    <xf numFmtId="0" fontId="9" fillId="5" borderId="1" xfId="2" applyFont="1" applyFill="1" applyBorder="1"/>
    <xf numFmtId="0" fontId="9" fillId="2" borderId="1" xfId="2" applyFont="1" applyFill="1" applyBorder="1"/>
    <xf numFmtId="0" fontId="10" fillId="8" borderId="1" xfId="4" applyBorder="1"/>
    <xf numFmtId="0" fontId="11" fillId="9" borderId="1" xfId="5" applyBorder="1"/>
    <xf numFmtId="0" fontId="0" fillId="6" borderId="0" xfId="0" applyFill="1"/>
    <xf numFmtId="0" fontId="0" fillId="10" borderId="0" xfId="0" applyFill="1"/>
    <xf numFmtId="0" fontId="12" fillId="0" borderId="0" xfId="0" applyFont="1"/>
    <xf numFmtId="0" fontId="0" fillId="7" borderId="0" xfId="0" applyFill="1"/>
    <xf numFmtId="0" fontId="0" fillId="7" borderId="6" xfId="0" applyFill="1" applyBorder="1"/>
    <xf numFmtId="0" fontId="1" fillId="10" borderId="0" xfId="2" applyFont="1" applyFill="1" applyBorder="1" applyAlignment="1">
      <alignment horizontal="left"/>
    </xf>
    <xf numFmtId="0" fontId="8" fillId="5" borderId="0" xfId="0" applyFont="1" applyFill="1"/>
    <xf numFmtId="0" fontId="3" fillId="0" borderId="5" xfId="0" applyFont="1" applyBorder="1"/>
    <xf numFmtId="0" fontId="0" fillId="0" borderId="5" xfId="0" applyBorder="1"/>
    <xf numFmtId="0" fontId="3" fillId="0" borderId="6" xfId="0" applyFont="1" applyBorder="1"/>
    <xf numFmtId="0" fontId="0" fillId="0" borderId="6" xfId="0" applyBorder="1"/>
    <xf numFmtId="0" fontId="13" fillId="0" borderId="0" xfId="0" applyFont="1"/>
    <xf numFmtId="0" fontId="0" fillId="11" borderId="1" xfId="0" applyFill="1" applyBorder="1"/>
    <xf numFmtId="0" fontId="3" fillId="0" borderId="0" xfId="0" applyFont="1"/>
    <xf numFmtId="0" fontId="3" fillId="7" borderId="0" xfId="0" applyFont="1" applyFill="1"/>
    <xf numFmtId="0" fontId="0" fillId="11" borderId="5" xfId="0" applyFill="1" applyBorder="1"/>
    <xf numFmtId="0" fontId="3" fillId="11" borderId="5" xfId="0" applyFont="1" applyFill="1" applyBorder="1"/>
    <xf numFmtId="0" fontId="0" fillId="11" borderId="6" xfId="0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8" fillId="5" borderId="2" xfId="2" applyFont="1" applyFill="1" applyBorder="1" applyAlignment="1">
      <alignment horizontal="center"/>
    </xf>
    <xf numFmtId="0" fontId="8" fillId="5" borderId="3" xfId="2" applyFont="1" applyFill="1" applyBorder="1" applyAlignment="1">
      <alignment horizontal="center"/>
    </xf>
    <xf numFmtId="0" fontId="8" fillId="5" borderId="4" xfId="2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</cellXfs>
  <cellStyles count="6">
    <cellStyle name="Goed" xfId="4" builtinId="26"/>
    <cellStyle name="Hyperlink" xfId="3" builtinId="8"/>
    <cellStyle name="Normal 2" xfId="1" xr:uid="{FF4975DA-F455-43B6-B5C6-8699EAD5CDC4}"/>
    <cellStyle name="Ongeldig" xfId="5" builtinId="27"/>
    <cellStyle name="Standaard" xfId="0" builtinId="0"/>
    <cellStyle name="Verklarende tekst" xfId="2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16/j.xphs.2016.02.020" TargetMode="External"/><Relationship Id="rId18" Type="http://schemas.openxmlformats.org/officeDocument/2006/relationships/hyperlink" Target="https://doi.org/10.1016/j.xphs.2021.09.037" TargetMode="External"/><Relationship Id="rId26" Type="http://schemas.openxmlformats.org/officeDocument/2006/relationships/hyperlink" Target="https://doi.org/10.1016/j.ejps.2020.105630" TargetMode="External"/><Relationship Id="rId39" Type="http://schemas.openxmlformats.org/officeDocument/2006/relationships/hyperlink" Target="https://doi.org/10.1016/j.ejps.2019.105031" TargetMode="External"/><Relationship Id="rId21" Type="http://schemas.openxmlformats.org/officeDocument/2006/relationships/hyperlink" Target="https://doi.org/10.1016/j.ejps.2020.105630" TargetMode="External"/><Relationship Id="rId34" Type="http://schemas.openxmlformats.org/officeDocument/2006/relationships/hyperlink" Target="https://doi.org/10.1016/j.ejps.2020.105630" TargetMode="External"/><Relationship Id="rId42" Type="http://schemas.openxmlformats.org/officeDocument/2006/relationships/hyperlink" Target="https://doi.org/10.1016/j.ejps.2019.105031" TargetMode="External"/><Relationship Id="rId47" Type="http://schemas.openxmlformats.org/officeDocument/2006/relationships/hyperlink" Target="https://doi.org/10.1016/j.ejps.2019.105031" TargetMode="External"/><Relationship Id="rId50" Type="http://schemas.openxmlformats.org/officeDocument/2006/relationships/hyperlink" Target="https://doi.org/10.1016/j.ejps.2019.105031" TargetMode="External"/><Relationship Id="rId7" Type="http://schemas.openxmlformats.org/officeDocument/2006/relationships/hyperlink" Target="https://doi.org/10.1021/acs.molpharmaceut.6b01063" TargetMode="External"/><Relationship Id="rId2" Type="http://schemas.openxmlformats.org/officeDocument/2006/relationships/hyperlink" Target="https://doi.org/10.1016/j.ejps.2019.105138" TargetMode="External"/><Relationship Id="rId16" Type="http://schemas.openxmlformats.org/officeDocument/2006/relationships/hyperlink" Target="https://doi.org/10.1016/j.xphs.2021.09.037" TargetMode="External"/><Relationship Id="rId29" Type="http://schemas.openxmlformats.org/officeDocument/2006/relationships/hyperlink" Target="https://doi.org/10.1016/j.ejps.2021.105750" TargetMode="External"/><Relationship Id="rId11" Type="http://schemas.openxmlformats.org/officeDocument/2006/relationships/hyperlink" Target="https://doi.org/10.1016/j.ejpb.2012.11.003" TargetMode="External"/><Relationship Id="rId24" Type="http://schemas.openxmlformats.org/officeDocument/2006/relationships/hyperlink" Target="https://doi.org/10.1016/j.ejps.2020.105630" TargetMode="External"/><Relationship Id="rId32" Type="http://schemas.openxmlformats.org/officeDocument/2006/relationships/hyperlink" Target="https://doi.org/10.1016/j.ejps.2021.105750" TargetMode="External"/><Relationship Id="rId37" Type="http://schemas.openxmlformats.org/officeDocument/2006/relationships/hyperlink" Target="https://doi.org/10.1016/j.ejps.2019.105031" TargetMode="External"/><Relationship Id="rId40" Type="http://schemas.openxmlformats.org/officeDocument/2006/relationships/hyperlink" Target="https://doi.org/10.1016/j.ejps.2019.105031" TargetMode="External"/><Relationship Id="rId45" Type="http://schemas.openxmlformats.org/officeDocument/2006/relationships/hyperlink" Target="https://doi.org/10.1016/j.ejps.2019.105031" TargetMode="External"/><Relationship Id="rId5" Type="http://schemas.openxmlformats.org/officeDocument/2006/relationships/hyperlink" Target="https://doi.org/10.1016/j.ejps.2020.105380" TargetMode="External"/><Relationship Id="rId15" Type="http://schemas.openxmlformats.org/officeDocument/2006/relationships/hyperlink" Target="https://doi.org/10.1016/j.xphs.2021.09.037" TargetMode="External"/><Relationship Id="rId23" Type="http://schemas.openxmlformats.org/officeDocument/2006/relationships/hyperlink" Target="https://doi.org/10.1016/j.ejps.2020.105630" TargetMode="External"/><Relationship Id="rId28" Type="http://schemas.openxmlformats.org/officeDocument/2006/relationships/hyperlink" Target="https://doi.org/10.1016/j.ejps.2020.105630" TargetMode="External"/><Relationship Id="rId36" Type="http://schemas.openxmlformats.org/officeDocument/2006/relationships/hyperlink" Target="https://doi.org/10.1016/j.ejps.2019.105031" TargetMode="External"/><Relationship Id="rId49" Type="http://schemas.openxmlformats.org/officeDocument/2006/relationships/hyperlink" Target="https://doi.org/10.1016/j.ejps.2019.105031" TargetMode="External"/><Relationship Id="rId10" Type="http://schemas.openxmlformats.org/officeDocument/2006/relationships/hyperlink" Target="https://doi.org/10.1016/j.ejpb.2012.11.003" TargetMode="External"/><Relationship Id="rId19" Type="http://schemas.openxmlformats.org/officeDocument/2006/relationships/hyperlink" Target="https://doi.org/10.1016/j.xphs.2021.09.037" TargetMode="External"/><Relationship Id="rId31" Type="http://schemas.openxmlformats.org/officeDocument/2006/relationships/hyperlink" Target="https://doi.org/10.1016/j.ejps.2021.105750" TargetMode="External"/><Relationship Id="rId44" Type="http://schemas.openxmlformats.org/officeDocument/2006/relationships/hyperlink" Target="https://doi.org/10.1016/j.ejps.2019.105031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doi.org/10.1016/j.ejps.2019.105138" TargetMode="External"/><Relationship Id="rId9" Type="http://schemas.openxmlformats.org/officeDocument/2006/relationships/hyperlink" Target="https://doi.org/10.1016/j.ejpb.2012.11.003" TargetMode="External"/><Relationship Id="rId14" Type="http://schemas.openxmlformats.org/officeDocument/2006/relationships/hyperlink" Target="https://doi.org/10.1016/j.xphs.2016.02.020" TargetMode="External"/><Relationship Id="rId22" Type="http://schemas.openxmlformats.org/officeDocument/2006/relationships/hyperlink" Target="https://doi.org/10.1016/j.ejps.2020.105630" TargetMode="External"/><Relationship Id="rId27" Type="http://schemas.openxmlformats.org/officeDocument/2006/relationships/hyperlink" Target="https://doi.org/10.1016/j.ejps.2020.105630" TargetMode="External"/><Relationship Id="rId30" Type="http://schemas.openxmlformats.org/officeDocument/2006/relationships/hyperlink" Target="https://doi.org/10.1016/j.ejps.2021.105750" TargetMode="External"/><Relationship Id="rId35" Type="http://schemas.openxmlformats.org/officeDocument/2006/relationships/hyperlink" Target="https://doi.org/10.1016/j.ejps.2019.105031" TargetMode="External"/><Relationship Id="rId43" Type="http://schemas.openxmlformats.org/officeDocument/2006/relationships/hyperlink" Target="https://doi.org/10.1016/j.ejps.2019.105031" TargetMode="External"/><Relationship Id="rId48" Type="http://schemas.openxmlformats.org/officeDocument/2006/relationships/hyperlink" Target="https://doi.org/10.1016/j.ejps.2019.105031" TargetMode="External"/><Relationship Id="rId8" Type="http://schemas.openxmlformats.org/officeDocument/2006/relationships/hyperlink" Target="https://doi.org/10.1021/acs.molpharmaceut.6b01063" TargetMode="External"/><Relationship Id="rId51" Type="http://schemas.openxmlformats.org/officeDocument/2006/relationships/hyperlink" Target="https://doi.org/10.1016/j.ejps.2021.105750" TargetMode="External"/><Relationship Id="rId3" Type="http://schemas.openxmlformats.org/officeDocument/2006/relationships/hyperlink" Target="https://doi.org/10.1016/j.ejps.2019.105138" TargetMode="External"/><Relationship Id="rId12" Type="http://schemas.openxmlformats.org/officeDocument/2006/relationships/hyperlink" Target="https://doi.org/10.1016/j.ejpb.2012.11.003" TargetMode="External"/><Relationship Id="rId17" Type="http://schemas.openxmlformats.org/officeDocument/2006/relationships/hyperlink" Target="https://doi.org/10.1016/j.xphs.2021.09.037" TargetMode="External"/><Relationship Id="rId25" Type="http://schemas.openxmlformats.org/officeDocument/2006/relationships/hyperlink" Target="https://doi.org/10.1016/j.ejps.2020.105630" TargetMode="External"/><Relationship Id="rId33" Type="http://schemas.openxmlformats.org/officeDocument/2006/relationships/hyperlink" Target="https://doi.org/10.1007/s11095-006-9209-9" TargetMode="External"/><Relationship Id="rId38" Type="http://schemas.openxmlformats.org/officeDocument/2006/relationships/hyperlink" Target="https://doi.org/10.1016/j.ejps.2019.105031" TargetMode="External"/><Relationship Id="rId46" Type="http://schemas.openxmlformats.org/officeDocument/2006/relationships/hyperlink" Target="https://doi.org/10.1016/j.ejps.2019.105031" TargetMode="External"/><Relationship Id="rId20" Type="http://schemas.openxmlformats.org/officeDocument/2006/relationships/hyperlink" Target="https://doi.org/10.1016/j.xphs.2021.09.037" TargetMode="External"/><Relationship Id="rId41" Type="http://schemas.openxmlformats.org/officeDocument/2006/relationships/hyperlink" Target="https://doi.org/10.1016/j.ejps.2019.105031" TargetMode="External"/><Relationship Id="rId1" Type="http://schemas.openxmlformats.org/officeDocument/2006/relationships/hyperlink" Target="https://doi.org/10.1016/j.xphs.2018.11.008" TargetMode="External"/><Relationship Id="rId6" Type="http://schemas.openxmlformats.org/officeDocument/2006/relationships/hyperlink" Target="https://doi.org/10.1016/j.ejps.2020.10538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211/0022357022511" TargetMode="External"/><Relationship Id="rId2" Type="http://schemas.openxmlformats.org/officeDocument/2006/relationships/hyperlink" Target="https://doi.org/10.1016/j.ejpb.2012.11.003" TargetMode="External"/><Relationship Id="rId1" Type="http://schemas.openxmlformats.org/officeDocument/2006/relationships/hyperlink" Target="https://doi.org/10.1016/j.ejps.2021.105750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doi.org/10.1016/j.ejps.2019.1050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0956F-8D17-4EE0-ACC4-C95ADF6DA002}">
  <dimension ref="A1:L85"/>
  <sheetViews>
    <sheetView workbookViewId="0">
      <pane ySplit="1" topLeftCell="A2" activePane="bottomLeft" state="frozen"/>
      <selection pane="bottomLeft" activeCell="J6" sqref="J6"/>
    </sheetView>
  </sheetViews>
  <sheetFormatPr defaultRowHeight="14.5" x14ac:dyDescent="0.35"/>
  <cols>
    <col min="1" max="1" width="15" bestFit="1" customWidth="1"/>
    <col min="2" max="2" width="24" bestFit="1" customWidth="1"/>
    <col min="3" max="3" width="19.1796875" bestFit="1" customWidth="1"/>
    <col min="4" max="4" width="125.81640625" bestFit="1" customWidth="1"/>
    <col min="6" max="6" width="10.54296875" bestFit="1" customWidth="1"/>
    <col min="7" max="7" width="10.54296875" customWidth="1"/>
    <col min="8" max="8" width="10.7265625" bestFit="1" customWidth="1"/>
    <col min="10" max="11" width="11.1796875" bestFit="1" customWidth="1"/>
    <col min="12" max="12" width="10.1796875" bestFit="1" customWidth="1"/>
  </cols>
  <sheetData>
    <row r="1" spans="1:12" ht="18.5" x14ac:dyDescent="0.45">
      <c r="A1" s="35" t="s">
        <v>194</v>
      </c>
      <c r="B1" s="35" t="s">
        <v>195</v>
      </c>
      <c r="C1" s="35" t="s">
        <v>196</v>
      </c>
      <c r="D1" s="35" t="s">
        <v>205</v>
      </c>
      <c r="F1" s="35" t="s">
        <v>263</v>
      </c>
    </row>
    <row r="2" spans="1:12" x14ac:dyDescent="0.35">
      <c r="A2" s="49" t="s">
        <v>197</v>
      </c>
      <c r="B2" s="48" t="s">
        <v>0</v>
      </c>
      <c r="C2" s="48" t="s">
        <v>3</v>
      </c>
      <c r="D2" s="48" t="s">
        <v>198</v>
      </c>
      <c r="F2" s="44" t="s">
        <v>103</v>
      </c>
      <c r="G2" s="44" t="s">
        <v>222</v>
      </c>
      <c r="H2" s="44" t="s">
        <v>104</v>
      </c>
      <c r="I2" s="44" t="s">
        <v>33</v>
      </c>
      <c r="J2" s="44" t="s">
        <v>294</v>
      </c>
      <c r="K2" s="44" t="s">
        <v>23</v>
      </c>
      <c r="L2" s="44" t="s">
        <v>38</v>
      </c>
    </row>
    <row r="3" spans="1:12" x14ac:dyDescent="0.35">
      <c r="A3" s="36"/>
      <c r="B3" s="36"/>
      <c r="C3" s="36" t="s">
        <v>4</v>
      </c>
      <c r="D3" s="36" t="s">
        <v>199</v>
      </c>
      <c r="F3" t="s">
        <v>264</v>
      </c>
      <c r="G3" t="s">
        <v>264</v>
      </c>
      <c r="H3" t="s">
        <v>264</v>
      </c>
      <c r="I3" t="s">
        <v>297</v>
      </c>
      <c r="J3" t="s">
        <v>17</v>
      </c>
      <c r="K3" t="s">
        <v>345</v>
      </c>
      <c r="L3" t="s">
        <v>348</v>
      </c>
    </row>
    <row r="4" spans="1:12" x14ac:dyDescent="0.35">
      <c r="A4" s="36"/>
      <c r="B4" s="36"/>
      <c r="C4" s="36" t="s">
        <v>5</v>
      </c>
      <c r="D4" s="36" t="s">
        <v>200</v>
      </c>
      <c r="F4" t="s">
        <v>265</v>
      </c>
      <c r="G4" t="s">
        <v>265</v>
      </c>
      <c r="H4" t="s">
        <v>265</v>
      </c>
      <c r="I4" t="s">
        <v>32</v>
      </c>
      <c r="J4" t="s">
        <v>295</v>
      </c>
      <c r="K4" t="s">
        <v>346</v>
      </c>
      <c r="L4" t="s">
        <v>349</v>
      </c>
    </row>
    <row r="5" spans="1:12" x14ac:dyDescent="0.35">
      <c r="A5" s="36"/>
      <c r="B5" s="36"/>
      <c r="C5" s="36" t="s">
        <v>6</v>
      </c>
      <c r="D5" s="36" t="s">
        <v>201</v>
      </c>
      <c r="F5" t="s">
        <v>266</v>
      </c>
      <c r="G5" t="s">
        <v>266</v>
      </c>
      <c r="H5" t="s">
        <v>266</v>
      </c>
      <c r="I5" t="s">
        <v>298</v>
      </c>
      <c r="J5" t="s">
        <v>296</v>
      </c>
      <c r="K5" t="s">
        <v>295</v>
      </c>
      <c r="L5" t="s">
        <v>350</v>
      </c>
    </row>
    <row r="6" spans="1:12" x14ac:dyDescent="0.35">
      <c r="A6" s="33"/>
      <c r="B6" s="33" t="s">
        <v>1</v>
      </c>
      <c r="C6" s="33" t="s">
        <v>7</v>
      </c>
      <c r="D6" s="33" t="s">
        <v>202</v>
      </c>
      <c r="F6" t="s">
        <v>267</v>
      </c>
      <c r="G6" t="s">
        <v>267</v>
      </c>
      <c r="H6" t="s">
        <v>267</v>
      </c>
      <c r="I6" t="s">
        <v>299</v>
      </c>
      <c r="K6" t="s">
        <v>347</v>
      </c>
      <c r="L6" t="s">
        <v>351</v>
      </c>
    </row>
    <row r="7" spans="1:12" x14ac:dyDescent="0.35">
      <c r="A7" s="33"/>
      <c r="B7" s="33"/>
      <c r="C7" s="33" t="s">
        <v>92</v>
      </c>
      <c r="D7" s="33" t="s">
        <v>203</v>
      </c>
      <c r="F7" t="s">
        <v>268</v>
      </c>
      <c r="G7" t="s">
        <v>268</v>
      </c>
      <c r="H7" t="s">
        <v>268</v>
      </c>
    </row>
    <row r="8" spans="1:12" x14ac:dyDescent="0.35">
      <c r="A8" s="33"/>
      <c r="B8" s="33"/>
      <c r="C8" s="33" t="s">
        <v>8</v>
      </c>
      <c r="D8" s="33" t="s">
        <v>204</v>
      </c>
      <c r="F8" t="s">
        <v>269</v>
      </c>
      <c r="G8" t="s">
        <v>269</v>
      </c>
      <c r="H8" t="s">
        <v>269</v>
      </c>
    </row>
    <row r="9" spans="1:12" x14ac:dyDescent="0.35">
      <c r="A9" s="33"/>
      <c r="B9" s="33"/>
      <c r="C9" s="33" t="s">
        <v>327</v>
      </c>
      <c r="D9" s="33" t="s">
        <v>206</v>
      </c>
      <c r="F9" t="s">
        <v>270</v>
      </c>
      <c r="G9" t="s">
        <v>270</v>
      </c>
      <c r="H9" t="s">
        <v>270</v>
      </c>
    </row>
    <row r="10" spans="1:12" x14ac:dyDescent="0.35">
      <c r="A10" s="34"/>
      <c r="B10" s="34" t="s">
        <v>2</v>
      </c>
      <c r="C10" s="34" t="s">
        <v>9</v>
      </c>
      <c r="D10" s="34" t="s">
        <v>207</v>
      </c>
      <c r="F10" t="s">
        <v>271</v>
      </c>
      <c r="G10" t="s">
        <v>271</v>
      </c>
      <c r="H10" t="s">
        <v>271</v>
      </c>
    </row>
    <row r="11" spans="1:12" x14ac:dyDescent="0.35">
      <c r="A11" s="34"/>
      <c r="B11" s="34"/>
      <c r="C11" s="34" t="s">
        <v>10</v>
      </c>
      <c r="D11" s="34" t="s">
        <v>208</v>
      </c>
      <c r="F11" t="s">
        <v>272</v>
      </c>
      <c r="G11" t="s">
        <v>272</v>
      </c>
      <c r="H11" t="s">
        <v>272</v>
      </c>
    </row>
    <row r="12" spans="1:12" x14ac:dyDescent="0.35">
      <c r="A12" s="34"/>
      <c r="B12" s="34"/>
      <c r="C12" s="34" t="s">
        <v>11</v>
      </c>
      <c r="D12" s="34" t="s">
        <v>209</v>
      </c>
      <c r="F12" t="s">
        <v>273</v>
      </c>
      <c r="G12" t="s">
        <v>273</v>
      </c>
      <c r="H12" t="s">
        <v>273</v>
      </c>
    </row>
    <row r="13" spans="1:12" x14ac:dyDescent="0.35">
      <c r="A13" s="12"/>
      <c r="B13" s="12" t="s">
        <v>19</v>
      </c>
      <c r="C13" s="12" t="s">
        <v>90</v>
      </c>
      <c r="D13" s="12" t="s">
        <v>210</v>
      </c>
      <c r="F13" t="s">
        <v>274</v>
      </c>
      <c r="G13" t="s">
        <v>274</v>
      </c>
      <c r="H13" t="s">
        <v>274</v>
      </c>
    </row>
    <row r="14" spans="1:12" x14ac:dyDescent="0.35">
      <c r="A14" s="12"/>
      <c r="B14" s="12"/>
      <c r="C14" s="12" t="s">
        <v>288</v>
      </c>
      <c r="D14" s="12" t="s">
        <v>211</v>
      </c>
      <c r="F14" t="s">
        <v>275</v>
      </c>
      <c r="G14" t="s">
        <v>275</v>
      </c>
      <c r="H14" t="s">
        <v>275</v>
      </c>
    </row>
    <row r="15" spans="1:12" x14ac:dyDescent="0.35">
      <c r="A15" s="12"/>
      <c r="B15" s="12"/>
      <c r="C15" s="12" t="s">
        <v>20</v>
      </c>
      <c r="D15" s="12" t="s">
        <v>215</v>
      </c>
      <c r="F15" t="s">
        <v>276</v>
      </c>
      <c r="G15" t="s">
        <v>276</v>
      </c>
      <c r="H15" t="s">
        <v>276</v>
      </c>
    </row>
    <row r="16" spans="1:12" x14ac:dyDescent="0.35">
      <c r="A16" s="12"/>
      <c r="B16" s="12"/>
      <c r="C16" s="12" t="s">
        <v>97</v>
      </c>
      <c r="D16" s="12" t="s">
        <v>257</v>
      </c>
      <c r="F16" t="s">
        <v>277</v>
      </c>
      <c r="G16" t="s">
        <v>277</v>
      </c>
      <c r="H16" t="s">
        <v>277</v>
      </c>
    </row>
    <row r="17" spans="1:8" x14ac:dyDescent="0.35">
      <c r="A17" s="12"/>
      <c r="B17" s="12"/>
      <c r="C17" s="12" t="s">
        <v>96</v>
      </c>
      <c r="D17" s="12" t="s">
        <v>212</v>
      </c>
      <c r="F17" t="s">
        <v>278</v>
      </c>
      <c r="G17" t="s">
        <v>278</v>
      </c>
      <c r="H17" t="s">
        <v>278</v>
      </c>
    </row>
    <row r="18" spans="1:8" x14ac:dyDescent="0.35">
      <c r="A18" s="12"/>
      <c r="B18" s="12"/>
      <c r="C18" s="12" t="s">
        <v>21</v>
      </c>
      <c r="D18" s="12" t="s">
        <v>213</v>
      </c>
      <c r="F18" t="s">
        <v>279</v>
      </c>
      <c r="G18" t="s">
        <v>279</v>
      </c>
      <c r="H18" t="s">
        <v>279</v>
      </c>
    </row>
    <row r="19" spans="1:8" x14ac:dyDescent="0.35">
      <c r="A19" s="12"/>
      <c r="B19" s="12"/>
      <c r="C19" s="12" t="s">
        <v>291</v>
      </c>
      <c r="D19" s="12" t="s">
        <v>214</v>
      </c>
      <c r="F19" t="s">
        <v>280</v>
      </c>
      <c r="G19" t="s">
        <v>280</v>
      </c>
      <c r="H19" t="s">
        <v>280</v>
      </c>
    </row>
    <row r="20" spans="1:8" x14ac:dyDescent="0.35">
      <c r="A20" s="12"/>
      <c r="B20" s="12"/>
      <c r="C20" s="12" t="s">
        <v>292</v>
      </c>
      <c r="D20" s="12" t="s">
        <v>216</v>
      </c>
      <c r="F20" t="s">
        <v>281</v>
      </c>
      <c r="G20" t="s">
        <v>281</v>
      </c>
      <c r="H20" t="s">
        <v>281</v>
      </c>
    </row>
    <row r="21" spans="1:8" x14ac:dyDescent="0.35">
      <c r="A21" s="12"/>
      <c r="B21" s="12"/>
      <c r="C21" s="12" t="s">
        <v>22</v>
      </c>
      <c r="D21" s="12" t="s">
        <v>217</v>
      </c>
      <c r="F21" t="s">
        <v>282</v>
      </c>
      <c r="G21" t="s">
        <v>282</v>
      </c>
      <c r="H21" t="s">
        <v>282</v>
      </c>
    </row>
    <row r="22" spans="1:8" x14ac:dyDescent="0.35">
      <c r="A22" s="12"/>
      <c r="B22" s="12"/>
      <c r="C22" s="12" t="s">
        <v>45</v>
      </c>
      <c r="D22" s="12" t="s">
        <v>218</v>
      </c>
      <c r="F22" t="s">
        <v>283</v>
      </c>
      <c r="G22" t="s">
        <v>283</v>
      </c>
      <c r="H22" t="s">
        <v>283</v>
      </c>
    </row>
    <row r="23" spans="1:8" x14ac:dyDescent="0.35">
      <c r="A23" s="12"/>
      <c r="B23" s="12"/>
      <c r="C23" s="12" t="s">
        <v>188</v>
      </c>
      <c r="D23" s="12" t="s">
        <v>219</v>
      </c>
      <c r="F23" t="s">
        <v>284</v>
      </c>
      <c r="G23" t="s">
        <v>284</v>
      </c>
      <c r="H23" t="s">
        <v>284</v>
      </c>
    </row>
    <row r="24" spans="1:8" x14ac:dyDescent="0.35">
      <c r="A24" s="12"/>
      <c r="B24" s="12"/>
      <c r="C24" s="12" t="s">
        <v>293</v>
      </c>
      <c r="D24" s="12" t="s">
        <v>220</v>
      </c>
      <c r="F24" t="s">
        <v>285</v>
      </c>
      <c r="G24" t="s">
        <v>285</v>
      </c>
      <c r="H24" t="s">
        <v>285</v>
      </c>
    </row>
    <row r="25" spans="1:8" x14ac:dyDescent="0.35">
      <c r="A25" s="12"/>
      <c r="B25" s="12"/>
      <c r="C25" s="12" t="s">
        <v>175</v>
      </c>
      <c r="D25" s="12" t="s">
        <v>221</v>
      </c>
      <c r="F25" t="s">
        <v>286</v>
      </c>
      <c r="G25" t="s">
        <v>286</v>
      </c>
      <c r="H25" t="s">
        <v>286</v>
      </c>
    </row>
    <row r="26" spans="1:8" x14ac:dyDescent="0.35">
      <c r="A26" s="36"/>
      <c r="B26" s="36"/>
      <c r="C26" s="36" t="s">
        <v>24</v>
      </c>
      <c r="D26" s="36" t="s">
        <v>230</v>
      </c>
      <c r="F26" t="s">
        <v>287</v>
      </c>
      <c r="G26" t="s">
        <v>287</v>
      </c>
      <c r="H26" t="s">
        <v>287</v>
      </c>
    </row>
    <row r="27" spans="1:8" x14ac:dyDescent="0.35">
      <c r="A27" s="37"/>
      <c r="B27" s="37"/>
      <c r="C27" s="37" t="s">
        <v>341</v>
      </c>
      <c r="D27" s="37" t="s">
        <v>342</v>
      </c>
      <c r="F27" t="s">
        <v>102</v>
      </c>
      <c r="H27" t="s">
        <v>102</v>
      </c>
    </row>
    <row r="29" spans="1:8" x14ac:dyDescent="0.35">
      <c r="A29" s="49" t="s">
        <v>222</v>
      </c>
      <c r="B29" s="48" t="s">
        <v>0</v>
      </c>
      <c r="C29" s="48" t="s">
        <v>3</v>
      </c>
      <c r="D29" s="48" t="s">
        <v>223</v>
      </c>
    </row>
    <row r="30" spans="1:8" x14ac:dyDescent="0.35">
      <c r="A30" s="36"/>
      <c r="B30" s="36"/>
      <c r="C30" s="36" t="s">
        <v>4</v>
      </c>
      <c r="D30" s="36" t="s">
        <v>224</v>
      </c>
    </row>
    <row r="31" spans="1:8" x14ac:dyDescent="0.35">
      <c r="A31" s="36"/>
      <c r="B31" s="36"/>
      <c r="C31" s="36" t="s">
        <v>5</v>
      </c>
      <c r="D31" s="36" t="s">
        <v>224</v>
      </c>
    </row>
    <row r="32" spans="1:8" x14ac:dyDescent="0.35">
      <c r="A32" s="36"/>
      <c r="B32" s="36"/>
      <c r="C32" s="36" t="s">
        <v>6</v>
      </c>
      <c r="D32" s="36" t="s">
        <v>224</v>
      </c>
    </row>
    <row r="33" spans="1:4" x14ac:dyDescent="0.35">
      <c r="A33" s="34"/>
      <c r="B33" s="38" t="s">
        <v>2</v>
      </c>
      <c r="C33" s="34" t="s">
        <v>9</v>
      </c>
      <c r="D33" s="34" t="s">
        <v>224</v>
      </c>
    </row>
    <row r="34" spans="1:4" x14ac:dyDescent="0.35">
      <c r="A34" s="12"/>
      <c r="B34" s="12" t="s">
        <v>225</v>
      </c>
      <c r="C34" s="39" t="s">
        <v>114</v>
      </c>
      <c r="D34" s="12" t="s">
        <v>226</v>
      </c>
    </row>
    <row r="35" spans="1:4" x14ac:dyDescent="0.35">
      <c r="A35" s="12"/>
      <c r="B35" s="12"/>
      <c r="C35" s="39" t="s">
        <v>116</v>
      </c>
      <c r="D35" s="12" t="s">
        <v>227</v>
      </c>
    </row>
    <row r="36" spans="1:4" x14ac:dyDescent="0.35">
      <c r="A36" s="12"/>
      <c r="B36" s="12"/>
      <c r="C36" s="39" t="s">
        <v>90</v>
      </c>
      <c r="D36" s="12" t="s">
        <v>210</v>
      </c>
    </row>
    <row r="37" spans="1:4" x14ac:dyDescent="0.35">
      <c r="A37" s="12"/>
      <c r="B37" s="12"/>
      <c r="C37" s="39" t="s">
        <v>20</v>
      </c>
      <c r="D37" s="12" t="s">
        <v>224</v>
      </c>
    </row>
    <row r="38" spans="1:4" x14ac:dyDescent="0.35">
      <c r="A38" s="12"/>
      <c r="B38" s="12"/>
      <c r="C38" s="39" t="s">
        <v>156</v>
      </c>
      <c r="D38" s="12" t="s">
        <v>228</v>
      </c>
    </row>
    <row r="39" spans="1:4" x14ac:dyDescent="0.35">
      <c r="A39" s="12"/>
      <c r="B39" s="12"/>
      <c r="C39" s="39" t="s">
        <v>157</v>
      </c>
      <c r="D39" s="12" t="s">
        <v>229</v>
      </c>
    </row>
    <row r="40" spans="1:4" x14ac:dyDescent="0.35">
      <c r="A40" s="18"/>
      <c r="B40" s="18" t="s">
        <v>95</v>
      </c>
      <c r="C40" s="18" t="s">
        <v>133</v>
      </c>
      <c r="D40" s="18" t="s">
        <v>231</v>
      </c>
    </row>
    <row r="41" spans="1:4" x14ac:dyDescent="0.35">
      <c r="A41" s="18"/>
      <c r="B41" s="18"/>
      <c r="C41" s="18" t="s">
        <v>128</v>
      </c>
      <c r="D41" s="18" t="s">
        <v>232</v>
      </c>
    </row>
    <row r="42" spans="1:4" x14ac:dyDescent="0.35">
      <c r="A42" s="18"/>
      <c r="B42" s="18"/>
      <c r="C42" s="18" t="s">
        <v>129</v>
      </c>
      <c r="D42" s="18" t="s">
        <v>242</v>
      </c>
    </row>
    <row r="43" spans="1:4" x14ac:dyDescent="0.35">
      <c r="A43" s="18"/>
      <c r="B43" s="18"/>
      <c r="C43" s="18" t="s">
        <v>130</v>
      </c>
      <c r="D43" s="18" t="s">
        <v>243</v>
      </c>
    </row>
    <row r="44" spans="1:4" x14ac:dyDescent="0.35">
      <c r="A44" s="18"/>
      <c r="B44" s="18"/>
      <c r="C44" s="18" t="s">
        <v>131</v>
      </c>
      <c r="D44" s="18" t="s">
        <v>233</v>
      </c>
    </row>
    <row r="45" spans="1:4" x14ac:dyDescent="0.35">
      <c r="A45" s="18"/>
      <c r="B45" s="18"/>
      <c r="C45" s="18" t="s">
        <v>172</v>
      </c>
      <c r="D45" s="18" t="s">
        <v>234</v>
      </c>
    </row>
    <row r="46" spans="1:4" x14ac:dyDescent="0.35">
      <c r="A46" s="18"/>
      <c r="B46" s="18"/>
      <c r="C46" s="18" t="s">
        <v>173</v>
      </c>
      <c r="D46" s="18" t="s">
        <v>235</v>
      </c>
    </row>
    <row r="47" spans="1:4" x14ac:dyDescent="0.35">
      <c r="A47" s="37"/>
      <c r="B47" s="37"/>
      <c r="C47" s="37" t="s">
        <v>118</v>
      </c>
      <c r="D47" s="37" t="s">
        <v>230</v>
      </c>
    </row>
    <row r="49" spans="1:4" x14ac:dyDescent="0.35">
      <c r="A49" s="49" t="s">
        <v>236</v>
      </c>
      <c r="B49" s="48" t="s">
        <v>0</v>
      </c>
      <c r="C49" s="48" t="s">
        <v>3</v>
      </c>
      <c r="D49" s="48" t="s">
        <v>223</v>
      </c>
    </row>
    <row r="50" spans="1:4" x14ac:dyDescent="0.35">
      <c r="A50" s="36"/>
      <c r="B50" s="36"/>
      <c r="C50" s="36" t="s">
        <v>4</v>
      </c>
      <c r="D50" s="36" t="s">
        <v>224</v>
      </c>
    </row>
    <row r="51" spans="1:4" x14ac:dyDescent="0.35">
      <c r="A51" s="36"/>
      <c r="B51" s="36"/>
      <c r="C51" s="36" t="s">
        <v>5</v>
      </c>
      <c r="D51" s="36" t="s">
        <v>224</v>
      </c>
    </row>
    <row r="52" spans="1:4" x14ac:dyDescent="0.35">
      <c r="A52" s="36"/>
      <c r="B52" s="36"/>
      <c r="C52" s="36" t="s">
        <v>6</v>
      </c>
      <c r="D52" s="36" t="s">
        <v>224</v>
      </c>
    </row>
    <row r="53" spans="1:4" x14ac:dyDescent="0.35">
      <c r="A53" s="34"/>
      <c r="B53" s="38" t="s">
        <v>2</v>
      </c>
      <c r="C53" s="34" t="s">
        <v>9</v>
      </c>
      <c r="D53" s="34" t="s">
        <v>224</v>
      </c>
    </row>
    <row r="54" spans="1:4" x14ac:dyDescent="0.35">
      <c r="A54" s="12"/>
      <c r="B54" s="12"/>
      <c r="C54" s="12" t="s">
        <v>288</v>
      </c>
      <c r="D54" s="12" t="s">
        <v>224</v>
      </c>
    </row>
    <row r="55" spans="1:4" x14ac:dyDescent="0.35">
      <c r="A55" s="18"/>
      <c r="B55" s="18" t="s">
        <v>94</v>
      </c>
      <c r="C55" s="18" t="s">
        <v>91</v>
      </c>
      <c r="D55" s="18" t="s">
        <v>237</v>
      </c>
    </row>
    <row r="56" spans="1:4" x14ac:dyDescent="0.35">
      <c r="A56" s="18"/>
      <c r="B56" s="18"/>
      <c r="C56" s="18" t="s">
        <v>33</v>
      </c>
      <c r="D56" s="18" t="s">
        <v>238</v>
      </c>
    </row>
    <row r="57" spans="1:4" x14ac:dyDescent="0.35">
      <c r="A57" s="18"/>
      <c r="B57" s="18"/>
      <c r="C57" s="18" t="s">
        <v>31</v>
      </c>
      <c r="D57" s="18" t="s">
        <v>31</v>
      </c>
    </row>
    <row r="58" spans="1:4" x14ac:dyDescent="0.35">
      <c r="A58" s="18"/>
      <c r="B58" s="18"/>
      <c r="C58" s="18" t="s">
        <v>103</v>
      </c>
      <c r="D58" s="18" t="s">
        <v>239</v>
      </c>
    </row>
    <row r="59" spans="1:4" x14ac:dyDescent="0.35">
      <c r="A59" s="18"/>
      <c r="B59" s="18"/>
      <c r="C59" s="18" t="s">
        <v>289</v>
      </c>
      <c r="D59" s="18" t="s">
        <v>240</v>
      </c>
    </row>
    <row r="60" spans="1:4" x14ac:dyDescent="0.35">
      <c r="A60" s="18"/>
      <c r="B60" s="18"/>
      <c r="C60" s="18" t="s">
        <v>23</v>
      </c>
      <c r="D60" s="18" t="s">
        <v>241</v>
      </c>
    </row>
    <row r="61" spans="1:4" x14ac:dyDescent="0.35">
      <c r="A61" s="18"/>
      <c r="B61" s="18"/>
      <c r="C61" s="18" t="s">
        <v>104</v>
      </c>
      <c r="D61" s="18" t="s">
        <v>244</v>
      </c>
    </row>
    <row r="62" spans="1:4" x14ac:dyDescent="0.35">
      <c r="A62" s="18"/>
      <c r="B62" s="18"/>
      <c r="C62" s="18" t="s">
        <v>290</v>
      </c>
      <c r="D62" s="18" t="s">
        <v>245</v>
      </c>
    </row>
    <row r="63" spans="1:4" x14ac:dyDescent="0.35">
      <c r="A63" s="18"/>
      <c r="B63" s="18"/>
      <c r="C63" s="18" t="s">
        <v>38</v>
      </c>
      <c r="D63" s="18" t="s">
        <v>233</v>
      </c>
    </row>
    <row r="64" spans="1:4" x14ac:dyDescent="0.35">
      <c r="A64" s="37"/>
      <c r="B64" s="37"/>
      <c r="C64" s="37" t="s">
        <v>118</v>
      </c>
      <c r="D64" s="37" t="s">
        <v>230</v>
      </c>
    </row>
    <row r="66" spans="1:8" x14ac:dyDescent="0.35">
      <c r="A66" s="40" t="s">
        <v>246</v>
      </c>
      <c r="B66" s="41" t="s">
        <v>27</v>
      </c>
      <c r="C66" s="41"/>
      <c r="D66" s="41" t="s">
        <v>247</v>
      </c>
    </row>
    <row r="67" spans="1:8" x14ac:dyDescent="0.35">
      <c r="B67" t="s">
        <v>28</v>
      </c>
      <c r="D67" t="s">
        <v>248</v>
      </c>
    </row>
    <row r="68" spans="1:8" x14ac:dyDescent="0.35">
      <c r="B68" t="s">
        <v>29</v>
      </c>
      <c r="D68" t="s">
        <v>256</v>
      </c>
    </row>
    <row r="69" spans="1:8" x14ac:dyDescent="0.35">
      <c r="B69" t="s">
        <v>110</v>
      </c>
      <c r="D69" t="s">
        <v>249</v>
      </c>
    </row>
    <row r="70" spans="1:8" x14ac:dyDescent="0.35">
      <c r="B70" t="s">
        <v>109</v>
      </c>
      <c r="D70" t="s">
        <v>250</v>
      </c>
    </row>
    <row r="71" spans="1:8" x14ac:dyDescent="0.35">
      <c r="B71" t="s">
        <v>108</v>
      </c>
      <c r="D71" t="s">
        <v>251</v>
      </c>
    </row>
    <row r="72" spans="1:8" x14ac:dyDescent="0.35">
      <c r="B72" t="s">
        <v>107</v>
      </c>
      <c r="D72" t="s">
        <v>250</v>
      </c>
    </row>
    <row r="73" spans="1:8" x14ac:dyDescent="0.35">
      <c r="B73" t="s">
        <v>106</v>
      </c>
      <c r="D73" t="s">
        <v>252</v>
      </c>
    </row>
    <row r="74" spans="1:8" x14ac:dyDescent="0.35">
      <c r="B74" t="s">
        <v>105</v>
      </c>
      <c r="D74" t="s">
        <v>250</v>
      </c>
    </row>
    <row r="75" spans="1:8" x14ac:dyDescent="0.35">
      <c r="B75" t="s">
        <v>34</v>
      </c>
      <c r="D75" t="s">
        <v>255</v>
      </c>
    </row>
    <row r="76" spans="1:8" x14ac:dyDescent="0.35">
      <c r="B76" t="s">
        <v>169</v>
      </c>
      <c r="D76" t="s">
        <v>253</v>
      </c>
    </row>
    <row r="77" spans="1:8" x14ac:dyDescent="0.35">
      <c r="A77" s="43"/>
      <c r="B77" s="43" t="s">
        <v>170</v>
      </c>
      <c r="C77" s="43"/>
      <c r="D77" s="43" t="s">
        <v>254</v>
      </c>
    </row>
    <row r="79" spans="1:8" x14ac:dyDescent="0.35">
      <c r="A79" s="40" t="s">
        <v>339</v>
      </c>
      <c r="B79" s="48" t="s">
        <v>3</v>
      </c>
      <c r="C79" s="41"/>
      <c r="D79" s="41" t="s">
        <v>223</v>
      </c>
      <c r="E79" s="46"/>
      <c r="F79" s="46"/>
      <c r="G79" s="46"/>
      <c r="H79" s="46"/>
    </row>
    <row r="80" spans="1:8" x14ac:dyDescent="0.35">
      <c r="B80" s="36" t="s">
        <v>4</v>
      </c>
      <c r="C80" s="36"/>
      <c r="D80" s="36" t="s">
        <v>224</v>
      </c>
      <c r="E80" s="46"/>
      <c r="F80" s="46"/>
      <c r="G80" s="46"/>
      <c r="H80" s="46"/>
    </row>
    <row r="81" spans="1:4" x14ac:dyDescent="0.35">
      <c r="B81" s="36" t="s">
        <v>5</v>
      </c>
      <c r="C81" s="36"/>
      <c r="D81" s="36" t="s">
        <v>224</v>
      </c>
    </row>
    <row r="82" spans="1:4" x14ac:dyDescent="0.35">
      <c r="B82" s="36" t="s">
        <v>9</v>
      </c>
      <c r="C82" s="36"/>
      <c r="D82" s="36" t="s">
        <v>224</v>
      </c>
    </row>
    <row r="83" spans="1:4" x14ac:dyDescent="0.35">
      <c r="B83" s="36" t="s">
        <v>6</v>
      </c>
      <c r="C83" s="36"/>
      <c r="D83" s="36" t="s">
        <v>224</v>
      </c>
    </row>
    <row r="84" spans="1:4" x14ac:dyDescent="0.35">
      <c r="B84" s="36" t="s">
        <v>340</v>
      </c>
      <c r="C84" s="36"/>
      <c r="D84" s="36" t="s">
        <v>343</v>
      </c>
    </row>
    <row r="85" spans="1:4" x14ac:dyDescent="0.35">
      <c r="A85" s="43"/>
      <c r="B85" s="43" t="s">
        <v>339</v>
      </c>
      <c r="C85" s="43"/>
      <c r="D85" s="50" t="s">
        <v>344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F01E8-96D3-4471-A371-EE85B34087A2}">
  <dimension ref="A1:Z56"/>
  <sheetViews>
    <sheetView tabSelected="1" zoomScaleNormal="100" workbookViewId="0">
      <pane xSplit="4" ySplit="2" topLeftCell="O21" activePane="bottomRight" state="frozen"/>
      <selection pane="topRight" activeCell="E1" sqref="E1"/>
      <selection pane="bottomLeft" activeCell="A3" sqref="A3"/>
      <selection pane="bottomRight" activeCell="C58" sqref="C58"/>
    </sheetView>
  </sheetViews>
  <sheetFormatPr defaultRowHeight="14.5" x14ac:dyDescent="0.35"/>
  <cols>
    <col min="1" max="1" width="10.81640625" style="45" customWidth="1"/>
    <col min="2" max="2" width="16.1796875" style="2" bestFit="1" customWidth="1"/>
    <col min="3" max="3" width="48" style="2" customWidth="1"/>
    <col min="4" max="4" width="13.1796875" style="2" bestFit="1" customWidth="1"/>
    <col min="5" max="5" width="20.453125" style="7" bestFit="1" customWidth="1"/>
    <col min="6" max="6" width="17.26953125" style="7" bestFit="1" customWidth="1"/>
    <col min="7" max="7" width="14.1796875" style="7" bestFit="1" customWidth="1"/>
    <col min="8" max="8" width="38.1796875" style="7" bestFit="1" customWidth="1"/>
    <col min="9" max="9" width="24.453125" style="5" bestFit="1" customWidth="1"/>
    <col min="10" max="10" width="11.7265625" style="5" bestFit="1" customWidth="1"/>
    <col min="11" max="11" width="11" style="5" bestFit="1" customWidth="1"/>
    <col min="12" max="12" width="12.453125" style="6" bestFit="1" customWidth="1"/>
    <col min="13" max="13" width="14.7265625" style="6" bestFit="1" customWidth="1"/>
    <col min="14" max="14" width="30.1796875" style="6" bestFit="1" customWidth="1"/>
    <col min="15" max="15" width="5.7265625" style="6" bestFit="1" customWidth="1"/>
    <col min="16" max="16" width="12.26953125" style="6" bestFit="1" customWidth="1"/>
    <col min="17" max="17" width="7.26953125" style="6" bestFit="1" customWidth="1"/>
    <col min="18" max="18" width="13" style="6" bestFit="1" customWidth="1"/>
    <col min="19" max="19" width="12.7265625" style="6" bestFit="1" customWidth="1"/>
    <col min="20" max="20" width="12.26953125" style="6" bestFit="1" customWidth="1"/>
    <col min="21" max="21" width="19.1796875" style="9" bestFit="1" customWidth="1"/>
    <col min="22" max="22" width="19.1796875" style="6" bestFit="1" customWidth="1"/>
    <col min="23" max="23" width="17.81640625" style="6" bestFit="1" customWidth="1"/>
    <col min="24" max="24" width="12.7265625" style="6" bestFit="1" customWidth="1"/>
    <col min="25" max="25" width="25.81640625" style="26" bestFit="1" customWidth="1"/>
    <col min="26" max="26" width="18.453125" bestFit="1" customWidth="1"/>
  </cols>
  <sheetData>
    <row r="1" spans="1:26" x14ac:dyDescent="0.35">
      <c r="A1" s="51" t="s">
        <v>0</v>
      </c>
      <c r="B1" s="51"/>
      <c r="C1" s="51"/>
      <c r="D1" s="51"/>
      <c r="E1" s="52" t="s">
        <v>1</v>
      </c>
      <c r="F1" s="52"/>
      <c r="G1" s="52"/>
      <c r="H1" s="52"/>
      <c r="I1" s="53" t="s">
        <v>2</v>
      </c>
      <c r="J1" s="53"/>
      <c r="K1" s="53"/>
      <c r="L1" s="54" t="s">
        <v>19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6"/>
      <c r="Y1" s="25"/>
    </row>
    <row r="2" spans="1:26" x14ac:dyDescent="0.35">
      <c r="A2" s="45" t="s">
        <v>3</v>
      </c>
      <c r="B2" s="2" t="s">
        <v>4</v>
      </c>
      <c r="C2" s="2" t="s">
        <v>5</v>
      </c>
      <c r="D2" s="2" t="s">
        <v>6</v>
      </c>
      <c r="E2" s="7" t="s">
        <v>7</v>
      </c>
      <c r="F2" s="7" t="s">
        <v>92</v>
      </c>
      <c r="G2" s="7" t="s">
        <v>8</v>
      </c>
      <c r="H2" s="7" t="s">
        <v>327</v>
      </c>
      <c r="I2" s="5" t="s">
        <v>9</v>
      </c>
      <c r="J2" s="5" t="s">
        <v>10</v>
      </c>
      <c r="K2" s="5" t="s">
        <v>11</v>
      </c>
      <c r="L2" s="6" t="s">
        <v>90</v>
      </c>
      <c r="M2" s="6" t="s">
        <v>288</v>
      </c>
      <c r="N2" s="6" t="s">
        <v>20</v>
      </c>
      <c r="O2" s="6" t="s">
        <v>97</v>
      </c>
      <c r="P2" s="6" t="s">
        <v>96</v>
      </c>
      <c r="Q2" s="6" t="s">
        <v>21</v>
      </c>
      <c r="R2" s="6" t="s">
        <v>291</v>
      </c>
      <c r="S2" s="6" t="s">
        <v>292</v>
      </c>
      <c r="T2" s="6" t="s">
        <v>22</v>
      </c>
      <c r="U2" s="9" t="s">
        <v>45</v>
      </c>
      <c r="V2" s="6" t="s">
        <v>188</v>
      </c>
      <c r="W2" s="6" t="s">
        <v>293</v>
      </c>
      <c r="X2" s="6" t="s">
        <v>175</v>
      </c>
      <c r="Y2" s="28" t="s">
        <v>24</v>
      </c>
      <c r="Z2" t="s">
        <v>341</v>
      </c>
    </row>
    <row r="3" spans="1:26" x14ac:dyDescent="0.35">
      <c r="A3" s="45">
        <v>1</v>
      </c>
      <c r="B3" s="2" t="s">
        <v>12</v>
      </c>
      <c r="C3" s="3" t="s">
        <v>13</v>
      </c>
      <c r="D3" s="2" t="s">
        <v>14</v>
      </c>
      <c r="E3" s="7" t="s">
        <v>328</v>
      </c>
      <c r="G3" s="7" t="s">
        <v>15</v>
      </c>
      <c r="H3" s="7" t="s">
        <v>16</v>
      </c>
      <c r="I3" s="5" t="s">
        <v>302</v>
      </c>
      <c r="J3" s="5" t="s">
        <v>17</v>
      </c>
      <c r="K3" s="5" t="s">
        <v>18</v>
      </c>
      <c r="L3" s="6">
        <v>3</v>
      </c>
      <c r="M3" s="6">
        <v>1</v>
      </c>
      <c r="N3" s="6" t="s">
        <v>176</v>
      </c>
      <c r="O3" s="6">
        <v>1.6</v>
      </c>
      <c r="P3" s="6" t="s">
        <v>301</v>
      </c>
      <c r="Q3" s="6">
        <v>50</v>
      </c>
      <c r="T3" s="6">
        <v>75</v>
      </c>
      <c r="U3" s="9">
        <v>300</v>
      </c>
      <c r="W3" s="6" t="s">
        <v>174</v>
      </c>
      <c r="X3" s="6">
        <v>0.45</v>
      </c>
      <c r="Z3" t="b">
        <f>IF(ISERROR(VLOOKUP(Studies!A3,Projects!A:A,1,FALSE)),FALSE,TRUE)</f>
        <v>1</v>
      </c>
    </row>
    <row r="4" spans="1:26" x14ac:dyDescent="0.35">
      <c r="A4" s="45">
        <v>2</v>
      </c>
      <c r="B4" s="2" t="s">
        <v>12</v>
      </c>
      <c r="C4" s="3" t="s">
        <v>13</v>
      </c>
      <c r="D4" s="2" t="s">
        <v>14</v>
      </c>
      <c r="E4" s="7" t="s">
        <v>328</v>
      </c>
      <c r="G4" s="7" t="s">
        <v>15</v>
      </c>
      <c r="H4" s="7" t="s">
        <v>16</v>
      </c>
      <c r="I4" s="5" t="s">
        <v>303</v>
      </c>
      <c r="J4" s="5" t="s">
        <v>17</v>
      </c>
      <c r="K4" s="5" t="s">
        <v>18</v>
      </c>
      <c r="L4" s="6">
        <v>3</v>
      </c>
      <c r="M4" s="6">
        <v>1</v>
      </c>
      <c r="N4" s="6" t="s">
        <v>159</v>
      </c>
      <c r="O4" s="6">
        <v>6.5</v>
      </c>
      <c r="P4" s="6" t="s">
        <v>301</v>
      </c>
      <c r="Q4" s="6">
        <v>50</v>
      </c>
      <c r="T4" s="6">
        <v>75</v>
      </c>
      <c r="U4" s="9">
        <v>500</v>
      </c>
      <c r="W4" s="6" t="s">
        <v>174</v>
      </c>
      <c r="X4" s="6">
        <v>0.45</v>
      </c>
      <c r="Z4" t="b">
        <f>IF(ISERROR(VLOOKUP(Studies!A4,Projects!A:A,1,FALSE)),FALSE,TRUE)</f>
        <v>1</v>
      </c>
    </row>
    <row r="5" spans="1:26" x14ac:dyDescent="0.35">
      <c r="A5" s="45">
        <v>3</v>
      </c>
      <c r="B5" s="2" t="s">
        <v>40</v>
      </c>
      <c r="C5" s="3" t="s">
        <v>35</v>
      </c>
      <c r="D5" s="2" t="s">
        <v>14</v>
      </c>
      <c r="E5" s="7" t="s">
        <v>328</v>
      </c>
      <c r="G5" s="7" t="s">
        <v>15</v>
      </c>
      <c r="H5" s="7" t="s">
        <v>36</v>
      </c>
      <c r="I5" s="5" t="s">
        <v>304</v>
      </c>
      <c r="J5" s="5" t="s">
        <v>17</v>
      </c>
      <c r="K5" s="5" t="s">
        <v>37</v>
      </c>
      <c r="L5" s="6">
        <v>6</v>
      </c>
      <c r="M5" s="6">
        <v>1</v>
      </c>
      <c r="N5" s="6" t="s">
        <v>152</v>
      </c>
      <c r="O5" s="6">
        <v>6.5</v>
      </c>
      <c r="P5" s="6" t="s">
        <v>301</v>
      </c>
      <c r="Q5" s="6">
        <v>75</v>
      </c>
      <c r="T5" s="6">
        <v>75</v>
      </c>
      <c r="U5" s="9">
        <v>500</v>
      </c>
      <c r="W5" s="6" t="s">
        <v>174</v>
      </c>
      <c r="X5" s="6">
        <v>0.45</v>
      </c>
      <c r="Z5" t="b">
        <f>IF(ISERROR(VLOOKUP(Studies!A5,Projects!A:A,1,FALSE)),FALSE,TRUE)</f>
        <v>1</v>
      </c>
    </row>
    <row r="6" spans="1:26" x14ac:dyDescent="0.35">
      <c r="A6" s="45">
        <v>4</v>
      </c>
      <c r="B6" s="2" t="s">
        <v>40</v>
      </c>
      <c r="C6" s="3" t="s">
        <v>35</v>
      </c>
      <c r="D6" s="2" t="s">
        <v>14</v>
      </c>
      <c r="E6" s="7" t="s">
        <v>328</v>
      </c>
      <c r="G6" s="7" t="s">
        <v>15</v>
      </c>
      <c r="H6" s="7" t="s">
        <v>36</v>
      </c>
      <c r="I6" s="5" t="s">
        <v>303</v>
      </c>
      <c r="J6" s="5" t="s">
        <v>17</v>
      </c>
      <c r="K6" s="5" t="s">
        <v>37</v>
      </c>
      <c r="L6" s="6">
        <v>6</v>
      </c>
      <c r="M6" s="6">
        <v>1</v>
      </c>
      <c r="N6" s="6" t="s">
        <v>159</v>
      </c>
      <c r="O6" s="6">
        <v>6.5</v>
      </c>
      <c r="P6" s="6" t="s">
        <v>301</v>
      </c>
      <c r="Q6" s="6">
        <v>75</v>
      </c>
      <c r="T6" s="6">
        <v>75</v>
      </c>
      <c r="U6" s="9">
        <v>500</v>
      </c>
      <c r="W6" s="6" t="s">
        <v>174</v>
      </c>
      <c r="X6" s="6">
        <v>0.45</v>
      </c>
      <c r="Z6" t="b">
        <f>IF(ISERROR(VLOOKUP(Studies!A6,Projects!A:A,1,FALSE)),FALSE,TRUE)</f>
        <v>1</v>
      </c>
    </row>
    <row r="7" spans="1:26" x14ac:dyDescent="0.35">
      <c r="A7" s="45">
        <v>5</v>
      </c>
      <c r="B7" s="2" t="s">
        <v>40</v>
      </c>
      <c r="C7" s="3" t="s">
        <v>35</v>
      </c>
      <c r="D7" s="2" t="s">
        <v>14</v>
      </c>
      <c r="E7" s="7" t="s">
        <v>328</v>
      </c>
      <c r="G7" s="7" t="s">
        <v>15</v>
      </c>
      <c r="H7" s="7" t="s">
        <v>36</v>
      </c>
      <c r="I7" s="5" t="s">
        <v>305</v>
      </c>
      <c r="J7" s="5" t="s">
        <v>17</v>
      </c>
      <c r="K7" s="5" t="s">
        <v>37</v>
      </c>
      <c r="L7" s="6">
        <v>6</v>
      </c>
      <c r="M7" s="6">
        <v>1</v>
      </c>
      <c r="N7" s="6" t="s">
        <v>153</v>
      </c>
      <c r="O7" s="6">
        <v>6.5</v>
      </c>
      <c r="P7" s="6" t="s">
        <v>301</v>
      </c>
      <c r="Q7" s="6">
        <v>75</v>
      </c>
      <c r="T7" s="6">
        <v>75</v>
      </c>
      <c r="U7" s="9">
        <v>500</v>
      </c>
      <c r="W7" s="6" t="s">
        <v>174</v>
      </c>
      <c r="X7" s="6">
        <v>0.45</v>
      </c>
      <c r="Z7" t="b">
        <f>IF(ISERROR(VLOOKUP(Studies!A7,Projects!A:A,1,FALSE)),FALSE,TRUE)</f>
        <v>1</v>
      </c>
    </row>
    <row r="8" spans="1:26" x14ac:dyDescent="0.35">
      <c r="A8" s="45">
        <v>6</v>
      </c>
      <c r="B8" s="2" t="s">
        <v>39</v>
      </c>
      <c r="C8" s="3" t="s">
        <v>41</v>
      </c>
      <c r="D8" s="2" t="s">
        <v>14</v>
      </c>
      <c r="E8" s="7" t="s">
        <v>328</v>
      </c>
      <c r="G8" s="7" t="s">
        <v>15</v>
      </c>
      <c r="H8" s="7" t="s">
        <v>42</v>
      </c>
      <c r="I8" s="5" t="s">
        <v>43</v>
      </c>
      <c r="J8" s="5" t="s">
        <v>17</v>
      </c>
      <c r="K8" s="5" t="s">
        <v>44</v>
      </c>
      <c r="L8" s="6">
        <v>6</v>
      </c>
      <c r="M8" s="6">
        <v>2</v>
      </c>
      <c r="N8" s="6" t="s">
        <v>306</v>
      </c>
      <c r="O8" s="6">
        <v>6.5</v>
      </c>
      <c r="P8" s="6" t="s">
        <v>301</v>
      </c>
      <c r="Q8" s="6">
        <v>75</v>
      </c>
      <c r="T8" s="6">
        <v>75</v>
      </c>
      <c r="U8" s="9">
        <v>250</v>
      </c>
      <c r="V8" s="6">
        <v>500</v>
      </c>
      <c r="W8" s="6" t="s">
        <v>174</v>
      </c>
      <c r="X8" s="6">
        <v>0.45</v>
      </c>
      <c r="Z8" t="b">
        <f>IF(ISERROR(VLOOKUP(Studies!A8,Projects!A:A,1,FALSE)),FALSE,TRUE)</f>
        <v>1</v>
      </c>
    </row>
    <row r="9" spans="1:26" x14ac:dyDescent="0.35">
      <c r="A9" s="45">
        <v>7</v>
      </c>
      <c r="B9" s="2" t="s">
        <v>39</v>
      </c>
      <c r="C9" s="3" t="s">
        <v>41</v>
      </c>
      <c r="D9" s="2" t="s">
        <v>14</v>
      </c>
      <c r="E9" s="7" t="s">
        <v>328</v>
      </c>
      <c r="G9" s="7" t="s">
        <v>15</v>
      </c>
      <c r="H9" s="7" t="s">
        <v>42</v>
      </c>
      <c r="I9" s="5" t="s">
        <v>46</v>
      </c>
      <c r="J9" s="5" t="s">
        <v>17</v>
      </c>
      <c r="K9" s="5" t="s">
        <v>44</v>
      </c>
      <c r="L9" s="6">
        <v>6</v>
      </c>
      <c r="M9" s="6">
        <v>2</v>
      </c>
      <c r="N9" s="6" t="s">
        <v>307</v>
      </c>
      <c r="O9" s="6">
        <v>6.5</v>
      </c>
      <c r="P9" s="6" t="s">
        <v>301</v>
      </c>
      <c r="Q9" s="6">
        <v>75</v>
      </c>
      <c r="T9" s="6">
        <v>75</v>
      </c>
      <c r="U9" s="9">
        <v>250</v>
      </c>
      <c r="V9" s="6">
        <v>500</v>
      </c>
      <c r="W9" s="6" t="s">
        <v>174</v>
      </c>
      <c r="X9" s="6">
        <v>0.45</v>
      </c>
      <c r="Z9" t="b">
        <f>IF(ISERROR(VLOOKUP(Studies!A9,Projects!A:A,1,FALSE)),FALSE,TRUE)</f>
        <v>1</v>
      </c>
    </row>
    <row r="10" spans="1:26" x14ac:dyDescent="0.35">
      <c r="A10" s="45">
        <v>8</v>
      </c>
      <c r="B10" s="2" t="s">
        <v>47</v>
      </c>
      <c r="C10" s="3" t="s">
        <v>48</v>
      </c>
      <c r="D10" s="2" t="s">
        <v>14</v>
      </c>
      <c r="E10" s="7" t="s">
        <v>336</v>
      </c>
      <c r="G10" s="7" t="s">
        <v>49</v>
      </c>
      <c r="H10" s="7" t="s">
        <v>50</v>
      </c>
      <c r="I10" s="5" t="s">
        <v>308</v>
      </c>
      <c r="J10" s="5" t="s">
        <v>17</v>
      </c>
      <c r="K10" s="5" t="s">
        <v>51</v>
      </c>
      <c r="L10" s="6">
        <v>3</v>
      </c>
      <c r="M10" s="6">
        <v>1</v>
      </c>
      <c r="N10" s="6" t="s">
        <v>101</v>
      </c>
      <c r="O10" s="6">
        <v>2</v>
      </c>
      <c r="P10" s="6" t="s">
        <v>301</v>
      </c>
      <c r="Q10" s="6">
        <v>50</v>
      </c>
      <c r="T10" s="6">
        <v>50</v>
      </c>
      <c r="U10" s="9">
        <v>300</v>
      </c>
      <c r="W10" s="6" t="s">
        <v>174</v>
      </c>
      <c r="X10" s="6">
        <v>0.22</v>
      </c>
      <c r="Y10" s="26" t="s">
        <v>139</v>
      </c>
      <c r="Z10" t="b">
        <f>IF(ISERROR(VLOOKUP(Studies!A10,Projects!A:A,1,FALSE)),FALSE,TRUE)</f>
        <v>1</v>
      </c>
    </row>
    <row r="11" spans="1:26" x14ac:dyDescent="0.35">
      <c r="A11" s="45">
        <v>9</v>
      </c>
      <c r="B11" s="2" t="s">
        <v>47</v>
      </c>
      <c r="C11" s="3" t="s">
        <v>48</v>
      </c>
      <c r="D11" s="2" t="s">
        <v>14</v>
      </c>
      <c r="E11" s="7" t="s">
        <v>336</v>
      </c>
      <c r="G11" s="7" t="s">
        <v>49</v>
      </c>
      <c r="H11" s="7" t="s">
        <v>50</v>
      </c>
      <c r="I11" s="5" t="s">
        <v>309</v>
      </c>
      <c r="J11" s="5" t="s">
        <v>17</v>
      </c>
      <c r="K11" s="5" t="s">
        <v>51</v>
      </c>
      <c r="L11" s="6">
        <v>3</v>
      </c>
      <c r="M11" s="6">
        <v>1</v>
      </c>
      <c r="N11" s="6" t="s">
        <v>152</v>
      </c>
      <c r="O11" s="6">
        <v>6.5</v>
      </c>
      <c r="P11" s="6" t="s">
        <v>301</v>
      </c>
      <c r="Q11" s="6">
        <v>50</v>
      </c>
      <c r="T11" s="6">
        <v>50</v>
      </c>
      <c r="U11" s="9">
        <v>300</v>
      </c>
      <c r="W11" s="6" t="s">
        <v>174</v>
      </c>
      <c r="X11" s="6">
        <v>0.22</v>
      </c>
      <c r="Y11" s="26" t="s">
        <v>139</v>
      </c>
      <c r="Z11" t="b">
        <f>IF(ISERROR(VLOOKUP(Studies!A11,Projects!A:A,1,FALSE)),FALSE,TRUE)</f>
        <v>1</v>
      </c>
    </row>
    <row r="12" spans="1:26" x14ac:dyDescent="0.35">
      <c r="A12" s="45">
        <v>10</v>
      </c>
      <c r="B12" s="2" t="s">
        <v>52</v>
      </c>
      <c r="C12" s="3" t="s">
        <v>53</v>
      </c>
      <c r="D12" s="2" t="s">
        <v>54</v>
      </c>
      <c r="E12" s="7" t="s">
        <v>329</v>
      </c>
      <c r="G12" s="7" t="s">
        <v>55</v>
      </c>
      <c r="H12" s="7" t="s">
        <v>56</v>
      </c>
      <c r="I12" s="5" t="s">
        <v>310</v>
      </c>
      <c r="J12" s="5" t="s">
        <v>17</v>
      </c>
      <c r="K12" s="5" t="s">
        <v>57</v>
      </c>
      <c r="L12" s="6">
        <v>3</v>
      </c>
      <c r="M12" s="6">
        <v>1</v>
      </c>
      <c r="N12" s="6" t="s">
        <v>326</v>
      </c>
      <c r="O12" s="6">
        <v>1.2</v>
      </c>
      <c r="P12" s="6" t="s">
        <v>301</v>
      </c>
      <c r="Q12" s="6">
        <v>75</v>
      </c>
      <c r="T12" s="6">
        <v>100</v>
      </c>
      <c r="U12" s="9">
        <v>500</v>
      </c>
      <c r="W12" s="6" t="s">
        <v>174</v>
      </c>
      <c r="Y12" s="26" t="s">
        <v>179</v>
      </c>
      <c r="Z12" t="b">
        <f>IF(ISERROR(VLOOKUP(Studies!A12,Projects!A:A,1,FALSE)),FALSE,TRUE)</f>
        <v>1</v>
      </c>
    </row>
    <row r="13" spans="1:26" x14ac:dyDescent="0.35">
      <c r="A13" s="45">
        <v>11</v>
      </c>
      <c r="B13" s="2" t="s">
        <v>52</v>
      </c>
      <c r="C13" s="3" t="s">
        <v>53</v>
      </c>
      <c r="D13" s="2" t="s">
        <v>54</v>
      </c>
      <c r="E13" s="7" t="s">
        <v>329</v>
      </c>
      <c r="G13" s="7" t="s">
        <v>55</v>
      </c>
      <c r="H13" s="7" t="s">
        <v>56</v>
      </c>
      <c r="I13" s="5" t="s">
        <v>311</v>
      </c>
      <c r="J13" s="5" t="s">
        <v>17</v>
      </c>
      <c r="K13" s="5" t="s">
        <v>57</v>
      </c>
      <c r="L13" s="6">
        <v>3</v>
      </c>
      <c r="M13" s="6">
        <v>1</v>
      </c>
      <c r="N13" s="6" t="s">
        <v>338</v>
      </c>
      <c r="O13" s="6">
        <v>5</v>
      </c>
      <c r="P13" s="6" t="s">
        <v>301</v>
      </c>
      <c r="Q13" s="6">
        <v>75</v>
      </c>
      <c r="T13" s="6">
        <v>100</v>
      </c>
      <c r="U13" s="9">
        <v>500</v>
      </c>
      <c r="W13" s="6" t="s">
        <v>174</v>
      </c>
      <c r="Y13" s="26" t="s">
        <v>179</v>
      </c>
      <c r="Z13" t="b">
        <f>IF(ISERROR(VLOOKUP(Studies!A13,Projects!A:A,1,FALSE)),FALSE,TRUE)</f>
        <v>1</v>
      </c>
    </row>
    <row r="14" spans="1:26" x14ac:dyDescent="0.35">
      <c r="A14" s="45">
        <v>12</v>
      </c>
      <c r="B14" s="2" t="s">
        <v>52</v>
      </c>
      <c r="C14" s="3" t="s">
        <v>53</v>
      </c>
      <c r="D14" s="2" t="s">
        <v>54</v>
      </c>
      <c r="E14" s="7" t="s">
        <v>329</v>
      </c>
      <c r="G14" s="7" t="s">
        <v>55</v>
      </c>
      <c r="H14" s="7" t="s">
        <v>56</v>
      </c>
      <c r="I14" s="5" t="s">
        <v>309</v>
      </c>
      <c r="J14" s="5" t="s">
        <v>17</v>
      </c>
      <c r="K14" s="5" t="s">
        <v>57</v>
      </c>
      <c r="L14" s="6">
        <v>3</v>
      </c>
      <c r="M14" s="6">
        <v>1</v>
      </c>
      <c r="N14" s="6" t="s">
        <v>152</v>
      </c>
      <c r="O14" s="6">
        <v>6.5</v>
      </c>
      <c r="P14" s="6" t="s">
        <v>301</v>
      </c>
      <c r="Q14" s="6">
        <v>75</v>
      </c>
      <c r="T14" s="6">
        <v>100</v>
      </c>
      <c r="U14" s="9">
        <v>500</v>
      </c>
      <c r="W14" s="6" t="s">
        <v>174</v>
      </c>
      <c r="Y14" s="26" t="s">
        <v>179</v>
      </c>
      <c r="Z14" t="b">
        <f>IF(ISERROR(VLOOKUP(Studies!A14,Projects!A:A,1,FALSE)),FALSE,TRUE)</f>
        <v>1</v>
      </c>
    </row>
    <row r="15" spans="1:26" x14ac:dyDescent="0.35">
      <c r="A15" s="45">
        <v>13</v>
      </c>
      <c r="B15" s="2" t="s">
        <v>52</v>
      </c>
      <c r="C15" s="3" t="s">
        <v>53</v>
      </c>
      <c r="D15" s="2" t="s">
        <v>54</v>
      </c>
      <c r="E15" s="7" t="s">
        <v>329</v>
      </c>
      <c r="G15" s="7" t="s">
        <v>55</v>
      </c>
      <c r="H15" s="7" t="s">
        <v>56</v>
      </c>
      <c r="I15" s="5" t="s">
        <v>312</v>
      </c>
      <c r="J15" s="5" t="s">
        <v>17</v>
      </c>
      <c r="K15" s="5" t="s">
        <v>57</v>
      </c>
      <c r="L15" s="6">
        <v>3</v>
      </c>
      <c r="M15" s="6">
        <v>1</v>
      </c>
      <c r="N15" s="6" t="s">
        <v>154</v>
      </c>
      <c r="O15" s="6">
        <v>5</v>
      </c>
      <c r="P15" s="6" t="s">
        <v>301</v>
      </c>
      <c r="Q15" s="6">
        <v>75</v>
      </c>
      <c r="T15" s="6">
        <v>100</v>
      </c>
      <c r="U15" s="9">
        <v>500</v>
      </c>
      <c r="W15" s="6" t="s">
        <v>174</v>
      </c>
      <c r="Y15" s="26" t="s">
        <v>179</v>
      </c>
      <c r="Z15" t="b">
        <f>IF(ISERROR(VLOOKUP(Studies!A15,Projects!A:A,1,FALSE)),FALSE,TRUE)</f>
        <v>1</v>
      </c>
    </row>
    <row r="16" spans="1:26" x14ac:dyDescent="0.35">
      <c r="A16" s="45">
        <v>14</v>
      </c>
      <c r="B16" s="2" t="s">
        <v>58</v>
      </c>
      <c r="C16" s="3" t="s">
        <v>59</v>
      </c>
      <c r="D16" s="2" t="s">
        <v>54</v>
      </c>
      <c r="E16" s="7" t="s">
        <v>337</v>
      </c>
      <c r="G16" s="7" t="s">
        <v>55</v>
      </c>
      <c r="H16" s="7" t="s">
        <v>60</v>
      </c>
      <c r="I16" s="5" t="s">
        <v>309</v>
      </c>
      <c r="J16" s="5" t="s">
        <v>17</v>
      </c>
      <c r="K16" s="5" t="s">
        <v>61</v>
      </c>
      <c r="L16" s="6">
        <v>3</v>
      </c>
      <c r="M16" s="6">
        <v>1</v>
      </c>
      <c r="N16" s="6" t="s">
        <v>152</v>
      </c>
      <c r="O16" s="6">
        <v>6.5</v>
      </c>
      <c r="P16" s="6" t="s">
        <v>301</v>
      </c>
      <c r="Q16" s="6">
        <v>50</v>
      </c>
      <c r="T16" s="6">
        <v>100</v>
      </c>
      <c r="U16" s="9">
        <v>300</v>
      </c>
      <c r="W16" s="6" t="s">
        <v>177</v>
      </c>
      <c r="Y16" s="26" t="s">
        <v>178</v>
      </c>
      <c r="Z16" t="b">
        <f>IF(ISERROR(VLOOKUP(Studies!A16,Projects!A:A,1,FALSE)),FALSE,TRUE)</f>
        <v>1</v>
      </c>
    </row>
    <row r="17" spans="1:26" x14ac:dyDescent="0.35">
      <c r="A17" s="45">
        <v>15</v>
      </c>
      <c r="B17" s="2" t="s">
        <v>58</v>
      </c>
      <c r="C17" s="3" t="s">
        <v>59</v>
      </c>
      <c r="D17" s="2" t="s">
        <v>54</v>
      </c>
      <c r="E17" s="7" t="s">
        <v>329</v>
      </c>
      <c r="G17" s="7" t="s">
        <v>55</v>
      </c>
      <c r="H17" s="7" t="s">
        <v>60</v>
      </c>
      <c r="I17" s="5" t="s">
        <v>309</v>
      </c>
      <c r="J17" s="5" t="s">
        <v>17</v>
      </c>
      <c r="K17" s="5" t="s">
        <v>61</v>
      </c>
      <c r="L17" s="6">
        <v>3</v>
      </c>
      <c r="M17" s="6">
        <v>1</v>
      </c>
      <c r="N17" s="6" t="s">
        <v>152</v>
      </c>
      <c r="O17" s="6">
        <v>6.5</v>
      </c>
      <c r="P17" s="6" t="s">
        <v>301</v>
      </c>
      <c r="Q17" s="6">
        <v>50</v>
      </c>
      <c r="T17" s="6">
        <v>100</v>
      </c>
      <c r="U17" s="9">
        <v>300</v>
      </c>
      <c r="W17" s="6" t="s">
        <v>177</v>
      </c>
      <c r="Y17" s="26" t="s">
        <v>178</v>
      </c>
      <c r="Z17" t="b">
        <f>IF(ISERROR(VLOOKUP(Studies!A17,Projects!A:A,1,FALSE)),FALSE,TRUE)</f>
        <v>1</v>
      </c>
    </row>
    <row r="18" spans="1:26" x14ac:dyDescent="0.35">
      <c r="A18" s="45">
        <v>16</v>
      </c>
      <c r="B18" s="2" t="s">
        <v>121</v>
      </c>
      <c r="C18" s="3" t="s">
        <v>64</v>
      </c>
      <c r="D18" s="2" t="s">
        <v>65</v>
      </c>
      <c r="E18" s="7" t="s">
        <v>330</v>
      </c>
      <c r="F18" s="7" t="s">
        <v>93</v>
      </c>
      <c r="G18" s="7" t="s">
        <v>66</v>
      </c>
      <c r="H18" s="7" t="s">
        <v>67</v>
      </c>
      <c r="I18" s="5" t="s">
        <v>302</v>
      </c>
      <c r="J18" s="5" t="s">
        <v>17</v>
      </c>
      <c r="K18" s="5" t="s">
        <v>71</v>
      </c>
      <c r="L18" s="6">
        <v>3</v>
      </c>
      <c r="M18" s="6">
        <v>1</v>
      </c>
      <c r="N18" s="6" t="s">
        <v>98</v>
      </c>
      <c r="O18" s="6">
        <v>1.6</v>
      </c>
      <c r="P18" s="6" t="s">
        <v>301</v>
      </c>
      <c r="Q18" s="6">
        <v>75</v>
      </c>
      <c r="T18" s="6">
        <v>400</v>
      </c>
      <c r="U18" s="9">
        <v>250</v>
      </c>
      <c r="W18" s="6" t="s">
        <v>174</v>
      </c>
      <c r="X18" s="6">
        <v>0.45</v>
      </c>
      <c r="Y18" s="26" t="s">
        <v>180</v>
      </c>
      <c r="Z18" t="b">
        <f>IF(ISERROR(VLOOKUP(Studies!A18,Projects!A:A,1,FALSE)),FALSE,TRUE)</f>
        <v>1</v>
      </c>
    </row>
    <row r="19" spans="1:26" x14ac:dyDescent="0.35">
      <c r="A19" s="45">
        <v>17</v>
      </c>
      <c r="B19" s="2" t="s">
        <v>121</v>
      </c>
      <c r="C19" s="3" t="s">
        <v>68</v>
      </c>
      <c r="D19" s="2" t="s">
        <v>65</v>
      </c>
      <c r="E19" s="7" t="s">
        <v>330</v>
      </c>
      <c r="F19" s="7" t="s">
        <v>93</v>
      </c>
      <c r="G19" s="7" t="s">
        <v>66</v>
      </c>
      <c r="H19" s="7" t="s">
        <v>67</v>
      </c>
      <c r="I19" s="5" t="s">
        <v>304</v>
      </c>
      <c r="J19" s="5" t="s">
        <v>17</v>
      </c>
      <c r="K19" s="5" t="s">
        <v>71</v>
      </c>
      <c r="L19" s="6">
        <v>3</v>
      </c>
      <c r="M19" s="6">
        <v>1</v>
      </c>
      <c r="N19" s="6" t="s">
        <v>100</v>
      </c>
      <c r="O19" s="6">
        <v>6.5</v>
      </c>
      <c r="P19" s="6" t="s">
        <v>301</v>
      </c>
      <c r="Q19" s="6">
        <v>75</v>
      </c>
      <c r="T19" s="6">
        <v>400</v>
      </c>
      <c r="U19" s="9">
        <v>500</v>
      </c>
      <c r="W19" s="6" t="s">
        <v>174</v>
      </c>
      <c r="X19" s="6">
        <v>0.45</v>
      </c>
      <c r="Y19" s="26" t="s">
        <v>180</v>
      </c>
      <c r="Z19" t="b">
        <f>IF(ISERROR(VLOOKUP(Studies!A19,Projects!A:A,1,FALSE)),FALSE,TRUE)</f>
        <v>1</v>
      </c>
    </row>
    <row r="20" spans="1:26" x14ac:dyDescent="0.35">
      <c r="A20" s="45">
        <v>18</v>
      </c>
      <c r="B20" s="2" t="s">
        <v>121</v>
      </c>
      <c r="C20" s="3" t="s">
        <v>68</v>
      </c>
      <c r="D20" s="2" t="s">
        <v>65</v>
      </c>
      <c r="E20" s="7" t="s">
        <v>330</v>
      </c>
      <c r="F20" s="7" t="s">
        <v>93</v>
      </c>
      <c r="G20" s="7" t="s">
        <v>66</v>
      </c>
      <c r="H20" s="7" t="s">
        <v>67</v>
      </c>
      <c r="I20" s="5" t="s">
        <v>303</v>
      </c>
      <c r="J20" s="5" t="s">
        <v>17</v>
      </c>
      <c r="K20" s="5" t="s">
        <v>71</v>
      </c>
      <c r="L20" s="6">
        <v>3</v>
      </c>
      <c r="M20" s="6">
        <v>1</v>
      </c>
      <c r="N20" s="6" t="s">
        <v>99</v>
      </c>
      <c r="O20" s="6">
        <v>6.5</v>
      </c>
      <c r="P20" s="6" t="s">
        <v>301</v>
      </c>
      <c r="Q20" s="6">
        <v>75</v>
      </c>
      <c r="T20" s="6">
        <v>400</v>
      </c>
      <c r="U20" s="9">
        <v>500</v>
      </c>
      <c r="W20" s="6" t="s">
        <v>174</v>
      </c>
      <c r="X20" s="6">
        <v>0.45</v>
      </c>
      <c r="Y20" s="26" t="s">
        <v>180</v>
      </c>
      <c r="Z20" t="b">
        <f>IF(ISERROR(VLOOKUP(Studies!A20,Projects!A:A,1,FALSE)),FALSE,TRUE)</f>
        <v>1</v>
      </c>
    </row>
    <row r="21" spans="1:26" x14ac:dyDescent="0.35">
      <c r="A21" s="45">
        <v>19</v>
      </c>
      <c r="B21" s="2" t="s">
        <v>121</v>
      </c>
      <c r="C21" s="3" t="s">
        <v>68</v>
      </c>
      <c r="D21" s="2" t="s">
        <v>65</v>
      </c>
      <c r="E21" s="7" t="s">
        <v>331</v>
      </c>
      <c r="F21" s="7" t="s">
        <v>93</v>
      </c>
      <c r="G21" s="7" t="s">
        <v>70</v>
      </c>
      <c r="H21" s="7" t="s">
        <v>69</v>
      </c>
      <c r="I21" s="5" t="s">
        <v>313</v>
      </c>
      <c r="J21" s="5" t="s">
        <v>17</v>
      </c>
      <c r="K21" s="5" t="s">
        <v>72</v>
      </c>
      <c r="L21" s="6">
        <v>3</v>
      </c>
      <c r="M21" s="6">
        <v>1</v>
      </c>
      <c r="N21" s="6" t="s">
        <v>98</v>
      </c>
      <c r="O21" s="6">
        <v>1.6</v>
      </c>
      <c r="P21" s="6" t="s">
        <v>301</v>
      </c>
      <c r="Q21" s="6">
        <v>75</v>
      </c>
      <c r="T21" s="6">
        <v>400</v>
      </c>
      <c r="U21" s="9">
        <v>250</v>
      </c>
      <c r="W21" s="6" t="s">
        <v>174</v>
      </c>
      <c r="X21" s="6">
        <v>0.45</v>
      </c>
      <c r="Y21" s="26" t="s">
        <v>180</v>
      </c>
      <c r="Z21" t="b">
        <f>IF(ISERROR(VLOOKUP(Studies!A21,Projects!A:A,1,FALSE)),FALSE,TRUE)</f>
        <v>1</v>
      </c>
    </row>
    <row r="22" spans="1:26" x14ac:dyDescent="0.35">
      <c r="A22" s="45">
        <v>20</v>
      </c>
      <c r="B22" s="2" t="s">
        <v>121</v>
      </c>
      <c r="C22" s="3" t="s">
        <v>64</v>
      </c>
      <c r="D22" s="2" t="s">
        <v>65</v>
      </c>
      <c r="E22" s="7" t="s">
        <v>330</v>
      </c>
      <c r="F22" s="7" t="s">
        <v>93</v>
      </c>
      <c r="G22" s="7" t="s">
        <v>66</v>
      </c>
      <c r="H22" s="7" t="s">
        <v>67</v>
      </c>
      <c r="I22" s="5" t="s">
        <v>74</v>
      </c>
      <c r="J22" s="5" t="s">
        <v>17</v>
      </c>
      <c r="K22" s="5" t="s">
        <v>78</v>
      </c>
      <c r="L22" s="6">
        <v>3</v>
      </c>
      <c r="M22" s="6">
        <v>2</v>
      </c>
      <c r="N22" s="6" t="s">
        <v>314</v>
      </c>
      <c r="O22" s="6">
        <v>6.5</v>
      </c>
      <c r="P22" s="6" t="s">
        <v>301</v>
      </c>
      <c r="Q22" s="6">
        <v>75</v>
      </c>
      <c r="T22" s="6">
        <v>400</v>
      </c>
      <c r="U22" s="9">
        <v>250</v>
      </c>
      <c r="V22" s="6">
        <v>500</v>
      </c>
      <c r="W22" s="6" t="s">
        <v>174</v>
      </c>
      <c r="X22" s="6">
        <v>0.45</v>
      </c>
      <c r="Y22" s="26" t="s">
        <v>180</v>
      </c>
      <c r="Z22" t="b">
        <f>IF(ISERROR(VLOOKUP(Studies!A22,Projects!A:A,1,FALSE)),FALSE,TRUE)</f>
        <v>1</v>
      </c>
    </row>
    <row r="23" spans="1:26" x14ac:dyDescent="0.35">
      <c r="A23" s="45">
        <v>21</v>
      </c>
      <c r="B23" s="2" t="s">
        <v>121</v>
      </c>
      <c r="C23" s="3" t="s">
        <v>64</v>
      </c>
      <c r="D23" s="2" t="s">
        <v>65</v>
      </c>
      <c r="E23" s="7" t="s">
        <v>330</v>
      </c>
      <c r="F23" s="7" t="s">
        <v>93</v>
      </c>
      <c r="G23" s="7" t="s">
        <v>66</v>
      </c>
      <c r="H23" s="7" t="s">
        <v>67</v>
      </c>
      <c r="I23" s="5" t="s">
        <v>75</v>
      </c>
      <c r="J23" s="5" t="s">
        <v>17</v>
      </c>
      <c r="K23" s="5" t="s">
        <v>78</v>
      </c>
      <c r="L23" s="6">
        <v>3</v>
      </c>
      <c r="M23" s="6">
        <v>2</v>
      </c>
      <c r="N23" s="6" t="s">
        <v>314</v>
      </c>
      <c r="O23" s="6">
        <v>6.5</v>
      </c>
      <c r="P23" s="6" t="s">
        <v>301</v>
      </c>
      <c r="Q23" s="6">
        <v>75</v>
      </c>
      <c r="T23" s="6">
        <v>400</v>
      </c>
      <c r="U23" s="9">
        <v>250</v>
      </c>
      <c r="V23" s="6">
        <v>500</v>
      </c>
      <c r="W23" s="6" t="s">
        <v>174</v>
      </c>
      <c r="X23" s="6">
        <v>0.45</v>
      </c>
      <c r="Y23" s="26" t="s">
        <v>180</v>
      </c>
      <c r="Z23" t="b">
        <f>IF(ISERROR(VLOOKUP(Studies!A23,Projects!A:A,1,FALSE)),FALSE,TRUE)</f>
        <v>1</v>
      </c>
    </row>
    <row r="24" spans="1:26" x14ac:dyDescent="0.35">
      <c r="A24" s="45">
        <v>22</v>
      </c>
      <c r="B24" s="2" t="s">
        <v>121</v>
      </c>
      <c r="C24" s="3" t="s">
        <v>64</v>
      </c>
      <c r="D24" s="2" t="s">
        <v>65</v>
      </c>
      <c r="E24" s="7" t="s">
        <v>330</v>
      </c>
      <c r="F24" s="7" t="s">
        <v>93</v>
      </c>
      <c r="G24" s="7" t="s">
        <v>66</v>
      </c>
      <c r="H24" s="7" t="s">
        <v>67</v>
      </c>
      <c r="I24" s="5" t="s">
        <v>76</v>
      </c>
      <c r="J24" s="5" t="s">
        <v>17</v>
      </c>
      <c r="K24" s="5" t="s">
        <v>78</v>
      </c>
      <c r="L24" s="6">
        <v>3</v>
      </c>
      <c r="M24" s="6">
        <v>2</v>
      </c>
      <c r="N24" s="6" t="s">
        <v>314</v>
      </c>
      <c r="O24" s="6">
        <v>6.5</v>
      </c>
      <c r="P24" s="6" t="s">
        <v>301</v>
      </c>
      <c r="Q24" s="6">
        <v>75</v>
      </c>
      <c r="T24" s="6">
        <v>400</v>
      </c>
      <c r="U24" s="9">
        <v>250</v>
      </c>
      <c r="V24" s="6">
        <v>500</v>
      </c>
      <c r="W24" s="6" t="s">
        <v>174</v>
      </c>
      <c r="X24" s="6">
        <v>0.45</v>
      </c>
      <c r="Y24" s="26" t="s">
        <v>180</v>
      </c>
      <c r="Z24" t="b">
        <f>IF(ISERROR(VLOOKUP(Studies!A24,Projects!A:A,1,FALSE)),FALSE,TRUE)</f>
        <v>1</v>
      </c>
    </row>
    <row r="25" spans="1:26" x14ac:dyDescent="0.35">
      <c r="A25" s="45">
        <v>23</v>
      </c>
      <c r="B25" s="2" t="s">
        <v>121</v>
      </c>
      <c r="C25" s="3" t="s">
        <v>64</v>
      </c>
      <c r="D25" s="2" t="s">
        <v>65</v>
      </c>
      <c r="E25" s="7" t="s">
        <v>330</v>
      </c>
      <c r="F25" s="7" t="s">
        <v>93</v>
      </c>
      <c r="G25" s="7" t="s">
        <v>66</v>
      </c>
      <c r="H25" s="7" t="s">
        <v>67</v>
      </c>
      <c r="I25" s="5" t="s">
        <v>77</v>
      </c>
      <c r="J25" s="5" t="s">
        <v>17</v>
      </c>
      <c r="K25" s="5" t="s">
        <v>78</v>
      </c>
      <c r="L25" s="6">
        <v>3</v>
      </c>
      <c r="M25" s="6">
        <v>2</v>
      </c>
      <c r="N25" s="6" t="s">
        <v>314</v>
      </c>
      <c r="O25" s="6">
        <v>6.5</v>
      </c>
      <c r="P25" s="6" t="s">
        <v>301</v>
      </c>
      <c r="Q25" s="6">
        <v>75</v>
      </c>
      <c r="T25" s="6">
        <v>400</v>
      </c>
      <c r="U25" s="9">
        <v>250</v>
      </c>
      <c r="V25" s="6">
        <v>500</v>
      </c>
      <c r="W25" s="6" t="s">
        <v>174</v>
      </c>
      <c r="X25" s="6">
        <v>0.45</v>
      </c>
      <c r="Y25" s="26" t="s">
        <v>180</v>
      </c>
      <c r="Z25" t="b">
        <f>IF(ISERROR(VLOOKUP(Studies!A25,Projects!A:A,1,FALSE)),FALSE,TRUE)</f>
        <v>1</v>
      </c>
    </row>
    <row r="26" spans="1:26" x14ac:dyDescent="0.35">
      <c r="A26" s="45">
        <v>24</v>
      </c>
      <c r="B26" s="2" t="s">
        <v>79</v>
      </c>
      <c r="C26" s="3" t="s">
        <v>81</v>
      </c>
      <c r="D26" s="2" t="s">
        <v>65</v>
      </c>
      <c r="E26" s="7" t="s">
        <v>332</v>
      </c>
      <c r="F26" s="7" t="s">
        <v>93</v>
      </c>
      <c r="G26" s="7" t="s">
        <v>66</v>
      </c>
      <c r="H26" s="7" t="s">
        <v>82</v>
      </c>
      <c r="I26" s="5" t="s">
        <v>315</v>
      </c>
      <c r="J26" s="5" t="s">
        <v>17</v>
      </c>
      <c r="K26" s="5" t="s">
        <v>84</v>
      </c>
      <c r="L26" s="6">
        <v>3</v>
      </c>
      <c r="M26" s="6">
        <v>1</v>
      </c>
      <c r="N26" s="6" t="s">
        <v>159</v>
      </c>
      <c r="O26" s="6">
        <v>6.5</v>
      </c>
      <c r="P26" s="6" t="s">
        <v>301</v>
      </c>
      <c r="Q26" s="6">
        <v>75</v>
      </c>
      <c r="T26" s="6">
        <v>400</v>
      </c>
      <c r="U26" s="9">
        <v>500</v>
      </c>
      <c r="W26" s="6" t="s">
        <v>174</v>
      </c>
      <c r="X26" s="6">
        <v>0.45</v>
      </c>
      <c r="Z26" t="b">
        <f>IF(ISERROR(VLOOKUP(Studies!A26,Projects!A:A,1,FALSE)),FALSE,TRUE)</f>
        <v>1</v>
      </c>
    </row>
    <row r="27" spans="1:26" x14ac:dyDescent="0.35">
      <c r="A27" s="45">
        <v>25</v>
      </c>
      <c r="B27" s="2" t="s">
        <v>79</v>
      </c>
      <c r="C27" s="3" t="s">
        <v>81</v>
      </c>
      <c r="D27" s="2" t="s">
        <v>65</v>
      </c>
      <c r="E27" s="7" t="s">
        <v>332</v>
      </c>
      <c r="F27" s="7" t="s">
        <v>93</v>
      </c>
      <c r="G27" s="7" t="s">
        <v>66</v>
      </c>
      <c r="H27" s="7" t="s">
        <v>82</v>
      </c>
      <c r="I27" s="5" t="s">
        <v>316</v>
      </c>
      <c r="J27" s="5" t="s">
        <v>17</v>
      </c>
      <c r="K27" s="5" t="s">
        <v>84</v>
      </c>
      <c r="L27" s="6">
        <v>3</v>
      </c>
      <c r="M27" s="6">
        <v>1</v>
      </c>
      <c r="N27" s="6" t="s">
        <v>176</v>
      </c>
      <c r="O27" s="6">
        <v>1.6</v>
      </c>
      <c r="P27" s="6" t="s">
        <v>301</v>
      </c>
      <c r="Q27" s="6">
        <v>75</v>
      </c>
      <c r="T27" s="6">
        <v>400</v>
      </c>
      <c r="U27" s="9">
        <v>250</v>
      </c>
      <c r="W27" s="6" t="s">
        <v>174</v>
      </c>
      <c r="X27" s="6">
        <v>0.45</v>
      </c>
      <c r="Z27" t="b">
        <f>IF(ISERROR(VLOOKUP(Studies!A27,Projects!A:A,1,FALSE)),FALSE,TRUE)</f>
        <v>1</v>
      </c>
    </row>
    <row r="28" spans="1:26" x14ac:dyDescent="0.35">
      <c r="A28" s="45">
        <v>26</v>
      </c>
      <c r="B28" s="2" t="s">
        <v>79</v>
      </c>
      <c r="C28" s="3" t="s">
        <v>81</v>
      </c>
      <c r="D28" s="2" t="s">
        <v>65</v>
      </c>
      <c r="E28" s="7" t="s">
        <v>330</v>
      </c>
      <c r="F28" s="7" t="s">
        <v>93</v>
      </c>
      <c r="G28" s="7" t="s">
        <v>66</v>
      </c>
      <c r="H28" s="7" t="s">
        <v>83</v>
      </c>
      <c r="I28" s="5" t="s">
        <v>317</v>
      </c>
      <c r="J28" s="5" t="s">
        <v>17</v>
      </c>
      <c r="K28" s="5" t="s">
        <v>85</v>
      </c>
      <c r="L28" s="6">
        <v>3</v>
      </c>
      <c r="M28" s="6">
        <v>1</v>
      </c>
      <c r="N28" s="6" t="s">
        <v>176</v>
      </c>
      <c r="O28" s="6">
        <v>1.6</v>
      </c>
      <c r="P28" s="6" t="s">
        <v>301</v>
      </c>
      <c r="Q28" s="6">
        <v>75</v>
      </c>
      <c r="T28" s="6">
        <v>400</v>
      </c>
      <c r="U28" s="9">
        <v>250</v>
      </c>
      <c r="W28" s="6" t="s">
        <v>174</v>
      </c>
      <c r="X28" s="6">
        <v>0.45</v>
      </c>
      <c r="Z28" t="b">
        <f>IF(ISERROR(VLOOKUP(Studies!A28,Projects!A:A,1,FALSE)),FALSE,TRUE)</f>
        <v>1</v>
      </c>
    </row>
    <row r="29" spans="1:26" x14ac:dyDescent="0.35">
      <c r="A29" s="45">
        <v>27</v>
      </c>
      <c r="B29" s="2" t="s">
        <v>79</v>
      </c>
      <c r="C29" s="3" t="s">
        <v>81</v>
      </c>
      <c r="D29" s="2" t="s">
        <v>65</v>
      </c>
      <c r="E29" s="7" t="s">
        <v>330</v>
      </c>
      <c r="F29" s="7" t="s">
        <v>93</v>
      </c>
      <c r="G29" s="7" t="s">
        <v>66</v>
      </c>
      <c r="H29" s="7" t="s">
        <v>83</v>
      </c>
      <c r="I29" s="5" t="s">
        <v>318</v>
      </c>
      <c r="J29" s="5" t="s">
        <v>17</v>
      </c>
      <c r="K29" s="5" t="s">
        <v>85</v>
      </c>
      <c r="L29" s="6">
        <v>3</v>
      </c>
      <c r="M29" s="6">
        <v>1</v>
      </c>
      <c r="N29" s="6" t="s">
        <v>159</v>
      </c>
      <c r="O29" s="6">
        <v>6.5</v>
      </c>
      <c r="P29" s="6" t="s">
        <v>301</v>
      </c>
      <c r="Q29" s="6">
        <v>75</v>
      </c>
      <c r="T29" s="6">
        <v>400</v>
      </c>
      <c r="U29" s="9">
        <v>500</v>
      </c>
      <c r="W29" s="6" t="s">
        <v>174</v>
      </c>
      <c r="X29" s="6">
        <v>0.45</v>
      </c>
      <c r="Z29" t="b">
        <f>IF(ISERROR(VLOOKUP(Studies!A29,Projects!A:A,1,FALSE)),FALSE,TRUE)</f>
        <v>1</v>
      </c>
    </row>
    <row r="30" spans="1:26" x14ac:dyDescent="0.35">
      <c r="A30" s="45">
        <v>28</v>
      </c>
      <c r="B30" s="2" t="s">
        <v>79</v>
      </c>
      <c r="C30" s="3" t="s">
        <v>80</v>
      </c>
      <c r="D30" s="2" t="s">
        <v>65</v>
      </c>
      <c r="E30" s="7" t="s">
        <v>330</v>
      </c>
      <c r="F30" s="7" t="s">
        <v>93</v>
      </c>
      <c r="G30" s="7" t="s">
        <v>66</v>
      </c>
      <c r="H30" s="7" t="s">
        <v>83</v>
      </c>
      <c r="I30" s="5" t="s">
        <v>86</v>
      </c>
      <c r="J30" s="5" t="s">
        <v>17</v>
      </c>
      <c r="K30" s="5" t="s">
        <v>78</v>
      </c>
      <c r="L30" s="6">
        <v>3</v>
      </c>
      <c r="M30" s="6">
        <v>2</v>
      </c>
      <c r="N30" s="6" t="s">
        <v>319</v>
      </c>
      <c r="O30" s="6">
        <v>6.5</v>
      </c>
      <c r="P30" s="6" t="s">
        <v>301</v>
      </c>
      <c r="Q30" s="6">
        <v>75</v>
      </c>
      <c r="T30" s="6">
        <v>400</v>
      </c>
      <c r="U30" s="9">
        <v>250</v>
      </c>
      <c r="V30" s="6">
        <v>500</v>
      </c>
      <c r="W30" s="6" t="s">
        <v>174</v>
      </c>
      <c r="X30" s="6">
        <v>0.45</v>
      </c>
      <c r="Z30" t="b">
        <f>IF(ISERROR(VLOOKUP(Studies!A30,Projects!A:A,1,FALSE)),FALSE,TRUE)</f>
        <v>1</v>
      </c>
    </row>
    <row r="31" spans="1:26" x14ac:dyDescent="0.35">
      <c r="A31" s="45">
        <v>29</v>
      </c>
      <c r="B31" s="2" t="s">
        <v>79</v>
      </c>
      <c r="C31" s="3" t="s">
        <v>80</v>
      </c>
      <c r="D31" s="2" t="s">
        <v>65</v>
      </c>
      <c r="E31" s="7" t="s">
        <v>330</v>
      </c>
      <c r="F31" s="7" t="s">
        <v>93</v>
      </c>
      <c r="G31" s="7" t="s">
        <v>66</v>
      </c>
      <c r="H31" s="7" t="s">
        <v>83</v>
      </c>
      <c r="I31" s="5" t="s">
        <v>87</v>
      </c>
      <c r="J31" s="5" t="s">
        <v>17</v>
      </c>
      <c r="K31" s="5" t="s">
        <v>78</v>
      </c>
      <c r="L31" s="6">
        <v>3</v>
      </c>
      <c r="M31" s="6">
        <v>2</v>
      </c>
      <c r="N31" s="6" t="s">
        <v>319</v>
      </c>
      <c r="O31" s="6">
        <v>6.5</v>
      </c>
      <c r="P31" s="6" t="s">
        <v>301</v>
      </c>
      <c r="Q31" s="6">
        <v>75</v>
      </c>
      <c r="T31" s="6">
        <v>400</v>
      </c>
      <c r="U31" s="9">
        <v>250</v>
      </c>
      <c r="V31" s="6">
        <v>500</v>
      </c>
      <c r="W31" s="6" t="s">
        <v>174</v>
      </c>
      <c r="X31" s="6">
        <v>0.45</v>
      </c>
      <c r="Z31" t="b">
        <f>IF(ISERROR(VLOOKUP(Studies!A31,Projects!A:A,1,FALSE)),FALSE,TRUE)</f>
        <v>1</v>
      </c>
    </row>
    <row r="32" spans="1:26" x14ac:dyDescent="0.35">
      <c r="A32" s="45">
        <v>30</v>
      </c>
      <c r="B32" s="2" t="s">
        <v>79</v>
      </c>
      <c r="C32" s="3" t="s">
        <v>80</v>
      </c>
      <c r="D32" s="2" t="s">
        <v>65</v>
      </c>
      <c r="E32" s="7" t="s">
        <v>330</v>
      </c>
      <c r="F32" s="7" t="s">
        <v>93</v>
      </c>
      <c r="G32" s="7" t="s">
        <v>66</v>
      </c>
      <c r="H32" s="7" t="s">
        <v>83</v>
      </c>
      <c r="I32" s="5" t="s">
        <v>88</v>
      </c>
      <c r="J32" s="5" t="s">
        <v>17</v>
      </c>
      <c r="K32" s="5" t="s">
        <v>78</v>
      </c>
      <c r="L32" s="6">
        <v>3</v>
      </c>
      <c r="M32" s="6">
        <v>2</v>
      </c>
      <c r="N32" s="6" t="s">
        <v>319</v>
      </c>
      <c r="O32" s="6">
        <v>6.5</v>
      </c>
      <c r="P32" s="6" t="s">
        <v>301</v>
      </c>
      <c r="Q32" s="6">
        <v>75</v>
      </c>
      <c r="T32" s="6">
        <v>400</v>
      </c>
      <c r="U32" s="9">
        <v>250</v>
      </c>
      <c r="V32" s="6">
        <v>500</v>
      </c>
      <c r="W32" s="6" t="s">
        <v>174</v>
      </c>
      <c r="X32" s="6">
        <v>0.45</v>
      </c>
      <c r="Z32" t="b">
        <f>IF(ISERROR(VLOOKUP(Studies!A32,Projects!A:A,1,FALSE)),FALSE,TRUE)</f>
        <v>1</v>
      </c>
    </row>
    <row r="33" spans="1:26" x14ac:dyDescent="0.35">
      <c r="A33" s="45">
        <v>31</v>
      </c>
      <c r="B33" s="2" t="s">
        <v>79</v>
      </c>
      <c r="C33" s="3" t="s">
        <v>80</v>
      </c>
      <c r="D33" s="2" t="s">
        <v>65</v>
      </c>
      <c r="E33" s="7" t="s">
        <v>330</v>
      </c>
      <c r="F33" s="7" t="s">
        <v>93</v>
      </c>
      <c r="G33" s="7" t="s">
        <v>66</v>
      </c>
      <c r="H33" s="7" t="s">
        <v>83</v>
      </c>
      <c r="I33" s="5" t="s">
        <v>89</v>
      </c>
      <c r="J33" s="5" t="s">
        <v>17</v>
      </c>
      <c r="K33" s="5" t="s">
        <v>78</v>
      </c>
      <c r="L33" s="6">
        <v>3</v>
      </c>
      <c r="M33" s="6">
        <v>2</v>
      </c>
      <c r="N33" s="6" t="s">
        <v>319</v>
      </c>
      <c r="O33" s="6">
        <v>6.5</v>
      </c>
      <c r="P33" s="6" t="s">
        <v>301</v>
      </c>
      <c r="Q33" s="6">
        <v>75</v>
      </c>
      <c r="T33" s="6">
        <v>400</v>
      </c>
      <c r="U33" s="9">
        <v>250</v>
      </c>
      <c r="V33" s="6">
        <v>500</v>
      </c>
      <c r="W33" s="6" t="s">
        <v>174</v>
      </c>
      <c r="X33" s="6">
        <v>0.45</v>
      </c>
      <c r="Z33" t="b">
        <f>IF(ISERROR(VLOOKUP(Studies!A33,Projects!A:A,1,FALSE)),FALSE,TRUE)</f>
        <v>1</v>
      </c>
    </row>
    <row r="34" spans="1:26" x14ac:dyDescent="0.35">
      <c r="A34" s="45">
        <v>32</v>
      </c>
      <c r="B34" s="2" t="s">
        <v>79</v>
      </c>
      <c r="C34" s="3" t="s">
        <v>80</v>
      </c>
      <c r="D34" s="2" t="s">
        <v>65</v>
      </c>
      <c r="E34" s="7" t="s">
        <v>70</v>
      </c>
      <c r="G34" s="7" t="s">
        <v>125</v>
      </c>
      <c r="H34" s="7" t="s">
        <v>126</v>
      </c>
      <c r="I34" s="5" t="s">
        <v>320</v>
      </c>
      <c r="J34" s="5" t="s">
        <v>17</v>
      </c>
      <c r="K34" s="5" t="s">
        <v>127</v>
      </c>
      <c r="N34" s="6" t="s">
        <v>152</v>
      </c>
      <c r="O34" s="6">
        <v>6.5</v>
      </c>
      <c r="W34" s="6" t="s">
        <v>174</v>
      </c>
      <c r="X34" s="6">
        <v>0.45</v>
      </c>
      <c r="Z34" t="b">
        <f>IF(ISERROR(VLOOKUP(Studies!A34,Projects!A:A,1,FALSE)),FALSE,TRUE)</f>
        <v>1</v>
      </c>
    </row>
    <row r="35" spans="1:26" x14ac:dyDescent="0.35">
      <c r="A35" s="45">
        <v>33</v>
      </c>
      <c r="B35" s="2" t="s">
        <v>122</v>
      </c>
      <c r="C35" s="3" t="s">
        <v>123</v>
      </c>
      <c r="D35" s="2" t="s">
        <v>14</v>
      </c>
      <c r="E35" s="7" t="s">
        <v>333</v>
      </c>
      <c r="G35" s="7" t="s">
        <v>15</v>
      </c>
      <c r="H35" s="7" t="s">
        <v>36</v>
      </c>
      <c r="I35" s="5" t="s">
        <v>302</v>
      </c>
      <c r="J35" s="5" t="s">
        <v>17</v>
      </c>
      <c r="K35" s="5" t="s">
        <v>37</v>
      </c>
      <c r="L35" s="6">
        <v>3</v>
      </c>
      <c r="M35" s="6">
        <v>1</v>
      </c>
      <c r="N35" s="6" t="s">
        <v>98</v>
      </c>
      <c r="O35" s="6">
        <v>1.6</v>
      </c>
      <c r="P35" s="6" t="s">
        <v>301</v>
      </c>
      <c r="Q35" s="6">
        <v>50</v>
      </c>
      <c r="T35" s="6">
        <v>100</v>
      </c>
      <c r="U35" s="9">
        <v>250</v>
      </c>
      <c r="W35" s="6" t="s">
        <v>174</v>
      </c>
      <c r="X35" s="6">
        <v>0.45</v>
      </c>
      <c r="Y35" s="26" t="s">
        <v>180</v>
      </c>
      <c r="Z35" t="b">
        <f>IF(ISERROR(VLOOKUP(Studies!A35,Projects!A:A,1,FALSE)),FALSE,TRUE)</f>
        <v>1</v>
      </c>
    </row>
    <row r="36" spans="1:26" x14ac:dyDescent="0.35">
      <c r="A36" s="45">
        <v>34</v>
      </c>
      <c r="B36" s="2" t="s">
        <v>122</v>
      </c>
      <c r="C36" s="3" t="s">
        <v>123</v>
      </c>
      <c r="D36" s="2" t="s">
        <v>14</v>
      </c>
      <c r="E36" s="7" t="s">
        <v>333</v>
      </c>
      <c r="G36" s="7" t="s">
        <v>15</v>
      </c>
      <c r="H36" s="7" t="s">
        <v>36</v>
      </c>
      <c r="I36" s="5" t="s">
        <v>304</v>
      </c>
      <c r="J36" s="5" t="s">
        <v>17</v>
      </c>
      <c r="K36" s="5" t="s">
        <v>71</v>
      </c>
      <c r="L36" s="6">
        <v>3</v>
      </c>
      <c r="M36" s="6">
        <v>1</v>
      </c>
      <c r="N36" s="6" t="s">
        <v>152</v>
      </c>
      <c r="O36" s="6">
        <v>6.5</v>
      </c>
      <c r="P36" s="6" t="s">
        <v>301</v>
      </c>
      <c r="Q36" s="6">
        <v>50</v>
      </c>
      <c r="T36" s="6">
        <v>100</v>
      </c>
      <c r="U36" s="9">
        <v>900</v>
      </c>
      <c r="W36" s="6" t="s">
        <v>174</v>
      </c>
      <c r="X36" s="6">
        <v>0.45</v>
      </c>
      <c r="Z36" t="b">
        <f>IF(ISERROR(VLOOKUP(Studies!A36,Projects!A:A,1,FALSE)),FALSE,TRUE)</f>
        <v>1</v>
      </c>
    </row>
    <row r="37" spans="1:26" x14ac:dyDescent="0.35">
      <c r="A37" s="45">
        <v>35</v>
      </c>
      <c r="B37" s="2" t="s">
        <v>122</v>
      </c>
      <c r="C37" s="3" t="s">
        <v>123</v>
      </c>
      <c r="D37" s="2" t="s">
        <v>14</v>
      </c>
      <c r="E37" s="7" t="s">
        <v>333</v>
      </c>
      <c r="G37" s="7" t="s">
        <v>15</v>
      </c>
      <c r="H37" s="7" t="s">
        <v>36</v>
      </c>
      <c r="I37" s="5" t="s">
        <v>303</v>
      </c>
      <c r="J37" s="5" t="s">
        <v>17</v>
      </c>
      <c r="K37" s="5" t="s">
        <v>71</v>
      </c>
      <c r="L37" s="6">
        <v>3</v>
      </c>
      <c r="M37" s="6">
        <v>1</v>
      </c>
      <c r="N37" s="6" t="s">
        <v>159</v>
      </c>
      <c r="O37" s="6">
        <v>6.5</v>
      </c>
      <c r="P37" s="6" t="s">
        <v>301</v>
      </c>
      <c r="Q37" s="6">
        <v>50</v>
      </c>
      <c r="T37" s="6">
        <v>100</v>
      </c>
      <c r="U37" s="9">
        <v>900</v>
      </c>
      <c r="W37" s="6" t="s">
        <v>174</v>
      </c>
      <c r="X37" s="6">
        <v>0.45</v>
      </c>
      <c r="Z37" t="b">
        <f>IF(ISERROR(VLOOKUP(Studies!A37,Projects!A:A,1,FALSE)),FALSE,TRUE)</f>
        <v>1</v>
      </c>
    </row>
    <row r="38" spans="1:26" x14ac:dyDescent="0.35">
      <c r="A38" s="45">
        <v>36</v>
      </c>
      <c r="B38" s="2" t="s">
        <v>122</v>
      </c>
      <c r="C38" s="3" t="s">
        <v>123</v>
      </c>
      <c r="D38" s="2" t="s">
        <v>14</v>
      </c>
      <c r="E38" s="7" t="s">
        <v>333</v>
      </c>
      <c r="G38" s="7" t="s">
        <v>15</v>
      </c>
      <c r="H38" s="7" t="s">
        <v>36</v>
      </c>
      <c r="I38" s="5" t="s">
        <v>46</v>
      </c>
      <c r="J38" s="5" t="s">
        <v>17</v>
      </c>
      <c r="K38" s="5" t="s">
        <v>132</v>
      </c>
      <c r="L38" s="6">
        <v>3</v>
      </c>
      <c r="M38" s="6">
        <v>2</v>
      </c>
      <c r="N38" s="6" t="s">
        <v>321</v>
      </c>
      <c r="O38" s="6">
        <v>6.5</v>
      </c>
      <c r="P38" s="6" t="s">
        <v>301</v>
      </c>
      <c r="Q38" s="6">
        <v>50</v>
      </c>
      <c r="T38" s="6">
        <v>100</v>
      </c>
      <c r="U38" s="9">
        <v>250</v>
      </c>
      <c r="V38" s="6">
        <v>500</v>
      </c>
      <c r="W38" s="6" t="s">
        <v>174</v>
      </c>
      <c r="X38" s="6">
        <v>0.45</v>
      </c>
      <c r="Z38" t="b">
        <f>IF(ISERROR(VLOOKUP(Studies!A38,Projects!A:A,1,FALSE)),FALSE,TRUE)</f>
        <v>1</v>
      </c>
    </row>
    <row r="39" spans="1:26" x14ac:dyDescent="0.35">
      <c r="A39" s="45">
        <v>37</v>
      </c>
      <c r="B39" s="2" t="s">
        <v>134</v>
      </c>
      <c r="C39" s="3" t="s">
        <v>135</v>
      </c>
      <c r="D39" s="2" t="s">
        <v>14</v>
      </c>
      <c r="E39" s="7" t="s">
        <v>70</v>
      </c>
      <c r="G39" s="7" t="s">
        <v>137</v>
      </c>
      <c r="H39" s="7" t="s">
        <v>136</v>
      </c>
      <c r="I39" s="5" t="s">
        <v>322</v>
      </c>
      <c r="J39" s="5" t="s">
        <v>17</v>
      </c>
      <c r="K39" s="5" t="s">
        <v>61</v>
      </c>
      <c r="N39" s="6" t="s">
        <v>176</v>
      </c>
      <c r="O39" s="6">
        <v>1.6</v>
      </c>
      <c r="P39" s="6" t="s">
        <v>301</v>
      </c>
      <c r="W39" s="6" t="s">
        <v>174</v>
      </c>
      <c r="X39" s="6">
        <v>0.45</v>
      </c>
      <c r="Z39" t="b">
        <f>IF(ISERROR(VLOOKUP(Studies!A39,Projects!A:A,1,FALSE)),FALSE,TRUE)</f>
        <v>1</v>
      </c>
    </row>
    <row r="40" spans="1:26" x14ac:dyDescent="0.35">
      <c r="A40" s="45">
        <v>38</v>
      </c>
      <c r="B40" s="2" t="s">
        <v>142</v>
      </c>
      <c r="C40" s="3" t="s">
        <v>143</v>
      </c>
      <c r="D40" s="2" t="s">
        <v>147</v>
      </c>
      <c r="E40" s="7" t="s">
        <v>334</v>
      </c>
      <c r="G40" s="7" t="s">
        <v>148</v>
      </c>
      <c r="H40" s="7" t="s">
        <v>149</v>
      </c>
      <c r="I40" s="5" t="s">
        <v>163</v>
      </c>
      <c r="J40" s="5" t="s">
        <v>17</v>
      </c>
      <c r="K40" s="5" t="s">
        <v>18</v>
      </c>
      <c r="L40" s="6">
        <v>3</v>
      </c>
      <c r="M40" s="6">
        <v>1</v>
      </c>
      <c r="N40" s="6" t="s">
        <v>151</v>
      </c>
      <c r="O40" s="6">
        <v>1.6</v>
      </c>
      <c r="P40" s="6" t="s">
        <v>301</v>
      </c>
      <c r="Q40" s="6">
        <v>75</v>
      </c>
      <c r="T40" s="6">
        <v>80</v>
      </c>
      <c r="U40" s="9">
        <v>250</v>
      </c>
      <c r="W40" s="6" t="s">
        <v>174</v>
      </c>
      <c r="X40" s="6">
        <v>0.1</v>
      </c>
      <c r="Z40" t="b">
        <f>IF(ISERROR(VLOOKUP(Studies!A40,Projects!A:A,1,FALSE)),FALSE,TRUE)</f>
        <v>1</v>
      </c>
    </row>
    <row r="41" spans="1:26" x14ac:dyDescent="0.35">
      <c r="A41" s="45">
        <v>39</v>
      </c>
      <c r="B41" s="2" t="s">
        <v>142</v>
      </c>
      <c r="C41" s="3" t="s">
        <v>143</v>
      </c>
      <c r="D41" s="2" t="s">
        <v>147</v>
      </c>
      <c r="E41" s="7" t="s">
        <v>334</v>
      </c>
      <c r="G41" s="7" t="s">
        <v>148</v>
      </c>
      <c r="H41" s="7" t="s">
        <v>149</v>
      </c>
      <c r="I41" s="5" t="s">
        <v>181</v>
      </c>
      <c r="J41" s="5" t="s">
        <v>17</v>
      </c>
      <c r="K41" s="5" t="s">
        <v>18</v>
      </c>
      <c r="L41" s="6">
        <v>3</v>
      </c>
      <c r="M41" s="6">
        <v>1</v>
      </c>
      <c r="N41" s="6" t="s">
        <v>152</v>
      </c>
      <c r="O41" s="6">
        <v>6.5</v>
      </c>
      <c r="P41" s="6" t="s">
        <v>301</v>
      </c>
      <c r="Q41" s="6">
        <v>75</v>
      </c>
      <c r="T41" s="6">
        <v>80</v>
      </c>
      <c r="U41" s="9">
        <v>500</v>
      </c>
      <c r="W41" s="6" t="s">
        <v>174</v>
      </c>
      <c r="X41" s="6">
        <v>0.1</v>
      </c>
      <c r="Z41" t="b">
        <f>IF(ISERROR(VLOOKUP(Studies!A41,Projects!A:A,1,FALSE)),FALSE,TRUE)</f>
        <v>1</v>
      </c>
    </row>
    <row r="42" spans="1:26" x14ac:dyDescent="0.35">
      <c r="A42" s="45">
        <v>40</v>
      </c>
      <c r="B42" s="2" t="s">
        <v>142</v>
      </c>
      <c r="C42" s="3" t="s">
        <v>143</v>
      </c>
      <c r="D42" s="2" t="s">
        <v>147</v>
      </c>
      <c r="E42" s="7" t="s">
        <v>334</v>
      </c>
      <c r="G42" s="7" t="s">
        <v>148</v>
      </c>
      <c r="H42" s="7" t="s">
        <v>149</v>
      </c>
      <c r="I42" s="5" t="s">
        <v>182</v>
      </c>
      <c r="J42" s="5" t="s">
        <v>17</v>
      </c>
      <c r="K42" s="5" t="s">
        <v>18</v>
      </c>
      <c r="L42" s="6">
        <v>3</v>
      </c>
      <c r="M42" s="6">
        <v>1</v>
      </c>
      <c r="N42" s="6" t="s">
        <v>153</v>
      </c>
      <c r="O42" s="6">
        <v>6.7</v>
      </c>
      <c r="P42" s="6" t="s">
        <v>301</v>
      </c>
      <c r="Q42" s="6">
        <v>75</v>
      </c>
      <c r="T42" s="6">
        <v>80</v>
      </c>
      <c r="U42" s="9">
        <v>500</v>
      </c>
      <c r="W42" s="6" t="s">
        <v>174</v>
      </c>
      <c r="X42" s="6">
        <v>0.1</v>
      </c>
      <c r="Z42" t="b">
        <f>IF(ISERROR(VLOOKUP(Studies!A42,Projects!A:A,1,FALSE)),FALSE,TRUE)</f>
        <v>1</v>
      </c>
    </row>
    <row r="43" spans="1:26" x14ac:dyDescent="0.35">
      <c r="A43" s="45">
        <v>41</v>
      </c>
      <c r="B43" s="2" t="s">
        <v>142</v>
      </c>
      <c r="C43" s="3" t="s">
        <v>143</v>
      </c>
      <c r="D43" s="2" t="s">
        <v>147</v>
      </c>
      <c r="E43" s="7" t="s">
        <v>334</v>
      </c>
      <c r="G43" s="7" t="s">
        <v>148</v>
      </c>
      <c r="H43" s="7" t="s">
        <v>149</v>
      </c>
      <c r="I43" s="5" t="s">
        <v>164</v>
      </c>
      <c r="J43" s="5" t="s">
        <v>17</v>
      </c>
      <c r="K43" s="5" t="s">
        <v>18</v>
      </c>
      <c r="L43" s="6">
        <v>3</v>
      </c>
      <c r="M43" s="6">
        <v>1</v>
      </c>
      <c r="N43" s="6" t="s">
        <v>162</v>
      </c>
      <c r="O43" s="6">
        <v>5</v>
      </c>
      <c r="P43" s="6" t="s">
        <v>301</v>
      </c>
      <c r="Q43" s="6">
        <v>75</v>
      </c>
      <c r="T43" s="6">
        <v>80</v>
      </c>
      <c r="U43" s="9">
        <v>250</v>
      </c>
      <c r="W43" s="6" t="s">
        <v>174</v>
      </c>
      <c r="X43" s="6">
        <v>0.1</v>
      </c>
      <c r="Z43" t="b">
        <f>IF(ISERROR(VLOOKUP(Studies!A43,Projects!A:A,1,FALSE)),FALSE,TRUE)</f>
        <v>1</v>
      </c>
    </row>
    <row r="44" spans="1:26" x14ac:dyDescent="0.35">
      <c r="A44" s="45">
        <v>42</v>
      </c>
      <c r="B44" s="2" t="s">
        <v>142</v>
      </c>
      <c r="C44" s="3" t="s">
        <v>143</v>
      </c>
      <c r="D44" s="2" t="s">
        <v>147</v>
      </c>
      <c r="E44" s="7" t="s">
        <v>334</v>
      </c>
      <c r="G44" s="7" t="s">
        <v>148</v>
      </c>
      <c r="H44" s="7" t="s">
        <v>149</v>
      </c>
      <c r="I44" s="5" t="s">
        <v>165</v>
      </c>
      <c r="J44" s="5" t="s">
        <v>17</v>
      </c>
      <c r="K44" s="5" t="s">
        <v>18</v>
      </c>
      <c r="L44" s="6">
        <v>3</v>
      </c>
      <c r="M44" s="6">
        <v>1</v>
      </c>
      <c r="N44" s="6" t="s">
        <v>154</v>
      </c>
      <c r="O44" s="6">
        <v>5</v>
      </c>
      <c r="P44" s="6" t="s">
        <v>301</v>
      </c>
      <c r="Q44" s="6">
        <v>75</v>
      </c>
      <c r="T44" s="6">
        <v>80</v>
      </c>
      <c r="U44" s="9">
        <v>500</v>
      </c>
      <c r="W44" s="6" t="s">
        <v>174</v>
      </c>
      <c r="X44" s="6">
        <v>0.1</v>
      </c>
      <c r="Z44" t="b">
        <f>IF(ISERROR(VLOOKUP(Studies!A44,Projects!A:A,1,FALSE)),FALSE,TRUE)</f>
        <v>1</v>
      </c>
    </row>
    <row r="45" spans="1:26" x14ac:dyDescent="0.35">
      <c r="A45" s="45">
        <v>43</v>
      </c>
      <c r="B45" s="2" t="s">
        <v>142</v>
      </c>
      <c r="C45" s="3" t="s">
        <v>143</v>
      </c>
      <c r="D45" s="2" t="s">
        <v>147</v>
      </c>
      <c r="E45" s="7" t="s">
        <v>334</v>
      </c>
      <c r="G45" s="7" t="s">
        <v>148</v>
      </c>
      <c r="H45" s="7" t="s">
        <v>149</v>
      </c>
      <c r="I45" s="5" t="s">
        <v>166</v>
      </c>
      <c r="J45" s="5" t="s">
        <v>17</v>
      </c>
      <c r="K45" s="5" t="s">
        <v>18</v>
      </c>
      <c r="L45" s="6">
        <v>3</v>
      </c>
      <c r="M45" s="6">
        <v>1</v>
      </c>
      <c r="N45" s="6" t="s">
        <v>155</v>
      </c>
      <c r="O45" s="6">
        <v>5.8</v>
      </c>
      <c r="P45" s="6" t="s">
        <v>301</v>
      </c>
      <c r="Q45" s="6">
        <v>75</v>
      </c>
      <c r="T45" s="6">
        <v>80</v>
      </c>
      <c r="U45" s="9">
        <v>500</v>
      </c>
      <c r="W45" s="6" t="s">
        <v>174</v>
      </c>
      <c r="X45" s="6">
        <v>0.1</v>
      </c>
      <c r="Z45" t="b">
        <f>IF(ISERROR(VLOOKUP(Studies!A45,Projects!A:A,1,FALSE)),FALSE,TRUE)</f>
        <v>1</v>
      </c>
    </row>
    <row r="46" spans="1:26" x14ac:dyDescent="0.35">
      <c r="A46" s="45">
        <v>44</v>
      </c>
      <c r="B46" s="2" t="s">
        <v>142</v>
      </c>
      <c r="C46" s="3" t="s">
        <v>143</v>
      </c>
      <c r="D46" s="2" t="s">
        <v>147</v>
      </c>
      <c r="E46" s="7" t="s">
        <v>335</v>
      </c>
      <c r="G46" s="7" t="s">
        <v>148</v>
      </c>
      <c r="H46" s="7" t="s">
        <v>150</v>
      </c>
      <c r="I46" s="5" t="s">
        <v>167</v>
      </c>
      <c r="J46" s="5" t="s">
        <v>17</v>
      </c>
      <c r="K46" s="5" t="s">
        <v>161</v>
      </c>
      <c r="L46" s="6">
        <v>3</v>
      </c>
      <c r="M46" s="6">
        <v>1</v>
      </c>
      <c r="N46" s="6" t="s">
        <v>151</v>
      </c>
      <c r="O46" s="6">
        <v>1.6</v>
      </c>
      <c r="P46" s="6" t="s">
        <v>301</v>
      </c>
      <c r="Q46" s="6">
        <v>75</v>
      </c>
      <c r="T46" s="6">
        <v>125</v>
      </c>
      <c r="U46" s="9">
        <v>250</v>
      </c>
      <c r="W46" s="6" t="s">
        <v>174</v>
      </c>
      <c r="X46" s="6">
        <v>0.1</v>
      </c>
      <c r="Z46" t="b">
        <f>IF(ISERROR(VLOOKUP(Studies!A46,Projects!A:A,1,FALSE)),FALSE,TRUE)</f>
        <v>1</v>
      </c>
    </row>
    <row r="47" spans="1:26" x14ac:dyDescent="0.35">
      <c r="A47" s="45">
        <v>45</v>
      </c>
      <c r="B47" s="2" t="s">
        <v>142</v>
      </c>
      <c r="C47" s="3" t="s">
        <v>143</v>
      </c>
      <c r="D47" s="2" t="s">
        <v>147</v>
      </c>
      <c r="E47" s="7" t="s">
        <v>335</v>
      </c>
      <c r="G47" s="7" t="s">
        <v>148</v>
      </c>
      <c r="H47" s="7" t="s">
        <v>150</v>
      </c>
      <c r="I47" s="5" t="s">
        <v>183</v>
      </c>
      <c r="J47" s="5" t="s">
        <v>17</v>
      </c>
      <c r="K47" s="5" t="s">
        <v>161</v>
      </c>
      <c r="L47" s="6">
        <v>3</v>
      </c>
      <c r="M47" s="6">
        <v>1</v>
      </c>
      <c r="N47" s="6" t="s">
        <v>152</v>
      </c>
      <c r="O47" s="6">
        <v>6.5</v>
      </c>
      <c r="P47" s="6" t="s">
        <v>301</v>
      </c>
      <c r="Q47" s="6">
        <v>75</v>
      </c>
      <c r="T47" s="6">
        <v>125</v>
      </c>
      <c r="U47" s="9">
        <v>500</v>
      </c>
      <c r="W47" s="6" t="s">
        <v>174</v>
      </c>
      <c r="X47" s="6">
        <v>0.1</v>
      </c>
      <c r="Z47" t="b">
        <f>IF(ISERROR(VLOOKUP(Studies!A47,Projects!A:A,1,FALSE)),FALSE,TRUE)</f>
        <v>1</v>
      </c>
    </row>
    <row r="48" spans="1:26" x14ac:dyDescent="0.35">
      <c r="A48" s="45">
        <v>46</v>
      </c>
      <c r="B48" s="2" t="s">
        <v>142</v>
      </c>
      <c r="C48" s="3" t="s">
        <v>143</v>
      </c>
      <c r="D48" s="2" t="s">
        <v>147</v>
      </c>
      <c r="E48" s="7" t="s">
        <v>335</v>
      </c>
      <c r="G48" s="7" t="s">
        <v>148</v>
      </c>
      <c r="H48" s="7" t="s">
        <v>150</v>
      </c>
      <c r="I48" s="5" t="s">
        <v>184</v>
      </c>
      <c r="J48" s="5" t="s">
        <v>17</v>
      </c>
      <c r="K48" s="5" t="s">
        <v>161</v>
      </c>
      <c r="L48" s="6">
        <v>3</v>
      </c>
      <c r="M48" s="6">
        <v>1</v>
      </c>
      <c r="N48" s="6" t="s">
        <v>153</v>
      </c>
      <c r="O48" s="6">
        <v>6.7</v>
      </c>
      <c r="P48" s="6" t="s">
        <v>301</v>
      </c>
      <c r="Q48" s="6">
        <v>75</v>
      </c>
      <c r="T48" s="6">
        <v>125</v>
      </c>
      <c r="U48" s="9">
        <v>500</v>
      </c>
      <c r="W48" s="6" t="s">
        <v>174</v>
      </c>
      <c r="X48" s="6">
        <v>0.1</v>
      </c>
      <c r="Z48" t="b">
        <f>IF(ISERROR(VLOOKUP(Studies!A48,Projects!A:A,1,FALSE)),FALSE,TRUE)</f>
        <v>1</v>
      </c>
    </row>
    <row r="49" spans="1:26" x14ac:dyDescent="0.35">
      <c r="A49" s="45">
        <v>47</v>
      </c>
      <c r="B49" s="2" t="s">
        <v>142</v>
      </c>
      <c r="C49" s="3" t="s">
        <v>143</v>
      </c>
      <c r="D49" s="2" t="s">
        <v>147</v>
      </c>
      <c r="E49" s="7" t="s">
        <v>335</v>
      </c>
      <c r="G49" s="7" t="s">
        <v>148</v>
      </c>
      <c r="H49" s="7" t="s">
        <v>150</v>
      </c>
      <c r="I49" s="5" t="s">
        <v>168</v>
      </c>
      <c r="J49" s="5" t="s">
        <v>17</v>
      </c>
      <c r="K49" s="5" t="s">
        <v>161</v>
      </c>
      <c r="L49" s="6">
        <v>3</v>
      </c>
      <c r="M49" s="6">
        <v>1</v>
      </c>
      <c r="N49" s="6" t="s">
        <v>162</v>
      </c>
      <c r="O49" s="6">
        <v>5</v>
      </c>
      <c r="P49" s="6" t="s">
        <v>301</v>
      </c>
      <c r="Q49" s="6">
        <v>75</v>
      </c>
      <c r="T49" s="6">
        <v>125</v>
      </c>
      <c r="U49" s="9">
        <v>250</v>
      </c>
      <c r="W49" s="6" t="s">
        <v>174</v>
      </c>
      <c r="X49" s="6">
        <v>0.1</v>
      </c>
      <c r="Z49" t="b">
        <f>IF(ISERROR(VLOOKUP(Studies!A49,Projects!A:A,1,FALSE)),FALSE,TRUE)</f>
        <v>1</v>
      </c>
    </row>
    <row r="50" spans="1:26" x14ac:dyDescent="0.35">
      <c r="A50" s="45">
        <v>48</v>
      </c>
      <c r="B50" s="2" t="s">
        <v>142</v>
      </c>
      <c r="C50" s="3" t="s">
        <v>143</v>
      </c>
      <c r="D50" s="2" t="s">
        <v>147</v>
      </c>
      <c r="E50" s="7" t="s">
        <v>335</v>
      </c>
      <c r="G50" s="7" t="s">
        <v>148</v>
      </c>
      <c r="H50" s="7" t="s">
        <v>150</v>
      </c>
      <c r="I50" s="5" t="s">
        <v>185</v>
      </c>
      <c r="J50" s="5" t="s">
        <v>17</v>
      </c>
      <c r="K50" s="5" t="s">
        <v>161</v>
      </c>
      <c r="L50" s="6">
        <v>3</v>
      </c>
      <c r="M50" s="6">
        <v>1</v>
      </c>
      <c r="N50" s="6" t="s">
        <v>154</v>
      </c>
      <c r="O50" s="6">
        <v>5</v>
      </c>
      <c r="P50" s="6" t="s">
        <v>301</v>
      </c>
      <c r="Q50" s="6">
        <v>75</v>
      </c>
      <c r="T50" s="6">
        <v>125</v>
      </c>
      <c r="U50" s="9">
        <v>500</v>
      </c>
      <c r="W50" s="6" t="s">
        <v>174</v>
      </c>
      <c r="X50" s="6">
        <v>0.1</v>
      </c>
      <c r="Z50" t="b">
        <f>IF(ISERROR(VLOOKUP(Studies!A50,Projects!A:A,1,FALSE)),FALSE,TRUE)</f>
        <v>1</v>
      </c>
    </row>
    <row r="51" spans="1:26" x14ac:dyDescent="0.35">
      <c r="A51" s="45">
        <v>49</v>
      </c>
      <c r="B51" s="2" t="s">
        <v>142</v>
      </c>
      <c r="C51" s="3" t="s">
        <v>143</v>
      </c>
      <c r="D51" s="2" t="s">
        <v>147</v>
      </c>
      <c r="E51" s="7" t="s">
        <v>335</v>
      </c>
      <c r="G51" s="7" t="s">
        <v>148</v>
      </c>
      <c r="H51" s="7" t="s">
        <v>150</v>
      </c>
      <c r="I51" s="5" t="s">
        <v>186</v>
      </c>
      <c r="J51" s="5" t="s">
        <v>17</v>
      </c>
      <c r="K51" s="5" t="s">
        <v>161</v>
      </c>
      <c r="L51" s="6">
        <v>3</v>
      </c>
      <c r="M51" s="6">
        <v>1</v>
      </c>
      <c r="N51" s="6" t="s">
        <v>155</v>
      </c>
      <c r="O51" s="6">
        <v>5.8</v>
      </c>
      <c r="P51" s="6" t="s">
        <v>301</v>
      </c>
      <c r="Q51" s="6">
        <v>75</v>
      </c>
      <c r="T51" s="6">
        <v>125</v>
      </c>
      <c r="U51" s="9">
        <v>500</v>
      </c>
      <c r="W51" s="6" t="s">
        <v>174</v>
      </c>
      <c r="X51" s="6">
        <v>0.1</v>
      </c>
      <c r="Z51" t="b">
        <f>IF(ISERROR(VLOOKUP(Studies!A51,Projects!A:A,1,FALSE)),FALSE,TRUE)</f>
        <v>1</v>
      </c>
    </row>
    <row r="52" spans="1:26" x14ac:dyDescent="0.35">
      <c r="A52" s="45">
        <v>50</v>
      </c>
      <c r="B52" s="2" t="s">
        <v>142</v>
      </c>
      <c r="C52" s="3" t="s">
        <v>143</v>
      </c>
      <c r="D52" s="2" t="s">
        <v>147</v>
      </c>
      <c r="E52" s="7" t="s">
        <v>334</v>
      </c>
      <c r="G52" s="7" t="s">
        <v>148</v>
      </c>
      <c r="H52" s="7" t="s">
        <v>149</v>
      </c>
      <c r="I52" s="5" t="s">
        <v>258</v>
      </c>
      <c r="J52" s="5" t="s">
        <v>17</v>
      </c>
      <c r="K52" s="5" t="s">
        <v>132</v>
      </c>
      <c r="L52" s="6">
        <v>3</v>
      </c>
      <c r="M52" s="6">
        <v>2</v>
      </c>
      <c r="N52" s="6" t="s">
        <v>323</v>
      </c>
      <c r="O52" s="6">
        <v>6.5</v>
      </c>
      <c r="P52" s="6" t="s">
        <v>301</v>
      </c>
      <c r="Q52" s="6">
        <v>75</v>
      </c>
      <c r="R52" s="6">
        <v>9</v>
      </c>
      <c r="S52" s="6" t="s">
        <v>32</v>
      </c>
      <c r="T52" s="6">
        <v>80</v>
      </c>
      <c r="U52" s="9">
        <v>250</v>
      </c>
      <c r="V52" s="9">
        <v>350</v>
      </c>
      <c r="W52" s="6" t="s">
        <v>174</v>
      </c>
      <c r="X52" s="6">
        <v>0.1</v>
      </c>
      <c r="Y52" s="26" t="s">
        <v>187</v>
      </c>
      <c r="Z52" t="b">
        <f>IF(ISERROR(VLOOKUP(Studies!A52,Projects!A:A,1,FALSE)),FALSE,TRUE)</f>
        <v>1</v>
      </c>
    </row>
    <row r="53" spans="1:26" x14ac:dyDescent="0.35">
      <c r="A53" s="45">
        <v>51</v>
      </c>
      <c r="B53" s="2" t="s">
        <v>142</v>
      </c>
      <c r="C53" s="3" t="s">
        <v>143</v>
      </c>
      <c r="D53" s="2" t="s">
        <v>147</v>
      </c>
      <c r="E53" s="7" t="s">
        <v>334</v>
      </c>
      <c r="G53" s="7" t="s">
        <v>148</v>
      </c>
      <c r="H53" s="7" t="s">
        <v>149</v>
      </c>
      <c r="I53" s="5" t="s">
        <v>259</v>
      </c>
      <c r="J53" s="5" t="s">
        <v>17</v>
      </c>
      <c r="K53" s="5" t="s">
        <v>132</v>
      </c>
      <c r="L53" s="6">
        <v>3</v>
      </c>
      <c r="M53" s="6">
        <v>2</v>
      </c>
      <c r="N53" s="6" t="s">
        <v>324</v>
      </c>
      <c r="O53" s="6">
        <v>6.5</v>
      </c>
      <c r="P53" s="6" t="s">
        <v>301</v>
      </c>
      <c r="Q53" s="6">
        <v>75</v>
      </c>
      <c r="R53" s="6">
        <v>9</v>
      </c>
      <c r="S53" s="6" t="s">
        <v>32</v>
      </c>
      <c r="T53" s="6">
        <v>80</v>
      </c>
      <c r="U53" s="9">
        <v>250</v>
      </c>
      <c r="V53" s="9">
        <v>350</v>
      </c>
      <c r="W53" s="6" t="s">
        <v>174</v>
      </c>
      <c r="X53" s="6">
        <v>0.1</v>
      </c>
      <c r="Y53" s="26" t="s">
        <v>187</v>
      </c>
      <c r="Z53" t="b">
        <f>IF(ISERROR(VLOOKUP(Studies!A53,Projects!A:A,1,FALSE)),FALSE,TRUE)</f>
        <v>1</v>
      </c>
    </row>
    <row r="54" spans="1:26" x14ac:dyDescent="0.35">
      <c r="A54" s="45">
        <v>52</v>
      </c>
      <c r="B54" s="2" t="s">
        <v>142</v>
      </c>
      <c r="C54" s="3" t="s">
        <v>143</v>
      </c>
      <c r="D54" s="2" t="s">
        <v>147</v>
      </c>
      <c r="E54" s="7" t="s">
        <v>335</v>
      </c>
      <c r="G54" s="7" t="s">
        <v>148</v>
      </c>
      <c r="H54" s="7" t="s">
        <v>150</v>
      </c>
      <c r="I54" s="5" t="s">
        <v>260</v>
      </c>
      <c r="J54" s="5" t="s">
        <v>17</v>
      </c>
      <c r="K54" s="5" t="s">
        <v>132</v>
      </c>
      <c r="L54" s="6">
        <v>3</v>
      </c>
      <c r="M54" s="6">
        <v>2</v>
      </c>
      <c r="N54" s="6" t="s">
        <v>323</v>
      </c>
      <c r="O54" s="6">
        <v>6.5</v>
      </c>
      <c r="P54" s="6" t="s">
        <v>301</v>
      </c>
      <c r="Q54" s="6">
        <v>75</v>
      </c>
      <c r="R54" s="6">
        <v>9</v>
      </c>
      <c r="S54" s="6" t="s">
        <v>32</v>
      </c>
      <c r="T54" s="6">
        <v>80</v>
      </c>
      <c r="U54" s="9">
        <v>250</v>
      </c>
      <c r="V54" s="9">
        <v>350</v>
      </c>
      <c r="W54" s="6" t="s">
        <v>174</v>
      </c>
      <c r="X54" s="6">
        <v>0.1</v>
      </c>
      <c r="Y54" s="26" t="s">
        <v>187</v>
      </c>
      <c r="Z54" t="b">
        <f>IF(ISERROR(VLOOKUP(Studies!A54,Projects!A:A,1,FALSE)),FALSE,TRUE)</f>
        <v>1</v>
      </c>
    </row>
    <row r="55" spans="1:26" x14ac:dyDescent="0.35">
      <c r="A55" s="45">
        <v>53</v>
      </c>
      <c r="B55" s="2" t="s">
        <v>142</v>
      </c>
      <c r="C55" s="3" t="s">
        <v>143</v>
      </c>
      <c r="D55" s="2" t="s">
        <v>147</v>
      </c>
      <c r="E55" s="7" t="s">
        <v>335</v>
      </c>
      <c r="G55" s="7" t="s">
        <v>148</v>
      </c>
      <c r="H55" s="7" t="s">
        <v>150</v>
      </c>
      <c r="I55" s="5" t="s">
        <v>261</v>
      </c>
      <c r="J55" s="5" t="s">
        <v>17</v>
      </c>
      <c r="K55" s="5" t="s">
        <v>132</v>
      </c>
      <c r="L55" s="6">
        <v>3</v>
      </c>
      <c r="M55" s="6">
        <v>2</v>
      </c>
      <c r="N55" s="6" t="s">
        <v>324</v>
      </c>
      <c r="O55" s="6">
        <v>6.5</v>
      </c>
      <c r="P55" s="6" t="s">
        <v>301</v>
      </c>
      <c r="Q55" s="6">
        <v>75</v>
      </c>
      <c r="R55" s="6">
        <v>9</v>
      </c>
      <c r="S55" s="6" t="s">
        <v>32</v>
      </c>
      <c r="T55" s="6">
        <v>80</v>
      </c>
      <c r="U55" s="9">
        <v>250</v>
      </c>
      <c r="V55" s="9">
        <v>350</v>
      </c>
      <c r="W55" s="6" t="s">
        <v>174</v>
      </c>
      <c r="X55" s="6">
        <v>0.1</v>
      </c>
      <c r="Y55" s="26" t="s">
        <v>187</v>
      </c>
      <c r="Z55" t="b">
        <f>IF(ISERROR(VLOOKUP(Studies!A55,Projects!A:A,1,FALSE)),FALSE,TRUE)</f>
        <v>1</v>
      </c>
    </row>
    <row r="56" spans="1:26" x14ac:dyDescent="0.35">
      <c r="A56" s="45">
        <v>54</v>
      </c>
      <c r="B56" s="2" t="s">
        <v>122</v>
      </c>
      <c r="C56" s="3" t="s">
        <v>123</v>
      </c>
      <c r="D56" s="2" t="s">
        <v>14</v>
      </c>
      <c r="E56" s="7" t="s">
        <v>333</v>
      </c>
      <c r="G56" s="7" t="s">
        <v>15</v>
      </c>
      <c r="H56" s="7" t="s">
        <v>36</v>
      </c>
      <c r="I56" s="5" t="s">
        <v>262</v>
      </c>
      <c r="J56" s="5" t="s">
        <v>17</v>
      </c>
      <c r="K56" s="5" t="s">
        <v>57</v>
      </c>
      <c r="L56" s="6">
        <v>3</v>
      </c>
      <c r="M56" s="6">
        <v>2</v>
      </c>
      <c r="N56" s="6" t="s">
        <v>325</v>
      </c>
      <c r="O56" s="6">
        <v>6.5</v>
      </c>
      <c r="P56" s="6" t="s">
        <v>301</v>
      </c>
      <c r="Q56" s="6">
        <v>75</v>
      </c>
      <c r="R56" s="6">
        <v>9</v>
      </c>
      <c r="S56" s="6" t="s">
        <v>32</v>
      </c>
      <c r="T56" s="6">
        <v>100</v>
      </c>
      <c r="U56" s="9">
        <v>250</v>
      </c>
      <c r="V56" s="6">
        <v>250</v>
      </c>
      <c r="W56" s="6" t="s">
        <v>174</v>
      </c>
      <c r="X56" s="6">
        <v>0.45</v>
      </c>
      <c r="Y56" s="26" t="s">
        <v>187</v>
      </c>
      <c r="Z56" t="b">
        <f>IF(ISERROR(VLOOKUP(Studies!A56,Projects!A:A,1,FALSE)),FALSE,TRUE)</f>
        <v>1</v>
      </c>
    </row>
  </sheetData>
  <autoFilter ref="A2:Y56" xr:uid="{22A383BF-6CEB-4EC0-BCD6-9F183EB265AC}"/>
  <mergeCells count="4">
    <mergeCell ref="A1:D1"/>
    <mergeCell ref="E1:H1"/>
    <mergeCell ref="I1:K1"/>
    <mergeCell ref="L1:X1"/>
  </mergeCells>
  <phoneticPr fontId="5" type="noConversion"/>
  <hyperlinks>
    <hyperlink ref="C3" r:id="rId1" xr:uid="{B7D1EDE3-0842-4EDD-8F24-A276876976AB}"/>
    <hyperlink ref="C5" r:id="rId2" xr:uid="{96E31FAA-7575-4626-8BB8-A00BEEDA0858}"/>
    <hyperlink ref="C6" r:id="rId3" xr:uid="{39489A93-32FA-4928-8BB7-EB70E2C648E7}"/>
    <hyperlink ref="C7" r:id="rId4" xr:uid="{548638C8-0FF3-497C-8A53-9A2B02B75B90}"/>
    <hyperlink ref="C8" r:id="rId5" xr:uid="{E933B4EB-CD21-4E24-B6DA-901FD450432D}"/>
    <hyperlink ref="C9" r:id="rId6" xr:uid="{13B7ABCB-B42E-43BA-995B-1795A89853B9}"/>
    <hyperlink ref="C10" r:id="rId7" xr:uid="{BB975421-784A-4091-B8B9-2572CBB463D4}"/>
    <hyperlink ref="C11" r:id="rId8" xr:uid="{80106BD6-5D96-41EB-B859-344C5941A609}"/>
    <hyperlink ref="C12" r:id="rId9" xr:uid="{05A14769-D330-4DBF-90D5-05E43B2EFAA3}"/>
    <hyperlink ref="C13" r:id="rId10" xr:uid="{30D43791-C637-4447-BD82-0785A0560B36}"/>
    <hyperlink ref="C14" r:id="rId11" xr:uid="{DA0EA6EC-502B-4717-926A-1BA5269E6F61}"/>
    <hyperlink ref="C15" r:id="rId12" xr:uid="{30ADEB5A-F69C-48F6-A99D-D54D67609423}"/>
    <hyperlink ref="C16" r:id="rId13" xr:uid="{E4228842-6A85-4D8D-B92C-52462C0780D1}"/>
    <hyperlink ref="C17" r:id="rId14" xr:uid="{D622C695-B9B9-4F81-AE42-9F3A631B511B}"/>
    <hyperlink ref="C18" r:id="rId15" xr:uid="{BF9B1A0E-4B5B-4145-99E7-6DD7A01172B8}"/>
    <hyperlink ref="C20" r:id="rId16" display="https://doi.org/10.1016/j.xphs.2021.09.037 " xr:uid="{BFED89A8-F26C-49A4-AEF7-AA5E9941D8F2}"/>
    <hyperlink ref="C22" r:id="rId17" xr:uid="{00045DD9-1C3B-421D-9FBC-60E147BC1447}"/>
    <hyperlink ref="C23" r:id="rId18" xr:uid="{63FB624B-CB1B-4A61-A2C6-C81CAD91FF43}"/>
    <hyperlink ref="C24" r:id="rId19" xr:uid="{45FEA22C-7E91-43F9-87C2-CC55C95690C8}"/>
    <hyperlink ref="C25" r:id="rId20" xr:uid="{D92DD90A-5340-4004-9AB3-4030A87D14EE}"/>
    <hyperlink ref="C26" r:id="rId21" xr:uid="{F2AB031B-AB51-4FBB-97ED-BDAB68992184}"/>
    <hyperlink ref="C27" r:id="rId22" xr:uid="{D1139B9B-B8DB-4C23-B4A4-FD035D7AAB21}"/>
    <hyperlink ref="C28" r:id="rId23" xr:uid="{54B21510-94AA-42F2-9889-622DDF1BB888}"/>
    <hyperlink ref="C29" r:id="rId24" xr:uid="{BD9987AC-EC8C-4130-AE13-15BD475358E8}"/>
    <hyperlink ref="C30" r:id="rId25" display="https://doi.org/10.1016/j.ejps.2020.105630 " xr:uid="{CE36E7D7-FF14-4ABF-A098-5C6552EFF521}"/>
    <hyperlink ref="C31" r:id="rId26" display="https://doi.org/10.1016/j.ejps.2020.105630 " xr:uid="{D7F5418D-A22C-45A5-83AC-D1E10BAA3F7C}"/>
    <hyperlink ref="C32" r:id="rId27" display="https://doi.org/10.1016/j.ejps.2020.105630 " xr:uid="{76B54A97-AAE5-4F9A-B669-DD409B4A8D2A}"/>
    <hyperlink ref="C33" r:id="rId28" display="https://doi.org/10.1016/j.ejps.2020.105630 " xr:uid="{B2B24397-9351-4693-BD66-AAF7FA6B6FE8}"/>
    <hyperlink ref="C35" r:id="rId29" xr:uid="{2144C550-D4AD-41BA-9851-88E8926FF36C}"/>
    <hyperlink ref="C36" r:id="rId30" xr:uid="{EA25C875-56F7-497F-8899-6BD62EC2AB91}"/>
    <hyperlink ref="C37" r:id="rId31" xr:uid="{62632DEB-3D3D-40B1-BD54-8BEE3E378983}"/>
    <hyperlink ref="C38" r:id="rId32" xr:uid="{E22A98ED-4BB8-492A-B3F7-2A19EAC5C592}"/>
    <hyperlink ref="C39" r:id="rId33" xr:uid="{7C5DDDBD-E5FF-4FF7-8D73-7006E7936B11}"/>
    <hyperlink ref="C34" r:id="rId34" xr:uid="{484023C0-18AB-4E70-BBCE-405F0A70EEBC}"/>
    <hyperlink ref="C40" r:id="rId35" xr:uid="{FE80F42B-BA13-470E-AD1D-82037A3A07BB}"/>
    <hyperlink ref="C41" r:id="rId36" xr:uid="{4DE9B1E3-7E1B-4D90-878F-45C2C6E6E1C6}"/>
    <hyperlink ref="C42" r:id="rId37" xr:uid="{92AFBB8A-6FDA-4DBA-A0B8-53875E008DDC}"/>
    <hyperlink ref="C43" r:id="rId38" xr:uid="{3778F2B0-E3DB-43CE-8586-DB34EC8A9F70}"/>
    <hyperlink ref="C44" r:id="rId39" xr:uid="{1F79D1D5-3FBE-468B-9C9B-844CEB421E0E}"/>
    <hyperlink ref="C45" r:id="rId40" xr:uid="{B5FBA325-4922-4264-81A5-235B0D3861C8}"/>
    <hyperlink ref="C46" r:id="rId41" xr:uid="{925AD259-A107-4613-AB81-9B4A3777583B}"/>
    <hyperlink ref="C47" r:id="rId42" xr:uid="{C4E1D304-C9A2-4D8F-A4B0-C732BDDD837A}"/>
    <hyperlink ref="C48" r:id="rId43" xr:uid="{A79DD527-56D5-4545-90BD-69561E46740B}"/>
    <hyperlink ref="C49" r:id="rId44" xr:uid="{000172B7-CDEB-4629-990C-E541E0E25CC1}"/>
    <hyperlink ref="C50" r:id="rId45" xr:uid="{5850AC74-BFBD-4778-AFBC-46AFABE2FF60}"/>
    <hyperlink ref="C51" r:id="rId46" xr:uid="{25DF8D34-836F-42C0-91B1-3159750BAD45}"/>
    <hyperlink ref="C52" r:id="rId47" xr:uid="{20BE9627-1E61-4FFC-B5C3-31A8DD0E4A84}"/>
    <hyperlink ref="C53" r:id="rId48" xr:uid="{74C52B21-7ABC-4481-A430-1D0BAF2172F9}"/>
    <hyperlink ref="C54" r:id="rId49" xr:uid="{B5C5B54A-71F0-4E89-AAD5-2ABE8CF3766F}"/>
    <hyperlink ref="C55" r:id="rId50" xr:uid="{ABF55A61-F572-4BB6-AFA5-8F7AFA0EAE60}"/>
    <hyperlink ref="C56" r:id="rId51" xr:uid="{8B04BA5A-5117-4BD1-829C-5F1153AEF686}"/>
  </hyperlinks>
  <pageMargins left="0.7" right="0.7" top="0.75" bottom="0.75" header="0.3" footer="0.3"/>
  <pageSetup orientation="portrait" r:id="rId52"/>
  <headerFooter>
    <oddFooter>&amp;R&amp;1#&amp;"Calibri"&amp;22&amp;KFF8939RESTRICTED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B99BCA-47DA-460C-8B68-33CC9419E1AB}">
          <x14:formula1>
            <xm:f>Legend!$J$3:$J$5</xm:f>
          </x14:formula1>
          <xm:sqref>J3:J56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BD83-C26A-4026-A279-C1883B44433F}">
  <dimension ref="A1:T177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N24" sqref="N24"/>
    </sheetView>
  </sheetViews>
  <sheetFormatPr defaultRowHeight="14.5" x14ac:dyDescent="0.35"/>
  <cols>
    <col min="1" max="1" width="10.54296875" style="45" bestFit="1" customWidth="1"/>
    <col min="2" max="2" width="17" style="8" bestFit="1" customWidth="1"/>
    <col min="3" max="3" width="49.81640625" style="8" bestFit="1" customWidth="1"/>
    <col min="4" max="4" width="13.1796875" style="8" bestFit="1" customWidth="1"/>
    <col min="5" max="5" width="21.1796875" style="16" bestFit="1" customWidth="1"/>
    <col min="6" max="6" width="11.1796875" style="21" bestFit="1" customWidth="1"/>
    <col min="7" max="7" width="11.26953125" style="21" bestFit="1" customWidth="1"/>
    <col min="8" max="8" width="12.453125" style="21" bestFit="1" customWidth="1"/>
    <col min="9" max="9" width="14.26953125" style="21" bestFit="1" customWidth="1"/>
    <col min="10" max="10" width="10.1796875" style="21" bestFit="1" customWidth="1"/>
    <col min="11" max="11" width="9.54296875" style="21" bestFit="1" customWidth="1"/>
    <col min="12" max="12" width="8.7265625" style="4" bestFit="1" customWidth="1"/>
    <col min="13" max="13" width="8.7265625" style="4" customWidth="1"/>
    <col min="14" max="14" width="11.453125" style="4" bestFit="1" customWidth="1"/>
    <col min="15" max="15" width="7.7265625" style="4" bestFit="1" customWidth="1"/>
    <col min="16" max="16" width="7.7265625" style="4" customWidth="1"/>
    <col min="17" max="17" width="12.453125" style="4" bestFit="1" customWidth="1"/>
    <col min="18" max="18" width="9.1796875" style="4" bestFit="1" customWidth="1"/>
    <col min="19" max="19" width="13.26953125" style="4" bestFit="1" customWidth="1"/>
    <col min="20" max="20" width="25.1796875" style="26" bestFit="1" customWidth="1"/>
  </cols>
  <sheetData>
    <row r="1" spans="1:20" x14ac:dyDescent="0.35">
      <c r="A1" s="57" t="s">
        <v>0</v>
      </c>
      <c r="B1" s="58"/>
      <c r="C1" s="58"/>
      <c r="D1" s="58"/>
      <c r="E1" s="14" t="s">
        <v>2</v>
      </c>
      <c r="F1" s="60" t="s">
        <v>300</v>
      </c>
      <c r="G1" s="61"/>
      <c r="H1" s="61"/>
      <c r="I1" s="61"/>
      <c r="J1" s="61"/>
      <c r="K1" s="62"/>
      <c r="L1" s="59" t="s">
        <v>95</v>
      </c>
      <c r="M1" s="59"/>
      <c r="N1" s="59"/>
      <c r="O1" s="59"/>
      <c r="P1" s="59"/>
      <c r="Q1" s="59"/>
      <c r="R1" s="59"/>
      <c r="S1" s="59"/>
    </row>
    <row r="2" spans="1:20" x14ac:dyDescent="0.35">
      <c r="A2" s="45" t="s">
        <v>3</v>
      </c>
      <c r="B2" s="2" t="s">
        <v>4</v>
      </c>
      <c r="C2" s="2" t="s">
        <v>5</v>
      </c>
      <c r="D2" s="2" t="s">
        <v>6</v>
      </c>
      <c r="E2" s="5" t="s">
        <v>9</v>
      </c>
      <c r="F2" s="20" t="s">
        <v>114</v>
      </c>
      <c r="G2" s="20" t="s">
        <v>116</v>
      </c>
      <c r="H2" s="20" t="s">
        <v>90</v>
      </c>
      <c r="I2" s="20" t="s">
        <v>20</v>
      </c>
      <c r="J2" s="20" t="s">
        <v>156</v>
      </c>
      <c r="K2" s="20" t="s">
        <v>157</v>
      </c>
      <c r="L2" s="4" t="s">
        <v>133</v>
      </c>
      <c r="M2" s="4" t="s">
        <v>128</v>
      </c>
      <c r="N2" s="4" t="s">
        <v>352</v>
      </c>
      <c r="O2" s="4" t="s">
        <v>129</v>
      </c>
      <c r="P2" s="4" t="s">
        <v>130</v>
      </c>
      <c r="Q2" s="4" t="s">
        <v>131</v>
      </c>
      <c r="R2" s="4" t="s">
        <v>172</v>
      </c>
      <c r="S2" s="4" t="s">
        <v>173</v>
      </c>
      <c r="T2" s="26" t="s">
        <v>118</v>
      </c>
    </row>
    <row r="3" spans="1:20" x14ac:dyDescent="0.35">
      <c r="A3" s="45">
        <v>1</v>
      </c>
      <c r="B3" s="8" t="str">
        <f>IF(AND(A3&lt;&gt;"",ISNUMBER(A3)),VLOOKUP(A3,Studies!A:BZ,2,FALSE),"")</f>
        <v>Kambayashi 2019</v>
      </c>
      <c r="C3" s="30" t="str">
        <f>IF(AND(A3&lt;&gt;"",ISNUMBER(A3)),VLOOKUP(A3,Studies!A:BZ,3,FALSE),"")</f>
        <v xml:space="preserve">https://doi.org/10.1016/j.xphs.2018.11.008 </v>
      </c>
      <c r="D3" s="8" t="str">
        <f>IF(AND(A3&lt;&gt;"",ISNUMBER(A3)),VLOOKUP(A3,Studies!A:BZ,4,FALSE),"")</f>
        <v>Dipyridamole</v>
      </c>
      <c r="E3" s="16" t="str">
        <f>IF(AND(A3&lt;&gt;"",ISNUMBER(A3)),VLOOKUP(A3,Studies!A:BZ,9,FALSE),"")</f>
        <v>FaSSGFpH1.6</v>
      </c>
      <c r="F3" s="21" t="s">
        <v>120</v>
      </c>
      <c r="I3" s="29" t="str">
        <f>IF(AND(A3&lt;&gt;"",ISNUMBER(A3)),VLOOKUP(A3,Studies!A:BZ,14,FALSE),"")</f>
        <v>L2-FaSSGF</v>
      </c>
      <c r="J3" s="21">
        <v>1.6</v>
      </c>
      <c r="L3" s="4">
        <v>11.4</v>
      </c>
      <c r="M3" s="4" t="s">
        <v>272</v>
      </c>
      <c r="N3" s="4" t="s">
        <v>345</v>
      </c>
      <c r="T3" s="26" t="s">
        <v>119</v>
      </c>
    </row>
    <row r="4" spans="1:20" x14ac:dyDescent="0.35">
      <c r="A4" s="45">
        <v>2</v>
      </c>
      <c r="B4" s="8" t="str">
        <f>IF(AND(A4&lt;&gt;"",ISNUMBER(A4)),VLOOKUP(A4,Studies!A:BZ,2,FALSE),"")</f>
        <v>Kambayashi 2019</v>
      </c>
      <c r="C4" s="8" t="str">
        <f>IF(AND(A4&lt;&gt;"",ISNUMBER(A4)),VLOOKUP(A4,Studies!A:BZ,3,FALSE),"")</f>
        <v xml:space="preserve">https://doi.org/10.1016/j.xphs.2018.11.008 </v>
      </c>
      <c r="D4" s="8" t="str">
        <f>IF(AND(A4&lt;&gt;"",ISNUMBER(A4)),VLOOKUP(A4,Studies!A:BZ,4,FALSE),"")</f>
        <v>Dipyridamole</v>
      </c>
      <c r="E4" s="16" t="str">
        <f>IF(AND(A4&lt;&gt;"",ISNUMBER(A4)),VLOOKUP(A4,Studies!A:BZ,9,FALSE),"")</f>
        <v>FaSSIF-V2pH6.5</v>
      </c>
      <c r="F4" s="21" t="s">
        <v>120</v>
      </c>
      <c r="I4" s="29" t="str">
        <f>IF(AND(A4&lt;&gt;"",ISNUMBER(A4)),VLOOKUP(A4,Studies!A:BZ,14,FALSE),"")</f>
        <v>L2-FaSSIF-V2</v>
      </c>
      <c r="J4" s="21">
        <v>6.5</v>
      </c>
      <c r="L4" s="4">
        <v>1.4E-2</v>
      </c>
      <c r="M4" s="4" t="s">
        <v>272</v>
      </c>
      <c r="N4" s="4" t="s">
        <v>345</v>
      </c>
    </row>
    <row r="5" spans="1:20" x14ac:dyDescent="0.35">
      <c r="A5" s="45">
        <v>3</v>
      </c>
      <c r="B5" s="8" t="str">
        <f>IF(AND(A5&lt;&gt;"",ISNUMBER(A5)),VLOOKUP(A5,Studies!A:BZ,2,FALSE),"")</f>
        <v>Klumpp 2020a</v>
      </c>
      <c r="C5" s="8" t="str">
        <f>IF(AND(A5&lt;&gt;"",ISNUMBER(A5)),VLOOKUP(A5,Studies!A:BZ,3,FALSE),"")</f>
        <v xml:space="preserve">https://doi.org/10.1016/j.ejps.2019.105138 </v>
      </c>
      <c r="D5" s="8" t="str">
        <f>IF(AND(A5&lt;&gt;"",ISNUMBER(A5)),VLOOKUP(A5,Studies!A:BZ,4,FALSE),"")</f>
        <v>Dipyridamole</v>
      </c>
      <c r="E5" s="16" t="str">
        <f>IF(AND(A5&lt;&gt;"",ISNUMBER(A5)),VLOOKUP(A5,Studies!A:BZ,9,FALSE),"")</f>
        <v>FaSSIF-V1pH6.5</v>
      </c>
      <c r="F5" s="21" t="s">
        <v>115</v>
      </c>
      <c r="G5" s="21" t="s">
        <v>117</v>
      </c>
      <c r="H5" s="21">
        <v>3</v>
      </c>
      <c r="I5" s="29" t="str">
        <f>IF(AND(A5&lt;&gt;"",ISNUMBER(A5)),VLOOKUP(A5,Studies!A:BZ,14,FALSE),"")</f>
        <v>L2-FaSSIF-V1</v>
      </c>
      <c r="J5" s="21">
        <v>6.5</v>
      </c>
      <c r="L5" s="4">
        <v>17.399999999999999</v>
      </c>
      <c r="M5" s="4" t="s">
        <v>273</v>
      </c>
      <c r="N5" s="4" t="s">
        <v>345</v>
      </c>
      <c r="O5" s="4">
        <v>0.5</v>
      </c>
      <c r="P5" s="4" t="s">
        <v>273</v>
      </c>
      <c r="Q5" s="4" t="s">
        <v>348</v>
      </c>
    </row>
    <row r="6" spans="1:20" x14ac:dyDescent="0.35">
      <c r="A6" s="45">
        <v>4</v>
      </c>
      <c r="B6" s="8" t="str">
        <f>IF(AND(A6&lt;&gt;"",ISNUMBER(A6)),VLOOKUP(A6,Studies!A:BZ,2,FALSE),"")</f>
        <v>Klumpp 2020a</v>
      </c>
      <c r="C6" s="8" t="str">
        <f>IF(AND(A6&lt;&gt;"",ISNUMBER(A6)),VLOOKUP(A6,Studies!A:BZ,3,FALSE),"")</f>
        <v xml:space="preserve">https://doi.org/10.1016/j.ejps.2019.105138 </v>
      </c>
      <c r="D6" s="8" t="str">
        <f>IF(AND(A6&lt;&gt;"",ISNUMBER(A6)),VLOOKUP(A6,Studies!A:BZ,4,FALSE),"")</f>
        <v>Dipyridamole</v>
      </c>
      <c r="E6" s="16" t="str">
        <f>IF(AND(A6&lt;&gt;"",ISNUMBER(A6)),VLOOKUP(A6,Studies!A:BZ,9,FALSE),"")</f>
        <v>FaSSIF-V2pH6.5</v>
      </c>
      <c r="F6" s="21" t="s">
        <v>115</v>
      </c>
      <c r="G6" s="21" t="s">
        <v>117</v>
      </c>
      <c r="H6" s="21">
        <v>3</v>
      </c>
      <c r="I6" s="29" t="str">
        <f>IF(AND(A6&lt;&gt;"",ISNUMBER(A6)),VLOOKUP(A6,Studies!A:BZ,14,FALSE),"")</f>
        <v>L2-FaSSIF-V2</v>
      </c>
      <c r="J6" s="21">
        <v>6.5</v>
      </c>
      <c r="L6" s="4">
        <v>14.4</v>
      </c>
      <c r="M6" s="4" t="s">
        <v>273</v>
      </c>
      <c r="N6" s="4" t="s">
        <v>345</v>
      </c>
      <c r="O6" s="4">
        <v>0.1</v>
      </c>
      <c r="P6" s="4" t="s">
        <v>273</v>
      </c>
      <c r="Q6" s="4" t="s">
        <v>348</v>
      </c>
    </row>
    <row r="7" spans="1:20" x14ac:dyDescent="0.35">
      <c r="A7" s="45">
        <v>5</v>
      </c>
      <c r="B7" s="8" t="str">
        <f>IF(AND(A7&lt;&gt;"",ISNUMBER(A7)),VLOOKUP(A7,Studies!A:BZ,2,FALSE),"")</f>
        <v>Klumpp 2020a</v>
      </c>
      <c r="C7" s="8" t="str">
        <f>IF(AND(A7&lt;&gt;"",ISNUMBER(A7)),VLOOKUP(A7,Studies!A:BZ,3,FALSE),"")</f>
        <v xml:space="preserve">https://doi.org/10.1016/j.ejps.2019.105138 </v>
      </c>
      <c r="D7" s="8" t="str">
        <f>IF(AND(A7&lt;&gt;"",ISNUMBER(A7)),VLOOKUP(A7,Studies!A:BZ,4,FALSE),"")</f>
        <v>Dipyridamole</v>
      </c>
      <c r="E7" s="16" t="str">
        <f>IF(AND(A7&lt;&gt;"",ISNUMBER(A7)),VLOOKUP(A7,Studies!A:BZ,9,FALSE),"")</f>
        <v>FaSSIF-V3pH6.5</v>
      </c>
      <c r="F7" s="21" t="s">
        <v>115</v>
      </c>
      <c r="G7" s="21" t="s">
        <v>117</v>
      </c>
      <c r="H7" s="21">
        <v>3</v>
      </c>
      <c r="I7" s="29" t="str">
        <f>IF(AND(A7&lt;&gt;"",ISNUMBER(A7)),VLOOKUP(A7,Studies!A:BZ,14,FALSE),"")</f>
        <v>L2-FaSSIF-V3</v>
      </c>
      <c r="J7" s="21">
        <v>6.5</v>
      </c>
      <c r="L7" s="4">
        <v>15.2</v>
      </c>
      <c r="M7" s="4" t="s">
        <v>273</v>
      </c>
      <c r="N7" s="4" t="s">
        <v>345</v>
      </c>
      <c r="O7" s="4">
        <v>0.3</v>
      </c>
      <c r="P7" s="4" t="s">
        <v>273</v>
      </c>
      <c r="Q7" s="4" t="s">
        <v>348</v>
      </c>
    </row>
    <row r="8" spans="1:20" x14ac:dyDescent="0.35">
      <c r="A8" s="45">
        <v>8</v>
      </c>
      <c r="B8" s="8" t="str">
        <f>IF(AND(A8&lt;&gt;"",ISNUMBER(A8)),VLOOKUP(A8,Studies!A:BZ,2,FALSE),"")</f>
        <v>Matsui 2017</v>
      </c>
      <c r="C8" s="8" t="str">
        <f>IF(AND(A8&lt;&gt;"",ISNUMBER(A8)),VLOOKUP(A8,Studies!A:BZ,3,FALSE),"")</f>
        <v xml:space="preserve">https://doi.org/10.1021/acs.molpharmaceut.6b01063 </v>
      </c>
      <c r="D8" s="8" t="str">
        <f>IF(AND(A8&lt;&gt;"",ISNUMBER(A8)),VLOOKUP(A8,Studies!A:BZ,4,FALSE),"")</f>
        <v>Dipyridamole</v>
      </c>
      <c r="E8" s="16" t="str">
        <f>IF(AND(A8&lt;&gt;"",ISNUMBER(A8)),VLOOKUP(A8,Studies!A:BZ,9,FALSE),"")</f>
        <v>SGFpH2.0</v>
      </c>
      <c r="F8" s="21" t="s">
        <v>124</v>
      </c>
      <c r="I8" s="29" t="str">
        <f>IF(AND(A8&lt;&gt;"",ISNUMBER(A8)),VLOOKUP(A8,Studies!A:BZ,14,FALSE),"")</f>
        <v>SGF</v>
      </c>
      <c r="J8" s="21">
        <v>2</v>
      </c>
      <c r="L8" s="4">
        <v>5</v>
      </c>
      <c r="M8" s="4" t="s">
        <v>272</v>
      </c>
      <c r="N8" s="4" t="s">
        <v>345</v>
      </c>
    </row>
    <row r="9" spans="1:20" x14ac:dyDescent="0.35">
      <c r="A9" s="45">
        <v>9</v>
      </c>
      <c r="B9" s="8" t="str">
        <f>IF(AND(A9&lt;&gt;"",ISNUMBER(A9)),VLOOKUP(A9,Studies!A:BZ,2,FALSE),"")</f>
        <v>Matsui 2017</v>
      </c>
      <c r="C9" s="8" t="str">
        <f>IF(AND(A9&lt;&gt;"",ISNUMBER(A9)),VLOOKUP(A9,Studies!A:BZ,3,FALSE),"")</f>
        <v xml:space="preserve">https://doi.org/10.1021/acs.molpharmaceut.6b01063 </v>
      </c>
      <c r="D9" s="8" t="str">
        <f>IF(AND(A9&lt;&gt;"",ISNUMBER(A9)),VLOOKUP(A9,Studies!A:BZ,4,FALSE),"")</f>
        <v>Dipyridamole</v>
      </c>
      <c r="E9" s="16" t="str">
        <f>IF(AND(A9&lt;&gt;"",ISNUMBER(A9)),VLOOKUP(A9,Studies!A:BZ,9,FALSE),"")</f>
        <v>FaSSIFpH6.5</v>
      </c>
      <c r="F9" s="21" t="s">
        <v>124</v>
      </c>
      <c r="I9" s="29" t="str">
        <f>IF(AND(A9&lt;&gt;"",ISNUMBER(A9)),VLOOKUP(A9,Studies!A:BZ,14,FALSE),"")</f>
        <v>L2-FaSSIF-V1</v>
      </c>
      <c r="J9" s="21">
        <v>6.5</v>
      </c>
      <c r="L9" s="4">
        <v>1.9699999999999999E-2</v>
      </c>
      <c r="M9" s="4" t="s">
        <v>272</v>
      </c>
      <c r="N9" s="4" t="s">
        <v>345</v>
      </c>
    </row>
    <row r="10" spans="1:20" x14ac:dyDescent="0.35">
      <c r="A10" s="45">
        <v>10</v>
      </c>
      <c r="B10" s="8" t="str">
        <f>IF(AND(A10&lt;&gt;"",ISNUMBER(A10)),VLOOKUP(A10,Studies!A:BZ,2,FALSE),"")</f>
        <v>Taupitz 2013</v>
      </c>
      <c r="C10" s="8" t="str">
        <f>IF(AND(A10&lt;&gt;"",ISNUMBER(A10)),VLOOKUP(A10,Studies!A:BZ,3,FALSE),"")</f>
        <v xml:space="preserve">https://doi.org/10.1016/j.ejpb.2012.11.003 </v>
      </c>
      <c r="D10" s="8" t="str">
        <f>IF(AND(A10&lt;&gt;"",ISNUMBER(A10)),VLOOKUP(A10,Studies!A:BZ,4,FALSE),"")</f>
        <v>Itraconazole</v>
      </c>
      <c r="E10" s="16" t="str">
        <f>IF(AND(A10&lt;&gt;"",ISNUMBER(A10)),VLOOKUP(A10,Studies!A:BZ,9,FALSE),"")</f>
        <v>SGFpH1.2</v>
      </c>
      <c r="F10" s="21" t="s">
        <v>115</v>
      </c>
      <c r="G10" s="21" t="s">
        <v>117</v>
      </c>
      <c r="I10" s="29" t="str">
        <f>IF(AND(A10&lt;&gt;"",ISNUMBER(A10)),VLOOKUP(A10,Studies!A:BZ,14,FALSE),"")</f>
        <v>SGFno-pepsin</v>
      </c>
      <c r="J10" s="21">
        <v>1.2</v>
      </c>
      <c r="L10" s="4">
        <v>2.6</v>
      </c>
      <c r="M10" s="4" t="s">
        <v>273</v>
      </c>
      <c r="N10" s="4" t="s">
        <v>345</v>
      </c>
    </row>
    <row r="11" spans="1:20" x14ac:dyDescent="0.35">
      <c r="A11" s="45">
        <v>11</v>
      </c>
      <c r="B11" s="8" t="str">
        <f>IF(AND(A11&lt;&gt;"",ISNUMBER(A11)),VLOOKUP(A11,Studies!A:BZ,2,FALSE),"")</f>
        <v>Taupitz 2013</v>
      </c>
      <c r="C11" s="8" t="str">
        <f>IF(AND(A11&lt;&gt;"",ISNUMBER(A11)),VLOOKUP(A11,Studies!A:BZ,3,FALSE),"")</f>
        <v xml:space="preserve">https://doi.org/10.1016/j.ejpb.2012.11.003 </v>
      </c>
      <c r="D11" s="8" t="str">
        <f>IF(AND(A11&lt;&gt;"",ISNUMBER(A11)),VLOOKUP(A11,Studies!A:BZ,4,FALSE),"")</f>
        <v>Itraconazole</v>
      </c>
      <c r="E11" s="16" t="str">
        <f>IF(AND(A11&lt;&gt;"",ISNUMBER(A11)),VLOOKUP(A11,Studies!A:BZ,9,FALSE),"")</f>
        <v>AcetatepH5.0</v>
      </c>
      <c r="F11" s="21" t="s">
        <v>115</v>
      </c>
      <c r="G11" s="21" t="s">
        <v>117</v>
      </c>
      <c r="I11" s="29" t="str">
        <f>IF(AND(A11&lt;&gt;"",ISNUMBER(A11)),VLOOKUP(A11,Studies!A:BZ,14,FALSE),"")</f>
        <v>AcetateBuffer</v>
      </c>
      <c r="J11" s="21">
        <v>5</v>
      </c>
      <c r="L11" s="4">
        <v>0</v>
      </c>
      <c r="M11" s="4" t="s">
        <v>272</v>
      </c>
      <c r="R11" s="22">
        <v>0</v>
      </c>
      <c r="S11" s="4" t="s">
        <v>272</v>
      </c>
    </row>
    <row r="12" spans="1:20" x14ac:dyDescent="0.35">
      <c r="A12" s="45">
        <v>12</v>
      </c>
      <c r="B12" s="8" t="str">
        <f>IF(AND(A12&lt;&gt;"",ISNUMBER(A12)),VLOOKUP(A12,Studies!A:BZ,2,FALSE),"")</f>
        <v>Taupitz 2013</v>
      </c>
      <c r="C12" s="8" t="str">
        <f>IF(AND(A12&lt;&gt;"",ISNUMBER(A12)),VLOOKUP(A12,Studies!A:BZ,3,FALSE),"")</f>
        <v xml:space="preserve">https://doi.org/10.1016/j.ejpb.2012.11.003 </v>
      </c>
      <c r="D12" s="8" t="str">
        <f>IF(AND(A12&lt;&gt;"",ISNUMBER(A12)),VLOOKUP(A12,Studies!A:BZ,4,FALSE),"")</f>
        <v>Itraconazole</v>
      </c>
      <c r="E12" s="16" t="str">
        <f>IF(AND(A12&lt;&gt;"",ISNUMBER(A12)),VLOOKUP(A12,Studies!A:BZ,9,FALSE),"")</f>
        <v>FaSSIFpH6.5</v>
      </c>
      <c r="F12" s="21" t="s">
        <v>115</v>
      </c>
      <c r="G12" s="21" t="s">
        <v>117</v>
      </c>
      <c r="I12" s="29" t="str">
        <f>IF(AND(A12&lt;&gt;"",ISNUMBER(A12)),VLOOKUP(A12,Studies!A:BZ,14,FALSE),"")</f>
        <v>L2-FaSSIF-V1</v>
      </c>
      <c r="J12" s="21">
        <v>6.5</v>
      </c>
      <c r="L12" s="4">
        <v>0</v>
      </c>
      <c r="M12" s="4" t="s">
        <v>272</v>
      </c>
      <c r="R12" s="22">
        <v>0</v>
      </c>
      <c r="S12" s="4" t="s">
        <v>272</v>
      </c>
    </row>
    <row r="13" spans="1:20" x14ac:dyDescent="0.35">
      <c r="A13" s="45">
        <v>13</v>
      </c>
      <c r="B13" s="8" t="str">
        <f>IF(AND(A13&lt;&gt;"",ISNUMBER(A13)),VLOOKUP(A13,Studies!A:BZ,2,FALSE),"")</f>
        <v>Taupitz 2013</v>
      </c>
      <c r="C13" s="8" t="str">
        <f>IF(AND(A13&lt;&gt;"",ISNUMBER(A13)),VLOOKUP(A13,Studies!A:BZ,3,FALSE),"")</f>
        <v xml:space="preserve">https://doi.org/10.1016/j.ejpb.2012.11.003 </v>
      </c>
      <c r="D13" s="8" t="str">
        <f>IF(AND(A13&lt;&gt;"",ISNUMBER(A13)),VLOOKUP(A13,Studies!A:BZ,4,FALSE),"")</f>
        <v>Itraconazole</v>
      </c>
      <c r="E13" s="16" t="str">
        <f>IF(AND(A13&lt;&gt;"",ISNUMBER(A13)),VLOOKUP(A13,Studies!A:BZ,9,FALSE),"")</f>
        <v>FeSSIFpH5.0</v>
      </c>
      <c r="F13" s="21" t="s">
        <v>115</v>
      </c>
      <c r="G13" s="21" t="s">
        <v>117</v>
      </c>
      <c r="I13" s="29" t="str">
        <f>IF(AND(A13&lt;&gt;"",ISNUMBER(A13)),VLOOKUP(A13,Studies!A:BZ,14,FALSE),"")</f>
        <v>L2-FeSSIF-V1</v>
      </c>
      <c r="J13" s="21">
        <v>5</v>
      </c>
      <c r="L13" s="4">
        <v>0</v>
      </c>
      <c r="M13" s="4" t="s">
        <v>272</v>
      </c>
      <c r="R13" s="22">
        <v>0</v>
      </c>
      <c r="S13" s="4" t="s">
        <v>272</v>
      </c>
    </row>
    <row r="14" spans="1:20" x14ac:dyDescent="0.35">
      <c r="A14" s="45">
        <v>14</v>
      </c>
      <c r="B14" s="8" t="str">
        <f>IF(AND(A14&lt;&gt;"",ISNUMBER(A14)),VLOOKUP(A14,Studies!A:BZ,2,FALSE),"")</f>
        <v>Matsui 2016</v>
      </c>
      <c r="C14" s="8" t="str">
        <f>IF(AND(A14&lt;&gt;"",ISNUMBER(A14)),VLOOKUP(A14,Studies!A:BZ,3,FALSE),"")</f>
        <v xml:space="preserve">https://doi.org/10.1016/j.xphs.2016.02.020 </v>
      </c>
      <c r="D14" s="8" t="str">
        <f>IF(AND(A14&lt;&gt;"",ISNUMBER(A14)),VLOOKUP(A14,Studies!A:BZ,4,FALSE),"")</f>
        <v>Itraconazole</v>
      </c>
      <c r="E14" s="16" t="str">
        <f>IF(AND(A14&lt;&gt;"",ISNUMBER(A14)),VLOOKUP(A14,Studies!A:BZ,9,FALSE),"")</f>
        <v>FaSSIFpH6.5</v>
      </c>
      <c r="F14" s="21" t="s">
        <v>120</v>
      </c>
      <c r="H14" s="21">
        <v>3</v>
      </c>
      <c r="I14" s="29" t="str">
        <f>IF(AND(A14&lt;&gt;"",ISNUMBER(A14)),VLOOKUP(A14,Studies!A:BZ,14,FALSE),"")</f>
        <v>L2-FaSSIF-V1</v>
      </c>
      <c r="J14" s="21">
        <v>6.5</v>
      </c>
      <c r="L14" s="4">
        <v>0.2</v>
      </c>
      <c r="M14" s="4" t="s">
        <v>273</v>
      </c>
      <c r="N14" s="4" t="s">
        <v>345</v>
      </c>
      <c r="O14" s="4">
        <v>0</v>
      </c>
      <c r="P14" s="4" t="s">
        <v>273</v>
      </c>
      <c r="Q14" s="4" t="s">
        <v>348</v>
      </c>
      <c r="R14" s="22"/>
    </row>
    <row r="15" spans="1:20" x14ac:dyDescent="0.35">
      <c r="A15" s="45">
        <v>16</v>
      </c>
      <c r="B15" s="8" t="str">
        <f>IF(AND(A15&lt;&gt;"",ISNUMBER(A15)),VLOOKUP(A15,Studies!A:BZ,2,FALSE),"")</f>
        <v>Segregur 2021a</v>
      </c>
      <c r="C15" s="8" t="str">
        <f>IF(AND(A15&lt;&gt;"",ISNUMBER(A15)),VLOOKUP(A15,Studies!A:BZ,3,FALSE),"")</f>
        <v xml:space="preserve">https://doi.org/10.1016/j.xphs.2021.09.037 </v>
      </c>
      <c r="D15" s="8" t="str">
        <f>IF(AND(A15&lt;&gt;"",ISNUMBER(A15)),VLOOKUP(A15,Studies!A:BZ,4,FALSE),"")</f>
        <v>Raltegravir</v>
      </c>
      <c r="E15" s="16" t="str">
        <f>IF(AND(A15&lt;&gt;"",ISNUMBER(A15)),VLOOKUP(A15,Studies!A:BZ,9,FALSE),"")</f>
        <v>FaSSGFpH1.6</v>
      </c>
      <c r="F15" s="21" t="s">
        <v>115</v>
      </c>
      <c r="G15" s="21" t="s">
        <v>117</v>
      </c>
      <c r="H15" s="21">
        <v>3</v>
      </c>
      <c r="I15" s="29" t="str">
        <f>IF(AND(A15&lt;&gt;"",ISNUMBER(A15)),VLOOKUP(A15,Studies!A:BZ,14,FALSE),"")</f>
        <v>FaSSGF</v>
      </c>
      <c r="J15" s="21">
        <v>1.6</v>
      </c>
      <c r="K15" s="21">
        <v>1.54</v>
      </c>
      <c r="L15" s="23">
        <v>25.166666666666668</v>
      </c>
      <c r="M15" s="4" t="s">
        <v>273</v>
      </c>
      <c r="N15" s="4" t="s">
        <v>345</v>
      </c>
      <c r="O15" s="4">
        <v>6.7900613644747851</v>
      </c>
      <c r="P15" s="4" t="s">
        <v>273</v>
      </c>
      <c r="Q15" s="4" t="s">
        <v>348</v>
      </c>
      <c r="T15" s="26" t="s">
        <v>158</v>
      </c>
    </row>
    <row r="16" spans="1:20" x14ac:dyDescent="0.35">
      <c r="A16" s="45">
        <v>17</v>
      </c>
      <c r="B16" s="8" t="str">
        <f>IF(AND(A16&lt;&gt;"",ISNUMBER(A16)),VLOOKUP(A16,Studies!A:BZ,2,FALSE),"")</f>
        <v>Segregur 2021a</v>
      </c>
      <c r="C16" s="8" t="str">
        <f>IF(AND(A16&lt;&gt;"",ISNUMBER(A16)),VLOOKUP(A16,Studies!A:BZ,3,FALSE),"")</f>
        <v>https://doi.org/10.1016/j.xphs.2021.09.037</v>
      </c>
      <c r="D16" s="8" t="str">
        <f>IF(AND(A16&lt;&gt;"",ISNUMBER(A16)),VLOOKUP(A16,Studies!A:BZ,4,FALSE),"")</f>
        <v>Raltegravir</v>
      </c>
      <c r="E16" s="16" t="str">
        <f>IF(AND(A16&lt;&gt;"",ISNUMBER(A16)),VLOOKUP(A16,Studies!A:BZ,9,FALSE),"")</f>
        <v>FaSSIF-V1pH6.5</v>
      </c>
      <c r="F16" s="21" t="s">
        <v>115</v>
      </c>
      <c r="G16" s="21" t="s">
        <v>117</v>
      </c>
      <c r="H16" s="21">
        <v>3</v>
      </c>
      <c r="I16" s="29" t="str">
        <f>IF(AND(A16&lt;&gt;"",ISNUMBER(A16)),VLOOKUP(A16,Studies!A:BZ,14,FALSE),"")</f>
        <v>FaSSIF-V1</v>
      </c>
      <c r="J16" s="21">
        <v>6.5</v>
      </c>
      <c r="K16" s="21">
        <v>6.45</v>
      </c>
      <c r="L16" s="23">
        <v>80.816666666666663</v>
      </c>
      <c r="M16" s="4" t="s">
        <v>273</v>
      </c>
      <c r="N16" s="4" t="s">
        <v>345</v>
      </c>
      <c r="O16" s="4">
        <v>21.348031134822104</v>
      </c>
      <c r="P16" s="4" t="s">
        <v>273</v>
      </c>
      <c r="Q16" s="4" t="s">
        <v>348</v>
      </c>
      <c r="T16" s="26" t="s">
        <v>158</v>
      </c>
    </row>
    <row r="17" spans="1:20" x14ac:dyDescent="0.35">
      <c r="A17" s="45">
        <v>24</v>
      </c>
      <c r="B17" s="8" t="str">
        <f>IF(AND(A17&lt;&gt;"",ISNUMBER(A17)),VLOOKUP(A17,Studies!A:BZ,2,FALSE),"")</f>
        <v>Komasaka 2021</v>
      </c>
      <c r="C17" s="8" t="str">
        <f>IF(AND(A17&lt;&gt;"",ISNUMBER(A17)),VLOOKUP(A17,Studies!A:BZ,3,FALSE),"")</f>
        <v xml:space="preserve">https://doi.org/10.1016/j.ejps.2020.105630 </v>
      </c>
      <c r="D17" s="8" t="str">
        <f>IF(AND(A17&lt;&gt;"",ISNUMBER(A17)),VLOOKUP(A17,Studies!A:BZ,4,FALSE),"")</f>
        <v>Raltegravir</v>
      </c>
      <c r="E17" s="16" t="str">
        <f>IF(AND(A17&lt;&gt;"",ISNUMBER(A17)),VLOOKUP(A17,Studies!A:BZ,9,FALSE),"")</f>
        <v>FaSSIF-V2suspension</v>
      </c>
      <c r="F17" s="21" t="s">
        <v>115</v>
      </c>
      <c r="G17" s="21" t="s">
        <v>117</v>
      </c>
      <c r="H17" s="21">
        <v>3</v>
      </c>
      <c r="I17" s="29" t="str">
        <f>IF(AND(A17&lt;&gt;"",ISNUMBER(A17)),VLOOKUP(A17,Studies!A:BZ,14,FALSE),"")</f>
        <v>L2-FaSSIF-V2</v>
      </c>
      <c r="J17" s="21">
        <v>6.5</v>
      </c>
      <c r="K17" s="21">
        <v>6.5</v>
      </c>
      <c r="L17" s="4">
        <v>73.5</v>
      </c>
      <c r="M17" s="4" t="s">
        <v>273</v>
      </c>
      <c r="N17" s="4" t="s">
        <v>345</v>
      </c>
      <c r="O17" s="4">
        <v>0.8</v>
      </c>
      <c r="P17" s="4" t="s">
        <v>273</v>
      </c>
      <c r="Q17" s="4" t="s">
        <v>348</v>
      </c>
      <c r="T17" s="26" t="s">
        <v>160</v>
      </c>
    </row>
    <row r="18" spans="1:20" x14ac:dyDescent="0.35">
      <c r="A18" s="45">
        <v>25</v>
      </c>
      <c r="B18" s="8" t="str">
        <f>IF(AND(A18&lt;&gt;"",ISNUMBER(A18)),VLOOKUP(A18,Studies!A:BZ,2,FALSE),"")</f>
        <v>Komasaka 2021</v>
      </c>
      <c r="C18" s="8" t="str">
        <f>IF(AND(A18&lt;&gt;"",ISNUMBER(A18)),VLOOKUP(A18,Studies!A:BZ,3,FALSE),"")</f>
        <v xml:space="preserve">https://doi.org/10.1016/j.ejps.2020.105630 </v>
      </c>
      <c r="D18" s="8" t="str">
        <f>IF(AND(A18&lt;&gt;"",ISNUMBER(A18)),VLOOKUP(A18,Studies!A:BZ,4,FALSE),"")</f>
        <v>Raltegravir</v>
      </c>
      <c r="E18" s="16" t="str">
        <f>IF(AND(A18&lt;&gt;"",ISNUMBER(A18)),VLOOKUP(A18,Studies!A:BZ,9,FALSE),"")</f>
        <v>FaSSGFSuspension</v>
      </c>
      <c r="F18" s="21" t="s">
        <v>115</v>
      </c>
      <c r="G18" s="21" t="s">
        <v>117</v>
      </c>
      <c r="H18" s="21">
        <v>3</v>
      </c>
      <c r="I18" s="29" t="str">
        <f>IF(AND(A18&lt;&gt;"",ISNUMBER(A18)),VLOOKUP(A18,Studies!A:BZ,14,FALSE),"")</f>
        <v>L2-FaSSGF</v>
      </c>
      <c r="J18" s="21">
        <v>1.6</v>
      </c>
      <c r="K18" s="21">
        <v>1.6</v>
      </c>
      <c r="L18" s="4">
        <v>21.3</v>
      </c>
      <c r="M18" s="4" t="s">
        <v>273</v>
      </c>
      <c r="N18" s="4" t="s">
        <v>345</v>
      </c>
      <c r="O18" s="4">
        <v>0.3</v>
      </c>
      <c r="P18" s="4" t="s">
        <v>273</v>
      </c>
      <c r="Q18" s="4" t="s">
        <v>348</v>
      </c>
    </row>
    <row r="19" spans="1:20" x14ac:dyDescent="0.35">
      <c r="A19" s="45">
        <v>32</v>
      </c>
      <c r="B19" s="8" t="str">
        <f>IF(AND(A19&lt;&gt;"",ISNUMBER(A19)),VLOOKUP(A19,Studies!A:BZ,2,FALSE),"")</f>
        <v>Komasaka 2021</v>
      </c>
      <c r="C19" s="8" t="str">
        <f>IF(AND(A19&lt;&gt;"",ISNUMBER(A19)),VLOOKUP(A19,Studies!A:BZ,3,FALSE),"")</f>
        <v>https://doi.org/10.1016/j.ejps.2020.105630</v>
      </c>
      <c r="D19" s="8" t="str">
        <f>IF(AND(A19&lt;&gt;"",ISNUMBER(A19)),VLOOKUP(A19,Studies!A:BZ,4,FALSE),"")</f>
        <v>Raltegravir</v>
      </c>
      <c r="E19" s="16" t="str">
        <f>IF(AND(A19&lt;&gt;"",ISNUMBER(A19)),VLOOKUP(A19,Studies!A:BZ,9,FALSE),"")</f>
        <v>FaSSIF-V1Sol</v>
      </c>
      <c r="F19" s="21" t="s">
        <v>115</v>
      </c>
      <c r="G19" s="21" t="s">
        <v>117</v>
      </c>
      <c r="H19" s="21">
        <v>3</v>
      </c>
      <c r="I19" s="29" t="str">
        <f>IF(AND(A19&lt;&gt;"",ISNUMBER(A19)),VLOOKUP(A19,Studies!A:BZ,14,FALSE),"")</f>
        <v>L2-FaSSIF-V1</v>
      </c>
      <c r="J19" s="21">
        <v>6.5</v>
      </c>
      <c r="K19" s="21">
        <v>6.5</v>
      </c>
      <c r="L19" s="4">
        <v>68.599999999999994</v>
      </c>
      <c r="M19" s="4" t="s">
        <v>273</v>
      </c>
      <c r="N19" s="4" t="s">
        <v>345</v>
      </c>
      <c r="O19" s="4">
        <v>1.8</v>
      </c>
      <c r="P19" s="4" t="s">
        <v>273</v>
      </c>
      <c r="Q19" s="4" t="s">
        <v>348</v>
      </c>
      <c r="T19" s="26" t="s">
        <v>160</v>
      </c>
    </row>
    <row r="20" spans="1:20" x14ac:dyDescent="0.35">
      <c r="A20" s="45">
        <v>34</v>
      </c>
      <c r="B20" s="8" t="str">
        <f>IF(AND(A20&lt;&gt;"",ISNUMBER(A20)),VLOOKUP(A20,Studies!A:BZ,2,FALSE),"")</f>
        <v>Segregur 2021b</v>
      </c>
      <c r="C20" s="8" t="str">
        <f>IF(AND(A20&lt;&gt;"",ISNUMBER(A20)),VLOOKUP(A20,Studies!A:BZ,3,FALSE),"")</f>
        <v xml:space="preserve">https://doi.org/10.1016/j.ejps.2021.105750 </v>
      </c>
      <c r="D20" s="8" t="str">
        <f>IF(AND(A20&lt;&gt;"",ISNUMBER(A20)),VLOOKUP(A20,Studies!A:BZ,4,FALSE),"")</f>
        <v>Dipyridamole</v>
      </c>
      <c r="E20" s="16" t="str">
        <f>IF(AND(A20&lt;&gt;"",ISNUMBER(A20)),VLOOKUP(A20,Studies!A:BZ,9,FALSE),"")</f>
        <v>FaSSIF-V1pH6.5</v>
      </c>
      <c r="F20" s="21" t="s">
        <v>115</v>
      </c>
      <c r="G20" s="21" t="s">
        <v>117</v>
      </c>
      <c r="H20" s="21">
        <v>3</v>
      </c>
      <c r="I20" s="29" t="str">
        <f>IF(AND(A20&lt;&gt;"",ISNUMBER(A20)),VLOOKUP(A20,Studies!A:BZ,14,FALSE),"")</f>
        <v>L2-FaSSIF-V1</v>
      </c>
      <c r="J20" s="21">
        <v>6.5</v>
      </c>
      <c r="L20" s="4">
        <v>20.3</v>
      </c>
      <c r="M20" s="4" t="s">
        <v>273</v>
      </c>
      <c r="N20" s="4" t="s">
        <v>345</v>
      </c>
      <c r="O20" s="4">
        <v>0.1</v>
      </c>
      <c r="P20" s="4" t="s">
        <v>273</v>
      </c>
      <c r="Q20" s="4" t="s">
        <v>348</v>
      </c>
    </row>
    <row r="21" spans="1:20" x14ac:dyDescent="0.35">
      <c r="A21" s="45">
        <v>35</v>
      </c>
      <c r="B21" s="8" t="str">
        <f>IF(AND(A21&lt;&gt;"",ISNUMBER(A21)),VLOOKUP(A21,Studies!A:BZ,2,FALSE),"")</f>
        <v>Segregur 2021b</v>
      </c>
      <c r="C21" s="8" t="str">
        <f>IF(AND(A21&lt;&gt;"",ISNUMBER(A21)),VLOOKUP(A21,Studies!A:BZ,3,FALSE),"")</f>
        <v xml:space="preserve">https://doi.org/10.1016/j.ejps.2021.105750 </v>
      </c>
      <c r="D21" s="8" t="str">
        <f>IF(AND(A21&lt;&gt;"",ISNUMBER(A21)),VLOOKUP(A21,Studies!A:BZ,4,FALSE),"")</f>
        <v>Dipyridamole</v>
      </c>
      <c r="E21" s="16" t="str">
        <f>IF(AND(A21&lt;&gt;"",ISNUMBER(A21)),VLOOKUP(A21,Studies!A:BZ,9,FALSE),"")</f>
        <v>FaSSIF-V2pH6.5</v>
      </c>
      <c r="F21" s="21" t="s">
        <v>115</v>
      </c>
      <c r="G21" s="21" t="s">
        <v>117</v>
      </c>
      <c r="H21" s="21">
        <v>3</v>
      </c>
      <c r="I21" s="29" t="str">
        <f>IF(AND(A21&lt;&gt;"",ISNUMBER(A21)),VLOOKUP(A21,Studies!A:BZ,14,FALSE),"")</f>
        <v>L2-FaSSIF-V2</v>
      </c>
      <c r="J21" s="21">
        <v>6.5</v>
      </c>
      <c r="L21" s="4">
        <v>17.3</v>
      </c>
      <c r="M21" s="4" t="s">
        <v>273</v>
      </c>
      <c r="N21" s="4" t="s">
        <v>345</v>
      </c>
      <c r="O21" s="4">
        <v>0.1</v>
      </c>
      <c r="P21" s="4" t="s">
        <v>273</v>
      </c>
      <c r="Q21" s="4" t="s">
        <v>348</v>
      </c>
    </row>
    <row r="22" spans="1:20" x14ac:dyDescent="0.35">
      <c r="A22" s="45">
        <v>37</v>
      </c>
      <c r="B22" s="8" t="str">
        <f>IF(AND(A22&lt;&gt;"",ISNUMBER(A22)),VLOOKUP(A22,Studies!A:BZ,2,FALSE),"")</f>
        <v>Vertzoni 2007</v>
      </c>
      <c r="C22" s="8" t="str">
        <f>IF(AND(A22&lt;&gt;"",ISNUMBER(A22)),VLOOKUP(A22,Studies!A:BZ,3,FALSE),"")</f>
        <v xml:space="preserve">https://doi.org/10.1007/s11095-006-9209-9 </v>
      </c>
      <c r="D22" s="8" t="str">
        <f>IF(AND(A22&lt;&gt;"",ISNUMBER(A22)),VLOOKUP(A22,Studies!A:BZ,4,FALSE),"")</f>
        <v>Dipyridamole</v>
      </c>
      <c r="E22" s="16" t="str">
        <f>IF(AND(A22&lt;&gt;"",ISNUMBER(A22)),VLOOKUP(A22,Studies!A:BZ,9,FALSE),"")</f>
        <v>FaSSGFSol</v>
      </c>
      <c r="F22" s="21" t="s">
        <v>115</v>
      </c>
      <c r="H22" s="21">
        <v>3</v>
      </c>
      <c r="I22" s="29" t="str">
        <f>IF(AND(A22&lt;&gt;"",ISNUMBER(A22)),VLOOKUP(A22,Studies!A:BZ,14,FALSE),"")</f>
        <v>L2-FaSSGF</v>
      </c>
      <c r="J22" s="21">
        <v>1.6</v>
      </c>
      <c r="K22" s="21">
        <v>3</v>
      </c>
      <c r="L22" s="4">
        <v>11.7</v>
      </c>
      <c r="M22" s="4" t="s">
        <v>272</v>
      </c>
      <c r="N22" s="4" t="s">
        <v>345</v>
      </c>
      <c r="O22" s="4">
        <v>9.5000000000000001E-2</v>
      </c>
      <c r="P22" s="4" t="s">
        <v>272</v>
      </c>
      <c r="Q22" s="4" t="s">
        <v>348</v>
      </c>
    </row>
    <row r="23" spans="1:20" x14ac:dyDescent="0.35">
      <c r="A23" s="45">
        <v>38</v>
      </c>
      <c r="B23" s="8" t="str">
        <f>IF(AND(A23&lt;&gt;"",ISNUMBER(A23)),VLOOKUP(A23,Studies!A:BZ,2,FALSE),"")</f>
        <v>Litou 2019</v>
      </c>
      <c r="C23" s="8" t="str">
        <f>IF(AND(A23&lt;&gt;"",ISNUMBER(A23)),VLOOKUP(A23,Studies!A:BZ,3,FALSE),"")</f>
        <v>https://doi.org/10.1016/j.ejps.2019.105031</v>
      </c>
      <c r="D23" s="8" t="str">
        <f>IF(AND(A23&lt;&gt;"",ISNUMBER(A23)),VLOOKUP(A23,Studies!A:BZ,4,FALSE),"")</f>
        <v>Aprepitant</v>
      </c>
      <c r="E23" s="16" t="str">
        <f>IF(AND(A23&lt;&gt;"",ISNUMBER(A23)),VLOOKUP(A23,Studies!A:BZ,9,FALSE),"")</f>
        <v>FaSSGF-80</v>
      </c>
      <c r="F23" s="21" t="s">
        <v>115</v>
      </c>
      <c r="G23" s="21" t="s">
        <v>117</v>
      </c>
      <c r="H23" s="21">
        <v>3</v>
      </c>
      <c r="I23" s="29" t="str">
        <f>IF(AND(A23&lt;&gt;"",ISNUMBER(A23)),VLOOKUP(A23,Studies!A:BZ,14,FALSE),"")</f>
        <v>L3-FaSSGF</v>
      </c>
      <c r="J23" s="21">
        <v>1.6</v>
      </c>
      <c r="K23" s="21">
        <v>1.7</v>
      </c>
      <c r="L23" s="4">
        <v>5.76</v>
      </c>
      <c r="M23" s="4" t="s">
        <v>273</v>
      </c>
      <c r="N23" s="4" t="s">
        <v>345</v>
      </c>
      <c r="O23" s="4">
        <v>0.35</v>
      </c>
      <c r="P23" s="4" t="s">
        <v>62</v>
      </c>
      <c r="Q23" s="4" t="s">
        <v>348</v>
      </c>
    </row>
    <row r="24" spans="1:20" x14ac:dyDescent="0.35">
      <c r="A24" s="45">
        <v>39</v>
      </c>
      <c r="B24" s="8" t="str">
        <f>IF(AND(A24&lt;&gt;"",ISNUMBER(A24)),VLOOKUP(A24,Studies!A:BZ,2,FALSE),"")</f>
        <v>Litou 2019</v>
      </c>
      <c r="C24" s="8" t="str">
        <f>IF(AND(A24&lt;&gt;"",ISNUMBER(A24)),VLOOKUP(A24,Studies!A:BZ,3,FALSE),"")</f>
        <v>https://doi.org/10.1016/j.ejps.2019.105031</v>
      </c>
      <c r="D24" s="8" t="str">
        <f>IF(AND(A24&lt;&gt;"",ISNUMBER(A24)),VLOOKUP(A24,Studies!A:BZ,4,FALSE),"")</f>
        <v>Aprepitant</v>
      </c>
      <c r="E24" s="16" t="str">
        <f>IF(AND(A24&lt;&gt;"",ISNUMBER(A24)),VLOOKUP(A24,Studies!A:BZ,9,FALSE),"")</f>
        <v>FaSSIF-V1-80</v>
      </c>
      <c r="F24" s="21" t="s">
        <v>115</v>
      </c>
      <c r="G24" s="21" t="s">
        <v>117</v>
      </c>
      <c r="H24" s="21">
        <v>3</v>
      </c>
      <c r="I24" s="29" t="str">
        <f>IF(AND(A24&lt;&gt;"",ISNUMBER(A24)),VLOOKUP(A24,Studies!A:BZ,14,FALSE),"")</f>
        <v>L2-FaSSIF-V1</v>
      </c>
      <c r="J24" s="21">
        <v>6.5</v>
      </c>
      <c r="K24" s="21">
        <v>6.5</v>
      </c>
      <c r="L24" s="4">
        <v>9.8699999999999992</v>
      </c>
      <c r="M24" s="4" t="s">
        <v>273</v>
      </c>
      <c r="N24" s="4" t="s">
        <v>345</v>
      </c>
      <c r="O24" s="4">
        <v>2.4</v>
      </c>
      <c r="P24" s="4" t="s">
        <v>62</v>
      </c>
      <c r="Q24" s="4" t="s">
        <v>348</v>
      </c>
    </row>
    <row r="25" spans="1:20" x14ac:dyDescent="0.35">
      <c r="A25" s="45">
        <v>40</v>
      </c>
      <c r="B25" s="8" t="str">
        <f>IF(AND(A25&lt;&gt;"",ISNUMBER(A25)),VLOOKUP(A25,Studies!A:BZ,2,FALSE),"")</f>
        <v>Litou 2019</v>
      </c>
      <c r="C25" s="8" t="str">
        <f>IF(AND(A25&lt;&gt;"",ISNUMBER(A25)),VLOOKUP(A25,Studies!A:BZ,3,FALSE),"")</f>
        <v>https://doi.org/10.1016/j.ejps.2019.105031</v>
      </c>
      <c r="D25" s="8" t="str">
        <f>IF(AND(A25&lt;&gt;"",ISNUMBER(A25)),VLOOKUP(A25,Studies!A:BZ,4,FALSE),"")</f>
        <v>Aprepitant</v>
      </c>
      <c r="E25" s="16" t="str">
        <f>IF(AND(A25&lt;&gt;"",ISNUMBER(A25)),VLOOKUP(A25,Studies!A:BZ,9,FALSE),"")</f>
        <v>FaSSIF-V3-80</v>
      </c>
      <c r="F25" s="21" t="s">
        <v>115</v>
      </c>
      <c r="G25" s="21" t="s">
        <v>117</v>
      </c>
      <c r="H25" s="21">
        <v>3</v>
      </c>
      <c r="I25" s="29" t="str">
        <f>IF(AND(A25&lt;&gt;"",ISNUMBER(A25)),VLOOKUP(A25,Studies!A:BZ,14,FALSE),"")</f>
        <v>L2-FaSSIF-V3</v>
      </c>
      <c r="J25" s="21">
        <v>6.7</v>
      </c>
      <c r="K25" s="21">
        <v>6.7</v>
      </c>
      <c r="L25" s="4">
        <v>0</v>
      </c>
      <c r="M25" s="4" t="s">
        <v>273</v>
      </c>
      <c r="N25" s="4" t="s">
        <v>345</v>
      </c>
      <c r="O25" s="4">
        <v>0</v>
      </c>
      <c r="P25" s="4" t="s">
        <v>62</v>
      </c>
      <c r="Q25" s="4" t="s">
        <v>348</v>
      </c>
      <c r="R25" s="4">
        <v>0.02</v>
      </c>
      <c r="S25" s="4" t="s">
        <v>273</v>
      </c>
      <c r="T25" s="26" t="s">
        <v>171</v>
      </c>
    </row>
    <row r="26" spans="1:20" x14ac:dyDescent="0.35">
      <c r="A26" s="45">
        <v>42</v>
      </c>
      <c r="B26" s="8" t="str">
        <f>IF(AND(A26&lt;&gt;"",ISNUMBER(A26)),VLOOKUP(A26,Studies!A:BZ,2,FALSE),"")</f>
        <v>Litou 2019</v>
      </c>
      <c r="C26" s="8" t="str">
        <f>IF(AND(A26&lt;&gt;"",ISNUMBER(A26)),VLOOKUP(A26,Studies!A:BZ,3,FALSE),"")</f>
        <v>https://doi.org/10.1016/j.ejps.2019.105031</v>
      </c>
      <c r="D26" s="8" t="str">
        <f>IF(AND(A26&lt;&gt;"",ISNUMBER(A26)),VLOOKUP(A26,Studies!A:BZ,4,FALSE),"")</f>
        <v>Aprepitant</v>
      </c>
      <c r="E26" s="16" t="str">
        <f>IF(AND(A26&lt;&gt;"",ISNUMBER(A26)),VLOOKUP(A26,Studies!A:BZ,9,FALSE),"")</f>
        <v>FeSSIF-V1-80</v>
      </c>
      <c r="F26" s="21" t="s">
        <v>115</v>
      </c>
      <c r="G26" s="21" t="s">
        <v>117</v>
      </c>
      <c r="H26" s="21">
        <v>3</v>
      </c>
      <c r="I26" s="29" t="str">
        <f>IF(AND(A26&lt;&gt;"",ISNUMBER(A26)),VLOOKUP(A26,Studies!A:BZ,14,FALSE),"")</f>
        <v>L2-FeSSIF-V1</v>
      </c>
      <c r="J26" s="21">
        <v>5</v>
      </c>
      <c r="K26" s="21">
        <v>5</v>
      </c>
      <c r="L26" s="4">
        <v>53.89</v>
      </c>
      <c r="M26" s="4" t="s">
        <v>273</v>
      </c>
      <c r="N26" s="4" t="s">
        <v>345</v>
      </c>
      <c r="O26" s="4">
        <v>11.76</v>
      </c>
      <c r="P26" s="4" t="s">
        <v>62</v>
      </c>
      <c r="Q26" s="4" t="s">
        <v>348</v>
      </c>
    </row>
    <row r="27" spans="1:20" x14ac:dyDescent="0.35">
      <c r="A27" s="45">
        <v>43</v>
      </c>
      <c r="B27" s="8" t="str">
        <f>IF(AND(A27&lt;&gt;"",ISNUMBER(A27)),VLOOKUP(A27,Studies!A:BZ,2,FALSE),"")</f>
        <v>Litou 2019</v>
      </c>
      <c r="C27" s="8" t="str">
        <f>IF(AND(A27&lt;&gt;"",ISNUMBER(A27)),VLOOKUP(A27,Studies!A:BZ,3,FALSE),"")</f>
        <v>https://doi.org/10.1016/j.ejps.2019.105031</v>
      </c>
      <c r="D27" s="8" t="str">
        <f>IF(AND(A27&lt;&gt;"",ISNUMBER(A27)),VLOOKUP(A27,Studies!A:BZ,4,FALSE),"")</f>
        <v>Aprepitant</v>
      </c>
      <c r="E27" s="16" t="str">
        <f>IF(AND(A27&lt;&gt;"",ISNUMBER(A27)),VLOOKUP(A27,Studies!A:BZ,9,FALSE),"")</f>
        <v>FeSSIF-V2-80</v>
      </c>
      <c r="F27" s="21" t="s">
        <v>115</v>
      </c>
      <c r="G27" s="21" t="s">
        <v>117</v>
      </c>
      <c r="H27" s="21">
        <v>3</v>
      </c>
      <c r="I27" s="29" t="str">
        <f>IF(AND(A27&lt;&gt;"",ISNUMBER(A27)),VLOOKUP(A27,Studies!A:BZ,14,FALSE),"")</f>
        <v>L2-FeSSIF-V2</v>
      </c>
      <c r="J27" s="21">
        <v>5.8</v>
      </c>
      <c r="K27" s="21">
        <v>5.8</v>
      </c>
      <c r="L27" s="4">
        <v>68.58</v>
      </c>
      <c r="M27" s="4" t="s">
        <v>273</v>
      </c>
      <c r="N27" s="4" t="s">
        <v>345</v>
      </c>
      <c r="O27" s="4">
        <v>6.86</v>
      </c>
      <c r="P27" s="4" t="s">
        <v>62</v>
      </c>
      <c r="Q27" s="4" t="s">
        <v>348</v>
      </c>
    </row>
    <row r="139" spans="15:19" x14ac:dyDescent="0.35">
      <c r="O139" s="11"/>
      <c r="P139" s="11"/>
      <c r="Q139" s="11"/>
      <c r="R139" s="11"/>
      <c r="S139" s="11"/>
    </row>
    <row r="140" spans="15:19" x14ac:dyDescent="0.35">
      <c r="O140" s="11"/>
      <c r="P140" s="11"/>
      <c r="Q140" s="11"/>
      <c r="R140" s="11"/>
      <c r="S140" s="11"/>
    </row>
    <row r="141" spans="15:19" x14ac:dyDescent="0.35">
      <c r="O141" s="11"/>
      <c r="P141" s="11"/>
      <c r="Q141" s="11"/>
      <c r="R141" s="11"/>
      <c r="S141" s="11"/>
    </row>
    <row r="142" spans="15:19" x14ac:dyDescent="0.35">
      <c r="O142" s="11"/>
      <c r="P142" s="11"/>
      <c r="Q142" s="11"/>
      <c r="R142" s="11"/>
      <c r="S142" s="11"/>
    </row>
    <row r="143" spans="15:19" x14ac:dyDescent="0.35">
      <c r="O143" s="11"/>
      <c r="P143" s="11"/>
      <c r="Q143" s="11"/>
      <c r="R143" s="11"/>
      <c r="S143" s="11"/>
    </row>
    <row r="144" spans="15:19" x14ac:dyDescent="0.35">
      <c r="O144" s="11"/>
      <c r="P144" s="11"/>
      <c r="Q144" s="11"/>
      <c r="R144" s="11"/>
      <c r="S144" s="11"/>
    </row>
    <row r="145" spans="12:19" x14ac:dyDescent="0.35">
      <c r="O145" s="11"/>
      <c r="P145" s="11"/>
      <c r="Q145" s="11"/>
      <c r="R145" s="11"/>
      <c r="S145" s="11"/>
    </row>
    <row r="146" spans="12:19" x14ac:dyDescent="0.35">
      <c r="O146" s="11"/>
      <c r="P146" s="11"/>
      <c r="Q146" s="11"/>
      <c r="R146" s="11"/>
      <c r="S146" s="11"/>
    </row>
    <row r="147" spans="12:19" x14ac:dyDescent="0.35">
      <c r="O147" s="11"/>
      <c r="P147" s="11"/>
      <c r="Q147" s="11"/>
      <c r="R147" s="11"/>
      <c r="S147" s="11"/>
    </row>
    <row r="148" spans="12:19" x14ac:dyDescent="0.35">
      <c r="O148" s="11"/>
      <c r="P148" s="11"/>
      <c r="Q148" s="11"/>
      <c r="R148" s="11"/>
      <c r="S148" s="11"/>
    </row>
    <row r="149" spans="12:19" x14ac:dyDescent="0.35">
      <c r="O149" s="11"/>
      <c r="P149" s="11"/>
      <c r="Q149" s="11"/>
      <c r="R149" s="11"/>
      <c r="S149" s="11"/>
    </row>
    <row r="150" spans="12:19" x14ac:dyDescent="0.35">
      <c r="O150" s="11"/>
      <c r="P150" s="11"/>
      <c r="Q150" s="11"/>
      <c r="R150" s="11"/>
      <c r="S150" s="11"/>
    </row>
    <row r="151" spans="12:19" x14ac:dyDescent="0.35">
      <c r="O151" s="11"/>
      <c r="P151" s="11"/>
      <c r="Q151" s="11"/>
      <c r="R151" s="11"/>
      <c r="S151" s="11"/>
    </row>
    <row r="152" spans="12:19" x14ac:dyDescent="0.35">
      <c r="L152" s="17"/>
      <c r="M152" s="17"/>
      <c r="N152" s="17"/>
      <c r="O152" s="11"/>
      <c r="P152" s="11"/>
      <c r="Q152" s="11"/>
      <c r="R152" s="11"/>
      <c r="S152" s="11"/>
    </row>
    <row r="153" spans="12:19" x14ac:dyDescent="0.35">
      <c r="L153" s="17"/>
      <c r="M153" s="17"/>
      <c r="N153" s="17"/>
      <c r="O153" s="11"/>
      <c r="P153" s="11"/>
      <c r="Q153" s="11"/>
      <c r="R153" s="11"/>
      <c r="S153" s="11"/>
    </row>
    <row r="154" spans="12:19" x14ac:dyDescent="0.35">
      <c r="L154" s="17"/>
      <c r="M154" s="17"/>
      <c r="N154" s="17"/>
      <c r="O154" s="11"/>
      <c r="P154" s="11"/>
      <c r="Q154" s="11"/>
      <c r="R154" s="11"/>
      <c r="S154" s="11"/>
    </row>
    <row r="155" spans="12:19" x14ac:dyDescent="0.35">
      <c r="L155" s="17"/>
      <c r="M155" s="17"/>
      <c r="N155" s="17"/>
      <c r="O155" s="11"/>
      <c r="P155" s="11"/>
      <c r="Q155" s="11"/>
      <c r="R155" s="11"/>
      <c r="S155" s="11"/>
    </row>
    <row r="156" spans="12:19" x14ac:dyDescent="0.35">
      <c r="L156" s="17"/>
      <c r="M156" s="17"/>
      <c r="N156" s="17"/>
      <c r="O156" s="11"/>
      <c r="P156" s="11"/>
      <c r="Q156" s="11"/>
      <c r="R156" s="11"/>
      <c r="S156" s="11"/>
    </row>
    <row r="157" spans="12:19" x14ac:dyDescent="0.35">
      <c r="L157" s="17"/>
      <c r="M157" s="17"/>
      <c r="N157" s="17"/>
      <c r="O157" s="11"/>
      <c r="P157" s="11"/>
      <c r="Q157" s="11"/>
      <c r="R157" s="11"/>
      <c r="S157" s="11"/>
    </row>
    <row r="158" spans="12:19" x14ac:dyDescent="0.35">
      <c r="L158" s="17"/>
      <c r="M158" s="17"/>
      <c r="N158" s="17"/>
      <c r="O158" s="11"/>
      <c r="P158" s="11"/>
      <c r="Q158" s="11"/>
      <c r="R158" s="11"/>
      <c r="S158" s="11"/>
    </row>
    <row r="159" spans="12:19" x14ac:dyDescent="0.35">
      <c r="L159" s="17"/>
      <c r="M159" s="17"/>
      <c r="N159" s="17"/>
      <c r="O159" s="11"/>
      <c r="P159" s="11"/>
      <c r="Q159" s="11"/>
      <c r="R159" s="11"/>
      <c r="S159" s="11"/>
    </row>
    <row r="160" spans="12:19" x14ac:dyDescent="0.35">
      <c r="L160" s="17"/>
      <c r="M160" s="17"/>
      <c r="N160" s="17"/>
      <c r="O160" s="11"/>
      <c r="P160" s="11"/>
      <c r="Q160" s="11"/>
      <c r="R160" s="11"/>
      <c r="S160" s="11"/>
    </row>
    <row r="161" spans="12:19" x14ac:dyDescent="0.35">
      <c r="L161" s="17"/>
      <c r="M161" s="17"/>
      <c r="N161" s="17"/>
      <c r="O161" s="11"/>
      <c r="P161" s="11"/>
      <c r="Q161" s="11"/>
      <c r="R161" s="11"/>
      <c r="S161" s="11"/>
    </row>
    <row r="162" spans="12:19" x14ac:dyDescent="0.35">
      <c r="L162" s="17"/>
      <c r="M162" s="17"/>
      <c r="N162" s="17"/>
      <c r="O162" s="11"/>
      <c r="P162" s="11"/>
      <c r="Q162" s="11"/>
      <c r="R162" s="11"/>
      <c r="S162" s="11"/>
    </row>
    <row r="163" spans="12:19" x14ac:dyDescent="0.35">
      <c r="L163" s="17"/>
      <c r="M163" s="17"/>
      <c r="N163" s="17"/>
      <c r="O163" s="11"/>
      <c r="P163" s="11"/>
      <c r="Q163" s="11"/>
      <c r="R163" s="11"/>
      <c r="S163" s="11"/>
    </row>
    <row r="164" spans="12:19" x14ac:dyDescent="0.35">
      <c r="L164" s="17"/>
      <c r="M164" s="17"/>
      <c r="N164" s="17"/>
      <c r="O164" s="11"/>
      <c r="P164" s="11"/>
      <c r="Q164" s="11"/>
      <c r="R164" s="11"/>
      <c r="S164" s="11"/>
    </row>
    <row r="165" spans="12:19" x14ac:dyDescent="0.35">
      <c r="O165" s="11"/>
      <c r="P165" s="11"/>
      <c r="Q165" s="11"/>
      <c r="R165" s="11"/>
      <c r="S165" s="11"/>
    </row>
    <row r="166" spans="12:19" x14ac:dyDescent="0.35">
      <c r="O166" s="11"/>
      <c r="P166" s="11"/>
      <c r="Q166" s="11"/>
      <c r="R166" s="11"/>
      <c r="S166" s="11"/>
    </row>
    <row r="167" spans="12:19" x14ac:dyDescent="0.35">
      <c r="O167" s="11"/>
      <c r="P167" s="11"/>
      <c r="Q167" s="11"/>
      <c r="R167" s="11"/>
      <c r="S167" s="11"/>
    </row>
    <row r="168" spans="12:19" x14ac:dyDescent="0.35">
      <c r="O168" s="11"/>
      <c r="P168" s="11"/>
      <c r="Q168" s="11"/>
      <c r="R168" s="11"/>
      <c r="S168" s="11"/>
    </row>
    <row r="169" spans="12:19" x14ac:dyDescent="0.35">
      <c r="O169" s="11"/>
      <c r="P169" s="11"/>
      <c r="Q169" s="11"/>
      <c r="R169" s="11"/>
      <c r="S169" s="11"/>
    </row>
    <row r="170" spans="12:19" x14ac:dyDescent="0.35">
      <c r="O170" s="11"/>
      <c r="P170" s="11"/>
      <c r="Q170" s="11"/>
      <c r="R170" s="11"/>
      <c r="S170" s="11"/>
    </row>
    <row r="171" spans="12:19" x14ac:dyDescent="0.35">
      <c r="O171" s="11"/>
      <c r="P171" s="11"/>
      <c r="Q171" s="11"/>
      <c r="R171" s="11"/>
      <c r="S171" s="11"/>
    </row>
    <row r="172" spans="12:19" x14ac:dyDescent="0.35">
      <c r="O172" s="11"/>
      <c r="P172" s="11"/>
      <c r="Q172" s="11"/>
      <c r="R172" s="11"/>
      <c r="S172" s="11"/>
    </row>
    <row r="173" spans="12:19" x14ac:dyDescent="0.35">
      <c r="O173" s="11"/>
      <c r="P173" s="11"/>
      <c r="Q173" s="11"/>
      <c r="R173" s="11"/>
      <c r="S173" s="11"/>
    </row>
    <row r="174" spans="12:19" x14ac:dyDescent="0.35">
      <c r="O174" s="11"/>
      <c r="P174" s="11"/>
      <c r="Q174" s="11"/>
      <c r="R174" s="11"/>
      <c r="S174" s="11"/>
    </row>
    <row r="175" spans="12:19" x14ac:dyDescent="0.35">
      <c r="O175" s="11"/>
      <c r="P175" s="11"/>
      <c r="Q175" s="11"/>
      <c r="R175" s="11"/>
      <c r="S175" s="11"/>
    </row>
    <row r="176" spans="12:19" x14ac:dyDescent="0.35">
      <c r="O176" s="11"/>
      <c r="P176" s="11"/>
      <c r="Q176" s="11"/>
      <c r="R176" s="11"/>
      <c r="S176" s="11"/>
    </row>
    <row r="177" spans="15:19" x14ac:dyDescent="0.35">
      <c r="O177" s="11"/>
      <c r="P177" s="11"/>
      <c r="Q177" s="11"/>
      <c r="R177" s="11"/>
      <c r="S177" s="11"/>
    </row>
  </sheetData>
  <autoFilter ref="A2:S2" xr:uid="{2EA4B71C-CB18-483F-B7C2-20D1E78B5028}"/>
  <mergeCells count="3">
    <mergeCell ref="A1:D1"/>
    <mergeCell ref="L1:S1"/>
    <mergeCell ref="F1:K1"/>
  </mergeCells>
  <phoneticPr fontId="5" type="noConversion"/>
  <dataValidations count="2">
    <dataValidation allowBlank="1" showInputMessage="1" showErrorMessage="1" errorTitle="Warning" error="Incorrect input; Refer to legend" sqref="M2 N2 P2 S2" xr:uid="{BA2D338C-D197-4E06-A2A7-20C85D5FF37D}"/>
    <dataValidation allowBlank="1" showErrorMessage="1" errorTitle="Warning" error="Incorrect input; Refer to legend" sqref="Q2" xr:uid="{F9744F1E-C58E-4F5E-878B-AFD25B005EBD}"/>
  </dataValidations>
  <pageMargins left="0.7" right="0.7" top="0.75" bottom="0.75" header="0.3" footer="0.3"/>
  <pageSetup orientation="portrait" r:id="rId1"/>
  <headerFooter>
    <oddFooter>&amp;R&amp;1#&amp;"Calibri"&amp;22&amp;KFF8939RESTRICTED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Warning" error="Incorrect input; Refer to legend" xr:uid="{F1118F32-7044-457F-9C9A-405FDB1F7C7A}">
          <x14:formula1>
            <xm:f>Legend!$G$3:$G$26</xm:f>
          </x14:formula1>
          <xm:sqref>M1 M3:M1048576 S1 S3:S1048576</xm:sqref>
        </x14:dataValidation>
        <x14:dataValidation type="list" allowBlank="1" showInputMessage="1" showErrorMessage="1" errorTitle="Warning" error="Incorrect input; Refer to legend" xr:uid="{C57F4647-88B6-40DB-9256-9696F9128683}">
          <x14:formula1>
            <xm:f>Legend!$K$3:$K$6</xm:f>
          </x14:formula1>
          <xm:sqref>N1 N3:N1048576</xm:sqref>
        </x14:dataValidation>
        <x14:dataValidation type="list" allowBlank="1" showInputMessage="1" showErrorMessage="1" errorTitle="Warning" error="Incorrect input; Refer to legend" xr:uid="{8E79BC4A-FBCD-4D88-B670-B2BFEFAA179E}">
          <x14:formula1>
            <xm:f>Legend!$H$3:$H$27</xm:f>
          </x14:formula1>
          <xm:sqref>P1 P3:P1048576</xm:sqref>
        </x14:dataValidation>
        <x14:dataValidation type="list" allowBlank="1" showErrorMessage="1" errorTitle="Warning" error="Incorrect input; Refer to legend" xr:uid="{961635C3-DDAB-4755-A656-A4210DD4D227}">
          <x14:formula1>
            <xm:f>Legend!$L$3:$L$6</xm:f>
          </x14:formula1>
          <xm:sqref>Q1 Q3:Q1048576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CBA04-119B-4159-A441-0AD4C5325942}">
  <dimension ref="A1:Q548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S11" sqref="S11"/>
    </sheetView>
  </sheetViews>
  <sheetFormatPr defaultRowHeight="14.5" x14ac:dyDescent="0.35"/>
  <cols>
    <col min="1" max="1" width="10.54296875" style="45" bestFit="1" customWidth="1"/>
    <col min="2" max="2" width="17" style="8" bestFit="1" customWidth="1"/>
    <col min="3" max="3" width="40.453125" style="8" bestFit="1" customWidth="1"/>
    <col min="4" max="4" width="13.1796875" style="8" bestFit="1" customWidth="1"/>
    <col min="5" max="5" width="22.54296875" style="16" bestFit="1" customWidth="1"/>
    <col min="6" max="6" width="14.7265625" style="13" customWidth="1"/>
    <col min="7" max="7" width="15.1796875" style="19" bestFit="1" customWidth="1"/>
    <col min="8" max="8" width="7.7265625" style="4" bestFit="1" customWidth="1"/>
    <col min="9" max="9" width="7.7265625" style="4" customWidth="1"/>
    <col min="10" max="10" width="12" style="4" bestFit="1" customWidth="1"/>
    <col min="11" max="11" width="10.26953125" style="4" bestFit="1" customWidth="1"/>
    <col min="12" max="12" width="11.453125" style="4" bestFit="1" customWidth="1"/>
    <col min="13" max="14" width="12.453125" style="4" customWidth="1"/>
    <col min="15" max="15" width="10.7265625" style="4" bestFit="1" customWidth="1"/>
    <col min="16" max="16" width="10.81640625" style="26" bestFit="1" customWidth="1"/>
    <col min="17" max="17" width="13.54296875" bestFit="1" customWidth="1"/>
  </cols>
  <sheetData>
    <row r="1" spans="1:17" x14ac:dyDescent="0.35">
      <c r="A1" s="57" t="s">
        <v>0</v>
      </c>
      <c r="B1" s="58"/>
      <c r="C1" s="58"/>
      <c r="D1" s="58"/>
      <c r="E1" s="14" t="s">
        <v>2</v>
      </c>
      <c r="F1" s="6"/>
      <c r="G1" s="63" t="s">
        <v>94</v>
      </c>
      <c r="H1" s="63"/>
      <c r="I1" s="63"/>
      <c r="J1" s="63"/>
      <c r="K1" s="63"/>
      <c r="L1" s="63"/>
      <c r="M1" s="63"/>
      <c r="N1" s="63"/>
      <c r="O1" s="63"/>
    </row>
    <row r="2" spans="1:17" x14ac:dyDescent="0.35">
      <c r="A2" s="45" t="s">
        <v>3</v>
      </c>
      <c r="B2" s="1" t="s">
        <v>4</v>
      </c>
      <c r="C2" s="1" t="s">
        <v>5</v>
      </c>
      <c r="D2" s="1" t="s">
        <v>6</v>
      </c>
      <c r="E2" s="15" t="s">
        <v>9</v>
      </c>
      <c r="F2" s="12" t="s">
        <v>288</v>
      </c>
      <c r="G2" s="18" t="s">
        <v>91</v>
      </c>
      <c r="H2" s="4" t="s">
        <v>33</v>
      </c>
      <c r="I2" s="4" t="s">
        <v>31</v>
      </c>
      <c r="J2" s="4" t="s">
        <v>103</v>
      </c>
      <c r="K2" s="4" t="s">
        <v>289</v>
      </c>
      <c r="L2" s="4" t="s">
        <v>23</v>
      </c>
      <c r="M2" s="4" t="s">
        <v>104</v>
      </c>
      <c r="N2" s="4" t="s">
        <v>290</v>
      </c>
      <c r="O2" s="4" t="s">
        <v>38</v>
      </c>
      <c r="P2" s="26" t="s">
        <v>24</v>
      </c>
      <c r="Q2" t="s">
        <v>25</v>
      </c>
    </row>
    <row r="3" spans="1:17" x14ac:dyDescent="0.35">
      <c r="A3" s="45">
        <v>1</v>
      </c>
      <c r="B3" s="8" t="str">
        <f>IF(AND(A3&lt;&gt;"",ISNUMBER(A3)),VLOOKUP(A3,Studies!A:BZ,2,FALSE),"")</f>
        <v>Kambayashi 2019</v>
      </c>
      <c r="C3" s="8" t="str">
        <f>IF(AND(A3&lt;&gt;"",ISNUMBER(A3)),VLOOKUP(A3,Studies!A:BZ,3,FALSE),"")</f>
        <v xml:space="preserve">https://doi.org/10.1016/j.xphs.2018.11.008 </v>
      </c>
      <c r="D3" s="8" t="str">
        <f>IF(AND(A3&lt;&gt;"",ISNUMBER(A3)),VLOOKUP(A3,Studies!A:BZ,4,FALSE),"")</f>
        <v>Dipyridamole</v>
      </c>
      <c r="E3" s="16" t="str">
        <f>IF(AND(A3&lt;&gt;"",ISNUMBER(A3)),VLOOKUP(A3,Studies!A:BZ,9,FALSE),"")</f>
        <v>FaSSGFpH1.6</v>
      </c>
      <c r="F3" s="13">
        <f>IF(AND(A3&lt;&gt;"",ISNUMBER(A3)),VLOOKUP(A3,Studies!A:BZ,13,FALSE),"")</f>
        <v>1</v>
      </c>
      <c r="G3" s="19">
        <v>1</v>
      </c>
      <c r="H3" s="4">
        <v>5</v>
      </c>
      <c r="I3" s="4" t="s">
        <v>32</v>
      </c>
      <c r="J3" s="4">
        <v>23.41282051</v>
      </c>
      <c r="K3" s="4" t="s">
        <v>102</v>
      </c>
      <c r="L3" s="4" t="s">
        <v>345</v>
      </c>
      <c r="M3" s="4">
        <v>11.039487179999998</v>
      </c>
      <c r="N3" s="4" t="s">
        <v>102</v>
      </c>
      <c r="O3" s="4" t="s">
        <v>348</v>
      </c>
      <c r="Q3" t="b">
        <f>IF(ISERROR(VLOOKUP(A3,Projects!A:A,1,FALSE)),FALSE,TRUE)</f>
        <v>1</v>
      </c>
    </row>
    <row r="4" spans="1:17" x14ac:dyDescent="0.35">
      <c r="A4" s="45">
        <v>1</v>
      </c>
      <c r="B4" s="8" t="str">
        <f>IF(AND(A4&lt;&gt;"",ISNUMBER(A4)),VLOOKUP(A4,Studies!A:BZ,2,FALSE),"")</f>
        <v>Kambayashi 2019</v>
      </c>
      <c r="C4" s="8" t="str">
        <f>IF(AND(A4&lt;&gt;"",ISNUMBER(A4)),VLOOKUP(A4,Studies!A:BZ,3,FALSE),"")</f>
        <v xml:space="preserve">https://doi.org/10.1016/j.xphs.2018.11.008 </v>
      </c>
      <c r="D4" s="8" t="str">
        <f>IF(AND(A4&lt;&gt;"",ISNUMBER(A4)),VLOOKUP(A4,Studies!A:BZ,4,FALSE),"")</f>
        <v>Dipyridamole</v>
      </c>
      <c r="E4" s="16" t="str">
        <f>IF(AND(A4&lt;&gt;"",ISNUMBER(A4)),VLOOKUP(A4,Studies!A:BZ,9,FALSE),"")</f>
        <v>FaSSGFpH1.6</v>
      </c>
      <c r="F4" s="13">
        <f>IF(AND(A4&lt;&gt;"",ISNUMBER(A4)),VLOOKUP(A4,Studies!A:BZ,13,FALSE),"")</f>
        <v>1</v>
      </c>
      <c r="G4" s="19">
        <v>1</v>
      </c>
      <c r="H4" s="4">
        <v>10</v>
      </c>
      <c r="I4" s="4" t="s">
        <v>32</v>
      </c>
      <c r="J4" s="4">
        <v>66.906666670000007</v>
      </c>
      <c r="K4" s="4" t="s">
        <v>102</v>
      </c>
      <c r="L4" s="4" t="s">
        <v>345</v>
      </c>
      <c r="M4" s="4">
        <v>3.7599999999999909</v>
      </c>
      <c r="N4" s="4" t="s">
        <v>102</v>
      </c>
      <c r="O4" s="4" t="s">
        <v>348</v>
      </c>
      <c r="Q4" t="b">
        <f>IF(ISERROR(VLOOKUP(A4,Projects!A:A,1,FALSE)),FALSE,TRUE)</f>
        <v>1</v>
      </c>
    </row>
    <row r="5" spans="1:17" x14ac:dyDescent="0.35">
      <c r="A5" s="45">
        <v>1</v>
      </c>
      <c r="B5" s="8" t="str">
        <f>IF(AND(A5&lt;&gt;"",ISNUMBER(A5)),VLOOKUP(A5,Studies!A:BZ,2,FALSE),"")</f>
        <v>Kambayashi 2019</v>
      </c>
      <c r="C5" s="8" t="str">
        <f>IF(AND(A5&lt;&gt;"",ISNUMBER(A5)),VLOOKUP(A5,Studies!A:BZ,3,FALSE),"")</f>
        <v xml:space="preserve">https://doi.org/10.1016/j.xphs.2018.11.008 </v>
      </c>
      <c r="D5" s="8" t="str">
        <f>IF(AND(A5&lt;&gt;"",ISNUMBER(A5)),VLOOKUP(A5,Studies!A:BZ,4,FALSE),"")</f>
        <v>Dipyridamole</v>
      </c>
      <c r="E5" s="16" t="str">
        <f>IF(AND(A5&lt;&gt;"",ISNUMBER(A5)),VLOOKUP(A5,Studies!A:BZ,9,FALSE),"")</f>
        <v>FaSSGFpH1.6</v>
      </c>
      <c r="F5" s="13">
        <f>IF(AND(A5&lt;&gt;"",ISNUMBER(A5)),VLOOKUP(A5,Studies!A:BZ,13,FALSE),"")</f>
        <v>1</v>
      </c>
      <c r="G5" s="19">
        <v>1</v>
      </c>
      <c r="H5" s="4">
        <v>15</v>
      </c>
      <c r="I5" s="4" t="s">
        <v>32</v>
      </c>
      <c r="J5" s="4">
        <v>74.08</v>
      </c>
      <c r="K5" s="4" t="s">
        <v>102</v>
      </c>
      <c r="L5" s="4" t="s">
        <v>345</v>
      </c>
      <c r="M5" s="4">
        <v>4.3200000000000074</v>
      </c>
      <c r="N5" s="4" t="s">
        <v>102</v>
      </c>
      <c r="O5" s="4" t="s">
        <v>348</v>
      </c>
      <c r="Q5" t="b">
        <f>IF(ISERROR(VLOOKUP(A5,Projects!A:A,1,FALSE)),FALSE,TRUE)</f>
        <v>1</v>
      </c>
    </row>
    <row r="6" spans="1:17" x14ac:dyDescent="0.35">
      <c r="A6" s="45">
        <v>1</v>
      </c>
      <c r="B6" s="8" t="str">
        <f>IF(AND(A6&lt;&gt;"",ISNUMBER(A6)),VLOOKUP(A6,Studies!A:BZ,2,FALSE),"")</f>
        <v>Kambayashi 2019</v>
      </c>
      <c r="C6" s="8" t="str">
        <f>IF(AND(A6&lt;&gt;"",ISNUMBER(A6)),VLOOKUP(A6,Studies!A:BZ,3,FALSE),"")</f>
        <v xml:space="preserve">https://doi.org/10.1016/j.xphs.2018.11.008 </v>
      </c>
      <c r="D6" s="8" t="str">
        <f>IF(AND(A6&lt;&gt;"",ISNUMBER(A6)),VLOOKUP(A6,Studies!A:BZ,4,FALSE),"")</f>
        <v>Dipyridamole</v>
      </c>
      <c r="E6" s="16" t="str">
        <f>IF(AND(A6&lt;&gt;"",ISNUMBER(A6)),VLOOKUP(A6,Studies!A:BZ,9,FALSE),"")</f>
        <v>FaSSGFpH1.6</v>
      </c>
      <c r="F6" s="13">
        <f>IF(AND(A6&lt;&gt;"",ISNUMBER(A6)),VLOOKUP(A6,Studies!A:BZ,13,FALSE),"")</f>
        <v>1</v>
      </c>
      <c r="G6" s="19">
        <v>1</v>
      </c>
      <c r="H6" s="4">
        <v>20</v>
      </c>
      <c r="I6" s="4" t="s">
        <v>32</v>
      </c>
      <c r="J6" s="4">
        <v>77.973333330000003</v>
      </c>
      <c r="K6" s="4" t="s">
        <v>102</v>
      </c>
      <c r="L6" s="4" t="s">
        <v>345</v>
      </c>
      <c r="M6" s="4">
        <v>4.9589743599999991</v>
      </c>
      <c r="N6" s="4" t="s">
        <v>102</v>
      </c>
      <c r="O6" s="4" t="s">
        <v>348</v>
      </c>
      <c r="Q6" t="b">
        <f>IF(ISERROR(VLOOKUP(A6,Projects!A:A,1,FALSE)),FALSE,TRUE)</f>
        <v>1</v>
      </c>
    </row>
    <row r="7" spans="1:17" x14ac:dyDescent="0.35">
      <c r="A7" s="45">
        <v>1</v>
      </c>
      <c r="B7" s="8" t="str">
        <f>IF(AND(A7&lt;&gt;"",ISNUMBER(A7)),VLOOKUP(A7,Studies!A:BZ,2,FALSE),"")</f>
        <v>Kambayashi 2019</v>
      </c>
      <c r="C7" s="8" t="str">
        <f>IF(AND(A7&lt;&gt;"",ISNUMBER(A7)),VLOOKUP(A7,Studies!A:BZ,3,FALSE),"")</f>
        <v xml:space="preserve">https://doi.org/10.1016/j.xphs.2018.11.008 </v>
      </c>
      <c r="D7" s="8" t="str">
        <f>IF(AND(A7&lt;&gt;"",ISNUMBER(A7)),VLOOKUP(A7,Studies!A:BZ,4,FALSE),"")</f>
        <v>Dipyridamole</v>
      </c>
      <c r="E7" s="16" t="str">
        <f>IF(AND(A7&lt;&gt;"",ISNUMBER(A7)),VLOOKUP(A7,Studies!A:BZ,9,FALSE),"")</f>
        <v>FaSSGFpH1.6</v>
      </c>
      <c r="F7" s="13">
        <f>IF(AND(A7&lt;&gt;"",ISNUMBER(A7)),VLOOKUP(A7,Studies!A:BZ,13,FALSE),"")</f>
        <v>1</v>
      </c>
      <c r="G7" s="19">
        <v>1</v>
      </c>
      <c r="H7" s="4">
        <v>30</v>
      </c>
      <c r="I7" s="4" t="s">
        <v>32</v>
      </c>
      <c r="J7" s="4">
        <v>82.56</v>
      </c>
      <c r="K7" s="4" t="s">
        <v>102</v>
      </c>
      <c r="L7" s="4" t="s">
        <v>345</v>
      </c>
      <c r="M7" s="4">
        <v>4.7999999999999972</v>
      </c>
      <c r="N7" s="4" t="s">
        <v>102</v>
      </c>
      <c r="O7" s="4" t="s">
        <v>348</v>
      </c>
      <c r="Q7" t="b">
        <f>IF(ISERROR(VLOOKUP(A7,Projects!A:A,1,FALSE)),FALSE,TRUE)</f>
        <v>1</v>
      </c>
    </row>
    <row r="8" spans="1:17" x14ac:dyDescent="0.35">
      <c r="A8" s="45">
        <v>1</v>
      </c>
      <c r="B8" s="8" t="str">
        <f>IF(AND(A8&lt;&gt;"",ISNUMBER(A8)),VLOOKUP(A8,Studies!A:BZ,2,FALSE),"")</f>
        <v>Kambayashi 2019</v>
      </c>
      <c r="C8" s="8" t="str">
        <f>IF(AND(A8&lt;&gt;"",ISNUMBER(A8)),VLOOKUP(A8,Studies!A:BZ,3,FALSE),"")</f>
        <v xml:space="preserve">https://doi.org/10.1016/j.xphs.2018.11.008 </v>
      </c>
      <c r="D8" s="8" t="str">
        <f>IF(AND(A8&lt;&gt;"",ISNUMBER(A8)),VLOOKUP(A8,Studies!A:BZ,4,FALSE),"")</f>
        <v>Dipyridamole</v>
      </c>
      <c r="E8" s="16" t="str">
        <f>IF(AND(A8&lt;&gt;"",ISNUMBER(A8)),VLOOKUP(A8,Studies!A:BZ,9,FALSE),"")</f>
        <v>FaSSGFpH1.6</v>
      </c>
      <c r="F8" s="13">
        <f>IF(AND(A8&lt;&gt;"",ISNUMBER(A8)),VLOOKUP(A8,Studies!A:BZ,13,FALSE),"")</f>
        <v>1</v>
      </c>
      <c r="G8" s="19">
        <v>1</v>
      </c>
      <c r="H8" s="4">
        <v>45</v>
      </c>
      <c r="I8" s="4" t="s">
        <v>32</v>
      </c>
      <c r="J8" s="4">
        <v>87.198974359999994</v>
      </c>
      <c r="K8" s="4" t="s">
        <v>102</v>
      </c>
      <c r="L8" s="4" t="s">
        <v>345</v>
      </c>
      <c r="M8" s="4">
        <v>4.6400000000000006</v>
      </c>
      <c r="N8" s="4" t="s">
        <v>102</v>
      </c>
      <c r="O8" s="4" t="s">
        <v>348</v>
      </c>
      <c r="Q8" t="b">
        <f>IF(ISERROR(VLOOKUP(A8,Projects!A:A,1,FALSE)),FALSE,TRUE)</f>
        <v>1</v>
      </c>
    </row>
    <row r="9" spans="1:17" x14ac:dyDescent="0.35">
      <c r="A9" s="45">
        <v>1</v>
      </c>
      <c r="B9" s="8" t="str">
        <f>IF(AND(A9&lt;&gt;"",ISNUMBER(A9)),VLOOKUP(A9,Studies!A:BZ,2,FALSE),"")</f>
        <v>Kambayashi 2019</v>
      </c>
      <c r="C9" s="8" t="str">
        <f>IF(AND(A9&lt;&gt;"",ISNUMBER(A9)),VLOOKUP(A9,Studies!A:BZ,3,FALSE),"")</f>
        <v xml:space="preserve">https://doi.org/10.1016/j.xphs.2018.11.008 </v>
      </c>
      <c r="D9" s="8" t="str">
        <f>IF(AND(A9&lt;&gt;"",ISNUMBER(A9)),VLOOKUP(A9,Studies!A:BZ,4,FALSE),"")</f>
        <v>Dipyridamole</v>
      </c>
      <c r="E9" s="16" t="str">
        <f>IF(AND(A9&lt;&gt;"",ISNUMBER(A9)),VLOOKUP(A9,Studies!A:BZ,9,FALSE),"")</f>
        <v>FaSSGFpH1.6</v>
      </c>
      <c r="F9" s="13">
        <f>IF(AND(A9&lt;&gt;"",ISNUMBER(A9)),VLOOKUP(A9,Studies!A:BZ,13,FALSE),"")</f>
        <v>1</v>
      </c>
      <c r="G9" s="19">
        <v>1</v>
      </c>
      <c r="H9" s="4">
        <v>60</v>
      </c>
      <c r="I9" s="4" t="s">
        <v>32</v>
      </c>
      <c r="J9" s="4">
        <v>91.04</v>
      </c>
      <c r="K9" s="4" t="s">
        <v>102</v>
      </c>
      <c r="L9" s="4" t="s">
        <v>345</v>
      </c>
      <c r="M9" s="4">
        <v>4.6400000000000006</v>
      </c>
      <c r="N9" s="4" t="s">
        <v>102</v>
      </c>
      <c r="O9" s="4" t="s">
        <v>348</v>
      </c>
      <c r="Q9" t="b">
        <f>IF(ISERROR(VLOOKUP(A9,Projects!A:A,1,FALSE)),FALSE,TRUE)</f>
        <v>1</v>
      </c>
    </row>
    <row r="10" spans="1:17" x14ac:dyDescent="0.35">
      <c r="A10" s="45">
        <v>2</v>
      </c>
      <c r="B10" s="8" t="str">
        <f>IF(AND(A10&lt;&gt;"",ISNUMBER(A10)),VLOOKUP(A10,Studies!A:BZ,2,FALSE),"")</f>
        <v>Kambayashi 2019</v>
      </c>
      <c r="C10" s="8" t="str">
        <f>IF(AND(A10&lt;&gt;"",ISNUMBER(A10)),VLOOKUP(A10,Studies!A:BZ,3,FALSE),"")</f>
        <v xml:space="preserve">https://doi.org/10.1016/j.xphs.2018.11.008 </v>
      </c>
      <c r="D10" s="8" t="str">
        <f>IF(AND(A10&lt;&gt;"",ISNUMBER(A10)),VLOOKUP(A10,Studies!A:BZ,4,FALSE),"")</f>
        <v>Dipyridamole</v>
      </c>
      <c r="E10" s="16" t="str">
        <f>IF(AND(A10&lt;&gt;"",ISNUMBER(A10)),VLOOKUP(A10,Studies!A:BZ,9,FALSE),"")</f>
        <v>FaSSIF-V2pH6.5</v>
      </c>
      <c r="F10" s="13">
        <f>IF(AND(A10&lt;&gt;"",ISNUMBER(A10)),VLOOKUP(A10,Studies!A:BZ,13,FALSE),"")</f>
        <v>1</v>
      </c>
      <c r="G10" s="19">
        <v>1</v>
      </c>
      <c r="H10" s="4">
        <v>5</v>
      </c>
      <c r="I10" s="4" t="s">
        <v>32</v>
      </c>
      <c r="J10" s="4">
        <v>0.85230769200000001</v>
      </c>
      <c r="K10" s="4" t="s">
        <v>102</v>
      </c>
      <c r="L10" s="4" t="s">
        <v>345</v>
      </c>
      <c r="Q10" t="b">
        <f>IF(ISERROR(VLOOKUP(A10,Projects!A:A,1,FALSE)),FALSE,TRUE)</f>
        <v>1</v>
      </c>
    </row>
    <row r="11" spans="1:17" x14ac:dyDescent="0.35">
      <c r="A11" s="45">
        <v>2</v>
      </c>
      <c r="B11" s="8" t="str">
        <f>IF(AND(A11&lt;&gt;"",ISNUMBER(A11)),VLOOKUP(A11,Studies!A:BZ,2,FALSE),"")</f>
        <v>Kambayashi 2019</v>
      </c>
      <c r="C11" s="8" t="str">
        <f>IF(AND(A11&lt;&gt;"",ISNUMBER(A11)),VLOOKUP(A11,Studies!A:BZ,3,FALSE),"")</f>
        <v xml:space="preserve">https://doi.org/10.1016/j.xphs.2018.11.008 </v>
      </c>
      <c r="D11" s="8" t="str">
        <f>IF(AND(A11&lt;&gt;"",ISNUMBER(A11)),VLOOKUP(A11,Studies!A:BZ,4,FALSE),"")</f>
        <v>Dipyridamole</v>
      </c>
      <c r="E11" s="16" t="str">
        <f>IF(AND(A11&lt;&gt;"",ISNUMBER(A11)),VLOOKUP(A11,Studies!A:BZ,9,FALSE),"")</f>
        <v>FaSSIF-V2pH6.5</v>
      </c>
      <c r="F11" s="13">
        <f>IF(AND(A11&lt;&gt;"",ISNUMBER(A11)),VLOOKUP(A11,Studies!A:BZ,13,FALSE),"")</f>
        <v>1</v>
      </c>
      <c r="G11" s="19">
        <v>1</v>
      </c>
      <c r="H11" s="4">
        <v>10</v>
      </c>
      <c r="I11" s="4" t="s">
        <v>32</v>
      </c>
      <c r="J11" s="4">
        <v>3.786666667</v>
      </c>
      <c r="K11" s="4" t="s">
        <v>102</v>
      </c>
      <c r="L11" s="4" t="s">
        <v>345</v>
      </c>
      <c r="Q11" t="b">
        <f>IF(ISERROR(VLOOKUP(A11,Projects!A:A,1,FALSE)),FALSE,TRUE)</f>
        <v>1</v>
      </c>
    </row>
    <row r="12" spans="1:17" x14ac:dyDescent="0.35">
      <c r="A12" s="45">
        <v>2</v>
      </c>
      <c r="B12" s="8" t="str">
        <f>IF(AND(A12&lt;&gt;"",ISNUMBER(A12)),VLOOKUP(A12,Studies!A:BZ,2,FALSE),"")</f>
        <v>Kambayashi 2019</v>
      </c>
      <c r="C12" s="8" t="str">
        <f>IF(AND(A12&lt;&gt;"",ISNUMBER(A12)),VLOOKUP(A12,Studies!A:BZ,3,FALSE),"")</f>
        <v xml:space="preserve">https://doi.org/10.1016/j.xphs.2018.11.008 </v>
      </c>
      <c r="D12" s="8" t="str">
        <f>IF(AND(A12&lt;&gt;"",ISNUMBER(A12)),VLOOKUP(A12,Studies!A:BZ,4,FALSE),"")</f>
        <v>Dipyridamole</v>
      </c>
      <c r="E12" s="16" t="str">
        <f>IF(AND(A12&lt;&gt;"",ISNUMBER(A12)),VLOOKUP(A12,Studies!A:BZ,9,FALSE),"")</f>
        <v>FaSSIF-V2pH6.5</v>
      </c>
      <c r="F12" s="13">
        <f>IF(AND(A12&lt;&gt;"",ISNUMBER(A12)),VLOOKUP(A12,Studies!A:BZ,13,FALSE),"")</f>
        <v>1</v>
      </c>
      <c r="G12" s="19">
        <v>1</v>
      </c>
      <c r="H12" s="4">
        <v>15</v>
      </c>
      <c r="I12" s="4" t="s">
        <v>32</v>
      </c>
      <c r="J12" s="4">
        <v>5.5989743589999996</v>
      </c>
      <c r="K12" s="4" t="s">
        <v>102</v>
      </c>
      <c r="L12" s="4" t="s">
        <v>345</v>
      </c>
      <c r="Q12" t="b">
        <f>IF(ISERROR(VLOOKUP(A12,Projects!A:A,1,FALSE)),FALSE,TRUE)</f>
        <v>1</v>
      </c>
    </row>
    <row r="13" spans="1:17" x14ac:dyDescent="0.35">
      <c r="A13" s="45">
        <v>2</v>
      </c>
      <c r="B13" s="8" t="str">
        <f>IF(AND(A13&lt;&gt;"",ISNUMBER(A13)),VLOOKUP(A13,Studies!A:BZ,2,FALSE),"")</f>
        <v>Kambayashi 2019</v>
      </c>
      <c r="C13" s="8" t="str">
        <f>IF(AND(A13&lt;&gt;"",ISNUMBER(A13)),VLOOKUP(A13,Studies!A:BZ,3,FALSE),"")</f>
        <v xml:space="preserve">https://doi.org/10.1016/j.xphs.2018.11.008 </v>
      </c>
      <c r="D13" s="8" t="str">
        <f>IF(AND(A13&lt;&gt;"",ISNUMBER(A13)),VLOOKUP(A13,Studies!A:BZ,4,FALSE),"")</f>
        <v>Dipyridamole</v>
      </c>
      <c r="E13" s="16" t="str">
        <f>IF(AND(A13&lt;&gt;"",ISNUMBER(A13)),VLOOKUP(A13,Studies!A:BZ,9,FALSE),"")</f>
        <v>FaSSIF-V2pH6.5</v>
      </c>
      <c r="F13" s="13">
        <f>IF(AND(A13&lt;&gt;"",ISNUMBER(A13)),VLOOKUP(A13,Studies!A:BZ,13,FALSE),"")</f>
        <v>1</v>
      </c>
      <c r="G13" s="19">
        <v>1</v>
      </c>
      <c r="H13" s="4">
        <v>20</v>
      </c>
      <c r="I13" s="4" t="s">
        <v>32</v>
      </c>
      <c r="J13" s="4">
        <v>6.772307692</v>
      </c>
      <c r="K13" s="4" t="s">
        <v>102</v>
      </c>
      <c r="L13" s="4" t="s">
        <v>345</v>
      </c>
      <c r="Q13" t="b">
        <f>IF(ISERROR(VLOOKUP(A13,Projects!A:A,1,FALSE)),FALSE,TRUE)</f>
        <v>1</v>
      </c>
    </row>
    <row r="14" spans="1:17" x14ac:dyDescent="0.35">
      <c r="A14" s="45">
        <v>2</v>
      </c>
      <c r="B14" s="8" t="str">
        <f>IF(AND(A14&lt;&gt;"",ISNUMBER(A14)),VLOOKUP(A14,Studies!A:BZ,2,FALSE),"")</f>
        <v>Kambayashi 2019</v>
      </c>
      <c r="C14" s="8" t="str">
        <f>IF(AND(A14&lt;&gt;"",ISNUMBER(A14)),VLOOKUP(A14,Studies!A:BZ,3,FALSE),"")</f>
        <v xml:space="preserve">https://doi.org/10.1016/j.xphs.2018.11.008 </v>
      </c>
      <c r="D14" s="8" t="str">
        <f>IF(AND(A14&lt;&gt;"",ISNUMBER(A14)),VLOOKUP(A14,Studies!A:BZ,4,FALSE),"")</f>
        <v>Dipyridamole</v>
      </c>
      <c r="E14" s="16" t="str">
        <f>IF(AND(A14&lt;&gt;"",ISNUMBER(A14)),VLOOKUP(A14,Studies!A:BZ,9,FALSE),"")</f>
        <v>FaSSIF-V2pH6.5</v>
      </c>
      <c r="F14" s="13">
        <f>IF(AND(A14&lt;&gt;"",ISNUMBER(A14)),VLOOKUP(A14,Studies!A:BZ,13,FALSE),"")</f>
        <v>1</v>
      </c>
      <c r="G14" s="19">
        <v>1</v>
      </c>
      <c r="H14" s="4">
        <v>30</v>
      </c>
      <c r="I14" s="4" t="s">
        <v>32</v>
      </c>
      <c r="J14" s="4">
        <v>8.16</v>
      </c>
      <c r="K14" s="4" t="s">
        <v>102</v>
      </c>
      <c r="L14" s="4" t="s">
        <v>345</v>
      </c>
      <c r="Q14" t="b">
        <f>IF(ISERROR(VLOOKUP(A14,Projects!A:A,1,FALSE)),FALSE,TRUE)</f>
        <v>1</v>
      </c>
    </row>
    <row r="15" spans="1:17" x14ac:dyDescent="0.35">
      <c r="A15" s="45">
        <v>2</v>
      </c>
      <c r="B15" s="8" t="str">
        <f>IF(AND(A15&lt;&gt;"",ISNUMBER(A15)),VLOOKUP(A15,Studies!A:BZ,2,FALSE),"")</f>
        <v>Kambayashi 2019</v>
      </c>
      <c r="C15" s="8" t="str">
        <f>IF(AND(A15&lt;&gt;"",ISNUMBER(A15)),VLOOKUP(A15,Studies!A:BZ,3,FALSE),"")</f>
        <v xml:space="preserve">https://doi.org/10.1016/j.xphs.2018.11.008 </v>
      </c>
      <c r="D15" s="8" t="str">
        <f>IF(AND(A15&lt;&gt;"",ISNUMBER(A15)),VLOOKUP(A15,Studies!A:BZ,4,FALSE),"")</f>
        <v>Dipyridamole</v>
      </c>
      <c r="E15" s="16" t="str">
        <f>IF(AND(A15&lt;&gt;"",ISNUMBER(A15)),VLOOKUP(A15,Studies!A:BZ,9,FALSE),"")</f>
        <v>FaSSIF-V2pH6.5</v>
      </c>
      <c r="F15" s="13">
        <f>IF(AND(A15&lt;&gt;"",ISNUMBER(A15)),VLOOKUP(A15,Studies!A:BZ,13,FALSE),"")</f>
        <v>1</v>
      </c>
      <c r="G15" s="19">
        <v>1</v>
      </c>
      <c r="H15" s="4">
        <v>45</v>
      </c>
      <c r="I15" s="4" t="s">
        <v>32</v>
      </c>
      <c r="J15" s="4">
        <v>9.1189743589999992</v>
      </c>
      <c r="K15" s="4" t="s">
        <v>102</v>
      </c>
      <c r="L15" s="4" t="s">
        <v>345</v>
      </c>
      <c r="Q15" t="b">
        <f>IF(ISERROR(VLOOKUP(A15,Projects!A:A,1,FALSE)),FALSE,TRUE)</f>
        <v>1</v>
      </c>
    </row>
    <row r="16" spans="1:17" x14ac:dyDescent="0.35">
      <c r="A16" s="45">
        <v>2</v>
      </c>
      <c r="B16" s="8" t="str">
        <f>IF(AND(A16&lt;&gt;"",ISNUMBER(A16)),VLOOKUP(A16,Studies!A:BZ,2,FALSE),"")</f>
        <v>Kambayashi 2019</v>
      </c>
      <c r="C16" s="8" t="str">
        <f>IF(AND(A16&lt;&gt;"",ISNUMBER(A16)),VLOOKUP(A16,Studies!A:BZ,3,FALSE),"")</f>
        <v xml:space="preserve">https://doi.org/10.1016/j.xphs.2018.11.008 </v>
      </c>
      <c r="D16" s="8" t="str">
        <f>IF(AND(A16&lt;&gt;"",ISNUMBER(A16)),VLOOKUP(A16,Studies!A:BZ,4,FALSE),"")</f>
        <v>Dipyridamole</v>
      </c>
      <c r="E16" s="16" t="str">
        <f>IF(AND(A16&lt;&gt;"",ISNUMBER(A16)),VLOOKUP(A16,Studies!A:BZ,9,FALSE),"")</f>
        <v>FaSSIF-V2pH6.5</v>
      </c>
      <c r="F16" s="13">
        <f>IF(AND(A16&lt;&gt;"",ISNUMBER(A16)),VLOOKUP(A16,Studies!A:BZ,13,FALSE),"")</f>
        <v>1</v>
      </c>
      <c r="G16" s="19">
        <v>1</v>
      </c>
      <c r="H16" s="4">
        <v>60</v>
      </c>
      <c r="I16" s="4" t="s">
        <v>32</v>
      </c>
      <c r="J16" s="4">
        <v>9.92</v>
      </c>
      <c r="K16" s="4" t="s">
        <v>102</v>
      </c>
      <c r="L16" s="4" t="s">
        <v>345</v>
      </c>
      <c r="Q16" t="b">
        <f>IF(ISERROR(VLOOKUP(A16,Projects!A:A,1,FALSE)),FALSE,TRUE)</f>
        <v>1</v>
      </c>
    </row>
    <row r="17" spans="1:17" x14ac:dyDescent="0.35">
      <c r="A17" s="45">
        <v>3</v>
      </c>
      <c r="B17" s="8" t="str">
        <f>IF(AND(A17&lt;&gt;"",ISNUMBER(A17)),VLOOKUP(A17,Studies!A:BZ,2,FALSE),"")</f>
        <v>Klumpp 2020a</v>
      </c>
      <c r="C17" s="8" t="str">
        <f>IF(AND(A17&lt;&gt;"",ISNUMBER(A17)),VLOOKUP(A17,Studies!A:BZ,3,FALSE),"")</f>
        <v xml:space="preserve">https://doi.org/10.1016/j.ejps.2019.105138 </v>
      </c>
      <c r="D17" s="8" t="str">
        <f>IF(AND(A17&lt;&gt;"",ISNUMBER(A17)),VLOOKUP(A17,Studies!A:BZ,4,FALSE),"")</f>
        <v>Dipyridamole</v>
      </c>
      <c r="E17" s="16" t="str">
        <f>IF(AND(A17&lt;&gt;"",ISNUMBER(A17)),VLOOKUP(A17,Studies!A:BZ,9,FALSE),"")</f>
        <v>FaSSIF-V1pH6.5</v>
      </c>
      <c r="F17" s="13">
        <f>IF(AND(A17&lt;&gt;"",ISNUMBER(A17)),VLOOKUP(A17,Studies!A:BZ,13,FALSE),"")</f>
        <v>1</v>
      </c>
      <c r="G17" s="19">
        <v>1</v>
      </c>
      <c r="H17" s="4">
        <v>5</v>
      </c>
      <c r="I17" s="4" t="s">
        <v>32</v>
      </c>
      <c r="J17" s="4">
        <v>2.7275854847877499</v>
      </c>
      <c r="K17" s="4" t="s">
        <v>102</v>
      </c>
      <c r="L17" s="4" t="s">
        <v>345</v>
      </c>
      <c r="M17" s="4">
        <v>0.31007867891226004</v>
      </c>
      <c r="N17" s="4" t="s">
        <v>102</v>
      </c>
      <c r="O17" s="4" t="s">
        <v>348</v>
      </c>
      <c r="Q17" t="b">
        <f>IF(ISERROR(VLOOKUP(A17,Projects!A:A,1,FALSE)),FALSE,TRUE)</f>
        <v>1</v>
      </c>
    </row>
    <row r="18" spans="1:17" x14ac:dyDescent="0.35">
      <c r="A18" s="45">
        <v>3</v>
      </c>
      <c r="B18" s="8" t="str">
        <f>IF(AND(A18&lt;&gt;"",ISNUMBER(A18)),VLOOKUP(A18,Studies!A:BZ,2,FALSE),"")</f>
        <v>Klumpp 2020a</v>
      </c>
      <c r="C18" s="8" t="str">
        <f>IF(AND(A18&lt;&gt;"",ISNUMBER(A18)),VLOOKUP(A18,Studies!A:BZ,3,FALSE),"")</f>
        <v xml:space="preserve">https://doi.org/10.1016/j.ejps.2019.105138 </v>
      </c>
      <c r="D18" s="8" t="str">
        <f>IF(AND(A18&lt;&gt;"",ISNUMBER(A18)),VLOOKUP(A18,Studies!A:BZ,4,FALSE),"")</f>
        <v>Dipyridamole</v>
      </c>
      <c r="E18" s="16" t="str">
        <f>IF(AND(A18&lt;&gt;"",ISNUMBER(A18)),VLOOKUP(A18,Studies!A:BZ,9,FALSE),"")</f>
        <v>FaSSIF-V1pH6.5</v>
      </c>
      <c r="F18" s="13">
        <f>IF(AND(A18&lt;&gt;"",ISNUMBER(A18)),VLOOKUP(A18,Studies!A:BZ,13,FALSE),"")</f>
        <v>1</v>
      </c>
      <c r="G18" s="19">
        <v>1</v>
      </c>
      <c r="H18" s="4">
        <v>10</v>
      </c>
      <c r="I18" s="4" t="s">
        <v>32</v>
      </c>
      <c r="J18" s="4">
        <v>6.3209381637598403</v>
      </c>
      <c r="K18" s="4" t="s">
        <v>102</v>
      </c>
      <c r="L18" s="4" t="s">
        <v>345</v>
      </c>
      <c r="M18" s="4">
        <v>0.72351691746192959</v>
      </c>
      <c r="N18" s="4" t="s">
        <v>102</v>
      </c>
      <c r="O18" s="4" t="s">
        <v>348</v>
      </c>
      <c r="Q18" t="b">
        <f>IF(ISERROR(VLOOKUP(A18,Projects!A:A,1,FALSE)),FALSE,TRUE)</f>
        <v>1</v>
      </c>
    </row>
    <row r="19" spans="1:17" x14ac:dyDescent="0.35">
      <c r="A19" s="45">
        <v>3</v>
      </c>
      <c r="B19" s="8" t="str">
        <f>IF(AND(A19&lt;&gt;"",ISNUMBER(A19)),VLOOKUP(A19,Studies!A:BZ,2,FALSE),"")</f>
        <v>Klumpp 2020a</v>
      </c>
      <c r="C19" s="8" t="str">
        <f>IF(AND(A19&lt;&gt;"",ISNUMBER(A19)),VLOOKUP(A19,Studies!A:BZ,3,FALSE),"")</f>
        <v xml:space="preserve">https://doi.org/10.1016/j.ejps.2019.105138 </v>
      </c>
      <c r="D19" s="8" t="str">
        <f>IF(AND(A19&lt;&gt;"",ISNUMBER(A19)),VLOOKUP(A19,Studies!A:BZ,4,FALSE),"")</f>
        <v>Dipyridamole</v>
      </c>
      <c r="E19" s="16" t="str">
        <f>IF(AND(A19&lt;&gt;"",ISNUMBER(A19)),VLOOKUP(A19,Studies!A:BZ,9,FALSE),"")</f>
        <v>FaSSIF-V1pH6.5</v>
      </c>
      <c r="F19" s="13">
        <f>IF(AND(A19&lt;&gt;"",ISNUMBER(A19)),VLOOKUP(A19,Studies!A:BZ,13,FALSE),"")</f>
        <v>1</v>
      </c>
      <c r="G19" s="19">
        <v>1</v>
      </c>
      <c r="H19" s="4">
        <v>15</v>
      </c>
      <c r="I19" s="4" t="s">
        <v>32</v>
      </c>
      <c r="J19" s="4">
        <v>8.1830556137254291</v>
      </c>
      <c r="K19" s="4" t="s">
        <v>102</v>
      </c>
      <c r="L19" s="4" t="s">
        <v>345</v>
      </c>
      <c r="M19" s="4">
        <v>0.6717997427229605</v>
      </c>
      <c r="N19" s="4" t="s">
        <v>102</v>
      </c>
      <c r="O19" s="4" t="s">
        <v>348</v>
      </c>
      <c r="Q19" t="b">
        <f>IF(ISERROR(VLOOKUP(A19,Projects!A:A,1,FALSE)),FALSE,TRUE)</f>
        <v>1</v>
      </c>
    </row>
    <row r="20" spans="1:17" x14ac:dyDescent="0.35">
      <c r="A20" s="45">
        <v>3</v>
      </c>
      <c r="B20" s="8" t="str">
        <f>IF(AND(A20&lt;&gt;"",ISNUMBER(A20)),VLOOKUP(A20,Studies!A:BZ,2,FALSE),"")</f>
        <v>Klumpp 2020a</v>
      </c>
      <c r="C20" s="8" t="str">
        <f>IF(AND(A20&lt;&gt;"",ISNUMBER(A20)),VLOOKUP(A20,Studies!A:BZ,3,FALSE),"")</f>
        <v xml:space="preserve">https://doi.org/10.1016/j.ejps.2019.105138 </v>
      </c>
      <c r="D20" s="8" t="str">
        <f>IF(AND(A20&lt;&gt;"",ISNUMBER(A20)),VLOOKUP(A20,Studies!A:BZ,4,FALSE),"")</f>
        <v>Dipyridamole</v>
      </c>
      <c r="E20" s="16" t="str">
        <f>IF(AND(A20&lt;&gt;"",ISNUMBER(A20)),VLOOKUP(A20,Studies!A:BZ,9,FALSE),"")</f>
        <v>FaSSIF-V1pH6.5</v>
      </c>
      <c r="F20" s="13">
        <f>IF(AND(A20&lt;&gt;"",ISNUMBER(A20)),VLOOKUP(A20,Studies!A:BZ,13,FALSE),"")</f>
        <v>1</v>
      </c>
      <c r="G20" s="19">
        <v>1</v>
      </c>
      <c r="H20" s="4">
        <v>20</v>
      </c>
      <c r="I20" s="4" t="s">
        <v>32</v>
      </c>
      <c r="J20" s="4">
        <v>9.1665794118527</v>
      </c>
      <c r="K20" s="4" t="s">
        <v>102</v>
      </c>
      <c r="L20" s="4" t="s">
        <v>345</v>
      </c>
      <c r="M20" s="4">
        <v>0.49099530319799989</v>
      </c>
      <c r="N20" s="4" t="s">
        <v>102</v>
      </c>
      <c r="O20" s="4" t="s">
        <v>348</v>
      </c>
      <c r="Q20" t="b">
        <f>IF(ISERROR(VLOOKUP(A20,Projects!A:A,1,FALSE)),FALSE,TRUE)</f>
        <v>1</v>
      </c>
    </row>
    <row r="21" spans="1:17" x14ac:dyDescent="0.35">
      <c r="A21" s="45">
        <v>3</v>
      </c>
      <c r="B21" s="8" t="str">
        <f>IF(AND(A21&lt;&gt;"",ISNUMBER(A21)),VLOOKUP(A21,Studies!A:BZ,2,FALSE),"")</f>
        <v>Klumpp 2020a</v>
      </c>
      <c r="C21" s="8" t="str">
        <f>IF(AND(A21&lt;&gt;"",ISNUMBER(A21)),VLOOKUP(A21,Studies!A:BZ,3,FALSE),"")</f>
        <v xml:space="preserve">https://doi.org/10.1016/j.ejps.2019.105138 </v>
      </c>
      <c r="D21" s="8" t="str">
        <f>IF(AND(A21&lt;&gt;"",ISNUMBER(A21)),VLOOKUP(A21,Studies!A:BZ,4,FALSE),"")</f>
        <v>Dipyridamole</v>
      </c>
      <c r="E21" s="16" t="str">
        <f>IF(AND(A21&lt;&gt;"",ISNUMBER(A21)),VLOOKUP(A21,Studies!A:BZ,9,FALSE),"")</f>
        <v>FaSSIF-V1pH6.5</v>
      </c>
      <c r="F21" s="13">
        <f>IF(AND(A21&lt;&gt;"",ISNUMBER(A21)),VLOOKUP(A21,Studies!A:BZ,13,FALSE),"")</f>
        <v>1</v>
      </c>
      <c r="G21" s="19">
        <v>1</v>
      </c>
      <c r="H21" s="4">
        <v>30</v>
      </c>
      <c r="I21" s="4" t="s">
        <v>32</v>
      </c>
      <c r="J21" s="4">
        <v>9.9450294671971804</v>
      </c>
      <c r="K21" s="4" t="s">
        <v>102</v>
      </c>
      <c r="L21" s="4" t="s">
        <v>345</v>
      </c>
      <c r="M21" s="4">
        <v>0.5167977981870191</v>
      </c>
      <c r="N21" s="4" t="s">
        <v>102</v>
      </c>
      <c r="O21" s="4" t="s">
        <v>348</v>
      </c>
      <c r="Q21" t="b">
        <f>IF(ISERROR(VLOOKUP(A21,Projects!A:A,1,FALSE)),FALSE,TRUE)</f>
        <v>1</v>
      </c>
    </row>
    <row r="22" spans="1:17" x14ac:dyDescent="0.35">
      <c r="A22" s="45">
        <v>3</v>
      </c>
      <c r="B22" s="8" t="str">
        <f>IF(AND(A22&lt;&gt;"",ISNUMBER(A22)),VLOOKUP(A22,Studies!A:BZ,2,FALSE),"")</f>
        <v>Klumpp 2020a</v>
      </c>
      <c r="C22" s="8" t="str">
        <f>IF(AND(A22&lt;&gt;"",ISNUMBER(A22)),VLOOKUP(A22,Studies!A:BZ,3,FALSE),"")</f>
        <v xml:space="preserve">https://doi.org/10.1016/j.ejps.2019.105138 </v>
      </c>
      <c r="D22" s="8" t="str">
        <f>IF(AND(A22&lt;&gt;"",ISNUMBER(A22)),VLOOKUP(A22,Studies!A:BZ,4,FALSE),"")</f>
        <v>Dipyridamole</v>
      </c>
      <c r="E22" s="16" t="str">
        <f>IF(AND(A22&lt;&gt;"",ISNUMBER(A22)),VLOOKUP(A22,Studies!A:BZ,9,FALSE),"")</f>
        <v>FaSSIF-V1pH6.5</v>
      </c>
      <c r="F22" s="13">
        <f>IF(AND(A22&lt;&gt;"",ISNUMBER(A22)),VLOOKUP(A22,Studies!A:BZ,13,FALSE),"")</f>
        <v>1</v>
      </c>
      <c r="G22" s="19">
        <v>1</v>
      </c>
      <c r="H22" s="4">
        <v>45</v>
      </c>
      <c r="I22" s="4" t="s">
        <v>32</v>
      </c>
      <c r="J22" s="4">
        <v>10.247030843330201</v>
      </c>
      <c r="K22" s="4" t="s">
        <v>102</v>
      </c>
      <c r="L22" s="4" t="s">
        <v>345</v>
      </c>
      <c r="M22" s="4">
        <v>0.47805666078319931</v>
      </c>
      <c r="N22" s="4" t="s">
        <v>102</v>
      </c>
      <c r="O22" s="4" t="s">
        <v>348</v>
      </c>
      <c r="Q22" t="b">
        <f>IF(ISERROR(VLOOKUP(A22,Projects!A:A,1,FALSE)),FALSE,TRUE)</f>
        <v>1</v>
      </c>
    </row>
    <row r="23" spans="1:17" x14ac:dyDescent="0.35">
      <c r="A23" s="45">
        <v>3</v>
      </c>
      <c r="B23" s="8" t="str">
        <f>IF(AND(A23&lt;&gt;"",ISNUMBER(A23)),VLOOKUP(A23,Studies!A:BZ,2,FALSE),"")</f>
        <v>Klumpp 2020a</v>
      </c>
      <c r="C23" s="8" t="str">
        <f>IF(AND(A23&lt;&gt;"",ISNUMBER(A23)),VLOOKUP(A23,Studies!A:BZ,3,FALSE),"")</f>
        <v xml:space="preserve">https://doi.org/10.1016/j.ejps.2019.105138 </v>
      </c>
      <c r="D23" s="8" t="str">
        <f>IF(AND(A23&lt;&gt;"",ISNUMBER(A23)),VLOOKUP(A23,Studies!A:BZ,4,FALSE),"")</f>
        <v>Dipyridamole</v>
      </c>
      <c r="E23" s="16" t="str">
        <f>IF(AND(A23&lt;&gt;"",ISNUMBER(A23)),VLOOKUP(A23,Studies!A:BZ,9,FALSE),"")</f>
        <v>FaSSIF-V1pH6.5</v>
      </c>
      <c r="F23" s="13">
        <f>IF(AND(A23&lt;&gt;"",ISNUMBER(A23)),VLOOKUP(A23,Studies!A:BZ,13,FALSE),"")</f>
        <v>1</v>
      </c>
      <c r="G23" s="19">
        <v>1</v>
      </c>
      <c r="H23" s="4">
        <v>60</v>
      </c>
      <c r="I23" s="4" t="s">
        <v>32</v>
      </c>
      <c r="J23" s="4">
        <v>10.67823166901</v>
      </c>
      <c r="K23" s="4" t="s">
        <v>102</v>
      </c>
      <c r="L23" s="4" t="s">
        <v>345</v>
      </c>
      <c r="M23" s="4">
        <v>0.23259640410450011</v>
      </c>
      <c r="N23" s="4" t="s">
        <v>102</v>
      </c>
      <c r="O23" s="4" t="s">
        <v>348</v>
      </c>
      <c r="Q23" t="b">
        <f>IF(ISERROR(VLOOKUP(A23,Projects!A:A,1,FALSE)),FALSE,TRUE)</f>
        <v>1</v>
      </c>
    </row>
    <row r="24" spans="1:17" x14ac:dyDescent="0.35">
      <c r="A24" s="45">
        <v>3</v>
      </c>
      <c r="B24" s="8" t="str">
        <f>IF(AND(A24&lt;&gt;"",ISNUMBER(A24)),VLOOKUP(A24,Studies!A:BZ,2,FALSE),"")</f>
        <v>Klumpp 2020a</v>
      </c>
      <c r="C24" s="8" t="str">
        <f>IF(AND(A24&lt;&gt;"",ISNUMBER(A24)),VLOOKUP(A24,Studies!A:BZ,3,FALSE),"")</f>
        <v xml:space="preserve">https://doi.org/10.1016/j.ejps.2019.105138 </v>
      </c>
      <c r="D24" s="8" t="str">
        <f>IF(AND(A24&lt;&gt;"",ISNUMBER(A24)),VLOOKUP(A24,Studies!A:BZ,4,FALSE),"")</f>
        <v>Dipyridamole</v>
      </c>
      <c r="E24" s="16" t="str">
        <f>IF(AND(A24&lt;&gt;"",ISNUMBER(A24)),VLOOKUP(A24,Studies!A:BZ,9,FALSE),"")</f>
        <v>FaSSIF-V1pH6.5</v>
      </c>
      <c r="F24" s="13">
        <f>IF(AND(A24&lt;&gt;"",ISNUMBER(A24)),VLOOKUP(A24,Studies!A:BZ,13,FALSE),"")</f>
        <v>1</v>
      </c>
      <c r="G24" s="19">
        <v>1</v>
      </c>
      <c r="H24" s="4">
        <v>90</v>
      </c>
      <c r="I24" s="4" t="s">
        <v>32</v>
      </c>
      <c r="J24" s="4">
        <v>11.049712807012201</v>
      </c>
      <c r="K24" s="4" t="s">
        <v>102</v>
      </c>
      <c r="L24" s="4" t="s">
        <v>345</v>
      </c>
      <c r="M24" s="4">
        <v>0.38759834864039888</v>
      </c>
      <c r="N24" s="4" t="s">
        <v>102</v>
      </c>
      <c r="O24" s="4" t="s">
        <v>348</v>
      </c>
      <c r="Q24" t="b">
        <f>IF(ISERROR(VLOOKUP(A24,Projects!A:A,1,FALSE)),FALSE,TRUE)</f>
        <v>1</v>
      </c>
    </row>
    <row r="25" spans="1:17" x14ac:dyDescent="0.35">
      <c r="A25" s="45">
        <v>3</v>
      </c>
      <c r="B25" s="8" t="str">
        <f>IF(AND(A25&lt;&gt;"",ISNUMBER(A25)),VLOOKUP(A25,Studies!A:BZ,2,FALSE),"")</f>
        <v>Klumpp 2020a</v>
      </c>
      <c r="C25" s="8" t="str">
        <f>IF(AND(A25&lt;&gt;"",ISNUMBER(A25)),VLOOKUP(A25,Studies!A:BZ,3,FALSE),"")</f>
        <v xml:space="preserve">https://doi.org/10.1016/j.ejps.2019.105138 </v>
      </c>
      <c r="D25" s="8" t="str">
        <f>IF(AND(A25&lt;&gt;"",ISNUMBER(A25)),VLOOKUP(A25,Studies!A:BZ,4,FALSE),"")</f>
        <v>Dipyridamole</v>
      </c>
      <c r="E25" s="16" t="str">
        <f>IF(AND(A25&lt;&gt;"",ISNUMBER(A25)),VLOOKUP(A25,Studies!A:BZ,9,FALSE),"")</f>
        <v>FaSSIF-V1pH6.5</v>
      </c>
      <c r="F25" s="13">
        <f>IF(AND(A25&lt;&gt;"",ISNUMBER(A25)),VLOOKUP(A25,Studies!A:BZ,13,FALSE),"")</f>
        <v>1</v>
      </c>
      <c r="G25" s="19">
        <v>1</v>
      </c>
      <c r="H25" s="4">
        <v>120</v>
      </c>
      <c r="I25" s="4" t="s">
        <v>32</v>
      </c>
      <c r="J25" s="4">
        <v>11.1369551560116</v>
      </c>
      <c r="K25" s="4" t="s">
        <v>102</v>
      </c>
      <c r="L25" s="4" t="s">
        <v>345</v>
      </c>
      <c r="M25" s="4">
        <v>0.41340084362940033</v>
      </c>
      <c r="N25" s="4" t="s">
        <v>102</v>
      </c>
      <c r="O25" s="4" t="s">
        <v>348</v>
      </c>
      <c r="Q25" t="b">
        <f>IF(ISERROR(VLOOKUP(A25,Projects!A:A,1,FALSE)),FALSE,TRUE)</f>
        <v>1</v>
      </c>
    </row>
    <row r="26" spans="1:17" x14ac:dyDescent="0.35">
      <c r="A26" s="45">
        <v>4</v>
      </c>
      <c r="B26" s="8" t="str">
        <f>IF(AND(A26&lt;&gt;"",ISNUMBER(A26)),VLOOKUP(A26,Studies!A:BZ,2,FALSE),"")</f>
        <v>Klumpp 2020a</v>
      </c>
      <c r="C26" s="8" t="str">
        <f>IF(AND(A26&lt;&gt;"",ISNUMBER(A26)),VLOOKUP(A26,Studies!A:BZ,3,FALSE),"")</f>
        <v xml:space="preserve">https://doi.org/10.1016/j.ejps.2019.105138 </v>
      </c>
      <c r="D26" s="8" t="str">
        <f>IF(AND(A26&lt;&gt;"",ISNUMBER(A26)),VLOOKUP(A26,Studies!A:BZ,4,FALSE),"")</f>
        <v>Dipyridamole</v>
      </c>
      <c r="E26" s="16" t="str">
        <f>IF(AND(A26&lt;&gt;"",ISNUMBER(A26)),VLOOKUP(A26,Studies!A:BZ,9,FALSE),"")</f>
        <v>FaSSIF-V2pH6.5</v>
      </c>
      <c r="F26" s="13">
        <f>IF(AND(A26&lt;&gt;"",ISNUMBER(A26)),VLOOKUP(A26,Studies!A:BZ,13,FALSE),"")</f>
        <v>1</v>
      </c>
      <c r="G26" s="19">
        <v>1</v>
      </c>
      <c r="H26" s="4">
        <v>5</v>
      </c>
      <c r="I26" s="4" t="s">
        <v>32</v>
      </c>
      <c r="J26" s="4">
        <v>2.13330541179287</v>
      </c>
      <c r="K26" s="4" t="s">
        <v>102</v>
      </c>
      <c r="L26" s="4" t="s">
        <v>345</v>
      </c>
      <c r="M26" s="4">
        <v>0.23259640410446014</v>
      </c>
      <c r="N26" s="4" t="s">
        <v>102</v>
      </c>
      <c r="O26" s="4" t="s">
        <v>348</v>
      </c>
      <c r="Q26" t="b">
        <f>IF(ISERROR(VLOOKUP(A26,Projects!A:A,1,FALSE)),FALSE,TRUE)</f>
        <v>1</v>
      </c>
    </row>
    <row r="27" spans="1:17" x14ac:dyDescent="0.35">
      <c r="A27" s="45">
        <v>4</v>
      </c>
      <c r="B27" s="8" t="str">
        <f>IF(AND(A27&lt;&gt;"",ISNUMBER(A27)),VLOOKUP(A27,Studies!A:BZ,2,FALSE),"")</f>
        <v>Klumpp 2020a</v>
      </c>
      <c r="C27" s="8" t="str">
        <f>IF(AND(A27&lt;&gt;"",ISNUMBER(A27)),VLOOKUP(A27,Studies!A:BZ,3,FALSE),"")</f>
        <v xml:space="preserve">https://doi.org/10.1016/j.ejps.2019.105138 </v>
      </c>
      <c r="D27" s="8" t="str">
        <f>IF(AND(A27&lt;&gt;"",ISNUMBER(A27)),VLOOKUP(A27,Studies!A:BZ,4,FALSE),"")</f>
        <v>Dipyridamole</v>
      </c>
      <c r="E27" s="16" t="str">
        <f>IF(AND(A27&lt;&gt;"",ISNUMBER(A27)),VLOOKUP(A27,Studies!A:BZ,9,FALSE),"")</f>
        <v>FaSSIF-V2pH6.5</v>
      </c>
      <c r="F27" s="13">
        <f>IF(AND(A27&lt;&gt;"",ISNUMBER(A27)),VLOOKUP(A27,Studies!A:BZ,13,FALSE),"")</f>
        <v>1</v>
      </c>
      <c r="G27" s="19">
        <v>1</v>
      </c>
      <c r="H27" s="4">
        <v>10</v>
      </c>
      <c r="I27" s="4" t="s">
        <v>32</v>
      </c>
      <c r="J27" s="4">
        <v>5.3132198522152896</v>
      </c>
      <c r="K27" s="4" t="s">
        <v>102</v>
      </c>
      <c r="L27" s="4" t="s">
        <v>345</v>
      </c>
      <c r="M27" s="4">
        <v>0.41343823854966022</v>
      </c>
      <c r="N27" s="4" t="s">
        <v>102</v>
      </c>
      <c r="O27" s="4" t="s">
        <v>348</v>
      </c>
      <c r="Q27" t="b">
        <f>IF(ISERROR(VLOOKUP(A27,Projects!A:A,1,FALSE)),FALSE,TRUE)</f>
        <v>1</v>
      </c>
    </row>
    <row r="28" spans="1:17" x14ac:dyDescent="0.35">
      <c r="A28" s="45">
        <v>4</v>
      </c>
      <c r="B28" s="8" t="str">
        <f>IF(AND(A28&lt;&gt;"",ISNUMBER(A28)),VLOOKUP(A28,Studies!A:BZ,2,FALSE),"")</f>
        <v>Klumpp 2020a</v>
      </c>
      <c r="C28" s="8" t="str">
        <f>IF(AND(A28&lt;&gt;"",ISNUMBER(A28)),VLOOKUP(A28,Studies!A:BZ,3,FALSE),"")</f>
        <v xml:space="preserve">https://doi.org/10.1016/j.ejps.2019.105138 </v>
      </c>
      <c r="D28" s="8" t="str">
        <f>IF(AND(A28&lt;&gt;"",ISNUMBER(A28)),VLOOKUP(A28,Studies!A:BZ,4,FALSE),"")</f>
        <v>Dipyridamole</v>
      </c>
      <c r="E28" s="16" t="str">
        <f>IF(AND(A28&lt;&gt;"",ISNUMBER(A28)),VLOOKUP(A28,Studies!A:BZ,9,FALSE),"")</f>
        <v>FaSSIF-V2pH6.5</v>
      </c>
      <c r="F28" s="13">
        <f>IF(AND(A28&lt;&gt;"",ISNUMBER(A28)),VLOOKUP(A28,Studies!A:BZ,13,FALSE),"")</f>
        <v>1</v>
      </c>
      <c r="G28" s="19">
        <v>1</v>
      </c>
      <c r="H28" s="4">
        <v>15</v>
      </c>
      <c r="I28" s="4" t="s">
        <v>32</v>
      </c>
      <c r="J28" s="4">
        <v>6.9427408980763996</v>
      </c>
      <c r="K28" s="4" t="s">
        <v>102</v>
      </c>
      <c r="L28" s="4" t="s">
        <v>345</v>
      </c>
      <c r="M28" s="4">
        <v>0.31007867891226049</v>
      </c>
      <c r="N28" s="4" t="s">
        <v>102</v>
      </c>
      <c r="O28" s="4" t="s">
        <v>348</v>
      </c>
      <c r="Q28" t="b">
        <f>IF(ISERROR(VLOOKUP(A28,Projects!A:A,1,FALSE)),FALSE,TRUE)</f>
        <v>1</v>
      </c>
    </row>
    <row r="29" spans="1:17" x14ac:dyDescent="0.35">
      <c r="A29" s="45">
        <v>4</v>
      </c>
      <c r="B29" s="8" t="str">
        <f>IF(AND(A29&lt;&gt;"",ISNUMBER(A29)),VLOOKUP(A29,Studies!A:BZ,2,FALSE),"")</f>
        <v>Klumpp 2020a</v>
      </c>
      <c r="C29" s="8" t="str">
        <f>IF(AND(A29&lt;&gt;"",ISNUMBER(A29)),VLOOKUP(A29,Studies!A:BZ,3,FALSE),"")</f>
        <v xml:space="preserve">https://doi.org/10.1016/j.ejps.2019.105138 </v>
      </c>
      <c r="D29" s="8" t="str">
        <f>IF(AND(A29&lt;&gt;"",ISNUMBER(A29)),VLOOKUP(A29,Studies!A:BZ,4,FALSE),"")</f>
        <v>Dipyridamole</v>
      </c>
      <c r="E29" s="16" t="str">
        <f>IF(AND(A29&lt;&gt;"",ISNUMBER(A29)),VLOOKUP(A29,Studies!A:BZ,9,FALSE),"")</f>
        <v>FaSSIF-V2pH6.5</v>
      </c>
      <c r="F29" s="13">
        <f>IF(AND(A29&lt;&gt;"",ISNUMBER(A29)),VLOOKUP(A29,Studies!A:BZ,13,FALSE),"")</f>
        <v>1</v>
      </c>
      <c r="G29" s="19">
        <v>1</v>
      </c>
      <c r="H29" s="4">
        <v>20</v>
      </c>
      <c r="I29" s="4" t="s">
        <v>32</v>
      </c>
      <c r="J29" s="4">
        <v>7.8487450264756102</v>
      </c>
      <c r="K29" s="4" t="s">
        <v>102</v>
      </c>
      <c r="L29" s="4" t="s">
        <v>345</v>
      </c>
      <c r="M29" s="4">
        <v>0.1808792293654804</v>
      </c>
      <c r="N29" s="4" t="s">
        <v>102</v>
      </c>
      <c r="O29" s="4" t="s">
        <v>348</v>
      </c>
      <c r="Q29" t="b">
        <f>IF(ISERROR(VLOOKUP(A29,Projects!A:A,1,FALSE)),FALSE,TRUE)</f>
        <v>1</v>
      </c>
    </row>
    <row r="30" spans="1:17" x14ac:dyDescent="0.35">
      <c r="A30" s="45">
        <v>4</v>
      </c>
      <c r="B30" s="8" t="str">
        <f>IF(AND(A30&lt;&gt;"",ISNUMBER(A30)),VLOOKUP(A30,Studies!A:BZ,2,FALSE),"")</f>
        <v>Klumpp 2020a</v>
      </c>
      <c r="C30" s="8" t="str">
        <f>IF(AND(A30&lt;&gt;"",ISNUMBER(A30)),VLOOKUP(A30,Studies!A:BZ,3,FALSE),"")</f>
        <v xml:space="preserve">https://doi.org/10.1016/j.ejps.2019.105138 </v>
      </c>
      <c r="D30" s="8" t="str">
        <f>IF(AND(A30&lt;&gt;"",ISNUMBER(A30)),VLOOKUP(A30,Studies!A:BZ,4,FALSE),"")</f>
        <v>Dipyridamole</v>
      </c>
      <c r="E30" s="16" t="str">
        <f>IF(AND(A30&lt;&gt;"",ISNUMBER(A30)),VLOOKUP(A30,Studies!A:BZ,9,FALSE),"")</f>
        <v>FaSSIF-V2pH6.5</v>
      </c>
      <c r="F30" s="13">
        <f>IF(AND(A30&lt;&gt;"",ISNUMBER(A30)),VLOOKUP(A30,Studies!A:BZ,13,FALSE),"")</f>
        <v>1</v>
      </c>
      <c r="G30" s="19">
        <v>1</v>
      </c>
      <c r="H30" s="4">
        <v>30</v>
      </c>
      <c r="I30" s="4" t="s">
        <v>32</v>
      </c>
      <c r="J30" s="4">
        <v>8.7821970263559503</v>
      </c>
      <c r="K30" s="4" t="s">
        <v>102</v>
      </c>
      <c r="L30" s="4" t="s">
        <v>345</v>
      </c>
      <c r="M30" s="4">
        <v>0.2584362940138103</v>
      </c>
      <c r="N30" s="4" t="s">
        <v>102</v>
      </c>
      <c r="O30" s="4" t="s">
        <v>348</v>
      </c>
      <c r="Q30" t="b">
        <f>IF(ISERROR(VLOOKUP(A30,Projects!A:A,1,FALSE)),FALSE,TRUE)</f>
        <v>1</v>
      </c>
    </row>
    <row r="31" spans="1:17" x14ac:dyDescent="0.35">
      <c r="A31" s="45">
        <v>4</v>
      </c>
      <c r="B31" s="8" t="str">
        <f>IF(AND(A31&lt;&gt;"",ISNUMBER(A31)),VLOOKUP(A31,Studies!A:BZ,2,FALSE),"")</f>
        <v>Klumpp 2020a</v>
      </c>
      <c r="C31" s="8" t="str">
        <f>IF(AND(A31&lt;&gt;"",ISNUMBER(A31)),VLOOKUP(A31,Studies!A:BZ,3,FALSE),"")</f>
        <v xml:space="preserve">https://doi.org/10.1016/j.ejps.2019.105138 </v>
      </c>
      <c r="D31" s="8" t="str">
        <f>IF(AND(A31&lt;&gt;"",ISNUMBER(A31)),VLOOKUP(A31,Studies!A:BZ,4,FALSE),"")</f>
        <v>Dipyridamole</v>
      </c>
      <c r="E31" s="16" t="str">
        <f>IF(AND(A31&lt;&gt;"",ISNUMBER(A31)),VLOOKUP(A31,Studies!A:BZ,9,FALSE),"")</f>
        <v>FaSSIF-V2pH6.5</v>
      </c>
      <c r="F31" s="13">
        <f>IF(AND(A31&lt;&gt;"",ISNUMBER(A31)),VLOOKUP(A31,Studies!A:BZ,13,FALSE),"")</f>
        <v>1</v>
      </c>
      <c r="G31" s="19">
        <v>1</v>
      </c>
      <c r="H31" s="4">
        <v>45</v>
      </c>
      <c r="I31" s="4" t="s">
        <v>32</v>
      </c>
      <c r="J31" s="4">
        <v>9.09713704490383</v>
      </c>
      <c r="K31" s="4" t="s">
        <v>102</v>
      </c>
      <c r="L31" s="4" t="s">
        <v>345</v>
      </c>
      <c r="M31" s="4">
        <v>0.23259640410445925</v>
      </c>
      <c r="N31" s="4" t="s">
        <v>102</v>
      </c>
      <c r="O31" s="4" t="s">
        <v>348</v>
      </c>
      <c r="Q31" t="b">
        <f>IF(ISERROR(VLOOKUP(A31,Projects!A:A,1,FALSE)),FALSE,TRUE)</f>
        <v>1</v>
      </c>
    </row>
    <row r="32" spans="1:17" x14ac:dyDescent="0.35">
      <c r="A32" s="45">
        <v>4</v>
      </c>
      <c r="B32" s="8" t="str">
        <f>IF(AND(A32&lt;&gt;"",ISNUMBER(A32)),VLOOKUP(A32,Studies!A:BZ,2,FALSE),"")</f>
        <v>Klumpp 2020a</v>
      </c>
      <c r="C32" s="8" t="str">
        <f>IF(AND(A32&lt;&gt;"",ISNUMBER(A32)),VLOOKUP(A32,Studies!A:BZ,3,FALSE),"")</f>
        <v xml:space="preserve">https://doi.org/10.1016/j.ejps.2019.105138 </v>
      </c>
      <c r="D32" s="8" t="str">
        <f>IF(AND(A32&lt;&gt;"",ISNUMBER(A32)),VLOOKUP(A32,Studies!A:BZ,4,FALSE),"")</f>
        <v>Dipyridamole</v>
      </c>
      <c r="E32" s="16" t="str">
        <f>IF(AND(A32&lt;&gt;"",ISNUMBER(A32)),VLOOKUP(A32,Studies!A:BZ,9,FALSE),"")</f>
        <v>FaSSIF-V2pH6.5</v>
      </c>
      <c r="F32" s="13">
        <f>IF(AND(A32&lt;&gt;"",ISNUMBER(A32)),VLOOKUP(A32,Studies!A:BZ,13,FALSE),"")</f>
        <v>1</v>
      </c>
      <c r="G32" s="19">
        <v>1</v>
      </c>
      <c r="H32" s="4">
        <v>60</v>
      </c>
      <c r="I32" s="4" t="s">
        <v>32</v>
      </c>
      <c r="J32" s="4">
        <v>9.3603598887127202</v>
      </c>
      <c r="K32" s="4" t="s">
        <v>102</v>
      </c>
      <c r="L32" s="4" t="s">
        <v>345</v>
      </c>
      <c r="M32" s="4">
        <v>0.20679390911539031</v>
      </c>
      <c r="N32" s="4" t="s">
        <v>102</v>
      </c>
      <c r="O32" s="4" t="s">
        <v>348</v>
      </c>
      <c r="Q32" t="b">
        <f>IF(ISERROR(VLOOKUP(A32,Projects!A:A,1,FALSE)),FALSE,TRUE)</f>
        <v>1</v>
      </c>
    </row>
    <row r="33" spans="1:17" x14ac:dyDescent="0.35">
      <c r="A33" s="45">
        <v>4</v>
      </c>
      <c r="B33" s="8" t="str">
        <f>IF(AND(A33&lt;&gt;"",ISNUMBER(A33)),VLOOKUP(A33,Studies!A:BZ,2,FALSE),"")</f>
        <v>Klumpp 2020a</v>
      </c>
      <c r="C33" s="8" t="str">
        <f>IF(AND(A33&lt;&gt;"",ISNUMBER(A33)),VLOOKUP(A33,Studies!A:BZ,3,FALSE),"")</f>
        <v xml:space="preserve">https://doi.org/10.1016/j.ejps.2019.105138 </v>
      </c>
      <c r="D33" s="8" t="str">
        <f>IF(AND(A33&lt;&gt;"",ISNUMBER(A33)),VLOOKUP(A33,Studies!A:BZ,4,FALSE),"")</f>
        <v>Dipyridamole</v>
      </c>
      <c r="E33" s="16" t="str">
        <f>IF(AND(A33&lt;&gt;"",ISNUMBER(A33)),VLOOKUP(A33,Studies!A:BZ,9,FALSE),"")</f>
        <v>FaSSIF-V2pH6.5</v>
      </c>
      <c r="F33" s="13">
        <f>IF(AND(A33&lt;&gt;"",ISNUMBER(A33)),VLOOKUP(A33,Studies!A:BZ,13,FALSE),"")</f>
        <v>1</v>
      </c>
      <c r="G33" s="19">
        <v>1</v>
      </c>
      <c r="H33" s="4">
        <v>90</v>
      </c>
      <c r="I33" s="4" t="s">
        <v>32</v>
      </c>
      <c r="J33" s="4">
        <v>9.73184102671493</v>
      </c>
      <c r="K33" s="4" t="s">
        <v>102</v>
      </c>
      <c r="L33" s="4" t="s">
        <v>345</v>
      </c>
      <c r="M33" s="4">
        <v>0.20671911927484032</v>
      </c>
      <c r="N33" s="4" t="s">
        <v>102</v>
      </c>
      <c r="O33" s="4" t="s">
        <v>348</v>
      </c>
      <c r="Q33" t="b">
        <f>IF(ISERROR(VLOOKUP(A33,Projects!A:A,1,FALSE)),FALSE,TRUE)</f>
        <v>1</v>
      </c>
    </row>
    <row r="34" spans="1:17" x14ac:dyDescent="0.35">
      <c r="A34" s="45">
        <v>4</v>
      </c>
      <c r="B34" s="8" t="str">
        <f>IF(AND(A34&lt;&gt;"",ISNUMBER(A34)),VLOOKUP(A34,Studies!A:BZ,2,FALSE),"")</f>
        <v>Klumpp 2020a</v>
      </c>
      <c r="C34" s="8" t="str">
        <f>IF(AND(A34&lt;&gt;"",ISNUMBER(A34)),VLOOKUP(A34,Studies!A:BZ,3,FALSE),"")</f>
        <v xml:space="preserve">https://doi.org/10.1016/j.ejps.2019.105138 </v>
      </c>
      <c r="D34" s="8" t="str">
        <f>IF(AND(A34&lt;&gt;"",ISNUMBER(A34)),VLOOKUP(A34,Studies!A:BZ,4,FALSE),"")</f>
        <v>Dipyridamole</v>
      </c>
      <c r="E34" s="16" t="str">
        <f>IF(AND(A34&lt;&gt;"",ISNUMBER(A34)),VLOOKUP(A34,Studies!A:BZ,9,FALSE),"")</f>
        <v>FaSSIF-V2pH6.5</v>
      </c>
      <c r="F34" s="13">
        <f>IF(AND(A34&lt;&gt;"",ISNUMBER(A34)),VLOOKUP(A34,Studies!A:BZ,13,FALSE),"")</f>
        <v>1</v>
      </c>
      <c r="G34" s="19">
        <v>1</v>
      </c>
      <c r="H34" s="4">
        <v>120</v>
      </c>
      <c r="I34" s="4" t="s">
        <v>32</v>
      </c>
      <c r="J34" s="4">
        <v>9.8965656505220405</v>
      </c>
      <c r="K34" s="4" t="s">
        <v>102</v>
      </c>
      <c r="L34" s="4" t="s">
        <v>345</v>
      </c>
      <c r="M34" s="4">
        <v>0.20675651419506025</v>
      </c>
      <c r="N34" s="4" t="s">
        <v>102</v>
      </c>
      <c r="O34" s="4" t="s">
        <v>348</v>
      </c>
      <c r="Q34" t="b">
        <f>IF(ISERROR(VLOOKUP(A34,Projects!A:A,1,FALSE)),FALSE,TRUE)</f>
        <v>1</v>
      </c>
    </row>
    <row r="35" spans="1:17" x14ac:dyDescent="0.35">
      <c r="A35" s="45">
        <v>5</v>
      </c>
      <c r="B35" s="8" t="str">
        <f>IF(AND(A35&lt;&gt;"",ISNUMBER(A35)),VLOOKUP(A35,Studies!A:BZ,2,FALSE),"")</f>
        <v>Klumpp 2020a</v>
      </c>
      <c r="C35" s="8" t="str">
        <f>IF(AND(A35&lt;&gt;"",ISNUMBER(A35)),VLOOKUP(A35,Studies!A:BZ,3,FALSE),"")</f>
        <v xml:space="preserve">https://doi.org/10.1016/j.ejps.2019.105138 </v>
      </c>
      <c r="D35" s="8" t="str">
        <f>IF(AND(A35&lt;&gt;"",ISNUMBER(A35)),VLOOKUP(A35,Studies!A:BZ,4,FALSE),"")</f>
        <v>Dipyridamole</v>
      </c>
      <c r="E35" s="16" t="str">
        <f>IF(AND(A35&lt;&gt;"",ISNUMBER(A35)),VLOOKUP(A35,Studies!A:BZ,9,FALSE),"")</f>
        <v>FaSSIF-V3pH6.5</v>
      </c>
      <c r="F35" s="13">
        <f>IF(AND(A35&lt;&gt;"",ISNUMBER(A35)),VLOOKUP(A35,Studies!A:BZ,13,FALSE),"")</f>
        <v>1</v>
      </c>
      <c r="G35" s="19">
        <v>1</v>
      </c>
      <c r="H35" s="4">
        <v>5</v>
      </c>
      <c r="I35" s="4" t="s">
        <v>32</v>
      </c>
      <c r="J35" s="4">
        <v>2.9214220540281901</v>
      </c>
      <c r="K35" s="4" t="s">
        <v>102</v>
      </c>
      <c r="L35" s="4" t="s">
        <v>345</v>
      </c>
      <c r="M35" s="4">
        <v>0.29715873395758008</v>
      </c>
      <c r="N35" s="4" t="s">
        <v>102</v>
      </c>
      <c r="O35" s="4" t="s">
        <v>348</v>
      </c>
      <c r="Q35" t="b">
        <f>IF(ISERROR(VLOOKUP(A35,Projects!A:A,1,FALSE)),FALSE,TRUE)</f>
        <v>1</v>
      </c>
    </row>
    <row r="36" spans="1:17" x14ac:dyDescent="0.35">
      <c r="A36" s="45">
        <v>5</v>
      </c>
      <c r="B36" s="8" t="str">
        <f>IF(AND(A36&lt;&gt;"",ISNUMBER(A36)),VLOOKUP(A36,Studies!A:BZ,2,FALSE),"")</f>
        <v>Klumpp 2020a</v>
      </c>
      <c r="C36" s="8" t="str">
        <f>IF(AND(A36&lt;&gt;"",ISNUMBER(A36)),VLOOKUP(A36,Studies!A:BZ,3,FALSE),"")</f>
        <v xml:space="preserve">https://doi.org/10.1016/j.ejps.2019.105138 </v>
      </c>
      <c r="D36" s="8" t="str">
        <f>IF(AND(A36&lt;&gt;"",ISNUMBER(A36)),VLOOKUP(A36,Studies!A:BZ,4,FALSE),"")</f>
        <v>Dipyridamole</v>
      </c>
      <c r="E36" s="16" t="str">
        <f>IF(AND(A36&lt;&gt;"",ISNUMBER(A36)),VLOOKUP(A36,Studies!A:BZ,9,FALSE),"")</f>
        <v>FaSSIF-V3pH6.5</v>
      </c>
      <c r="F36" s="13">
        <f>IF(AND(A36&lt;&gt;"",ISNUMBER(A36)),VLOOKUP(A36,Studies!A:BZ,13,FALSE),"")</f>
        <v>1</v>
      </c>
      <c r="G36" s="19">
        <v>1</v>
      </c>
      <c r="H36" s="4">
        <v>10</v>
      </c>
      <c r="I36" s="4" t="s">
        <v>32</v>
      </c>
      <c r="J36" s="4">
        <v>6.2305359439973804</v>
      </c>
      <c r="K36" s="4" t="s">
        <v>102</v>
      </c>
      <c r="L36" s="4" t="s">
        <v>345</v>
      </c>
      <c r="M36" s="4">
        <v>0.34880111885599963</v>
      </c>
      <c r="N36" s="4" t="s">
        <v>102</v>
      </c>
      <c r="O36" s="4" t="s">
        <v>348</v>
      </c>
      <c r="Q36" t="b">
        <f>IF(ISERROR(VLOOKUP(A36,Projects!A:A,1,FALSE)),FALSE,TRUE)</f>
        <v>1</v>
      </c>
    </row>
    <row r="37" spans="1:17" x14ac:dyDescent="0.35">
      <c r="A37" s="45">
        <v>5</v>
      </c>
      <c r="B37" s="8" t="str">
        <f>IF(AND(A37&lt;&gt;"",ISNUMBER(A37)),VLOOKUP(A37,Studies!A:BZ,2,FALSE),"")</f>
        <v>Klumpp 2020a</v>
      </c>
      <c r="C37" s="8" t="str">
        <f>IF(AND(A37&lt;&gt;"",ISNUMBER(A37)),VLOOKUP(A37,Studies!A:BZ,3,FALSE),"")</f>
        <v xml:space="preserve">https://doi.org/10.1016/j.ejps.2019.105138 </v>
      </c>
      <c r="D37" s="8" t="str">
        <f>IF(AND(A37&lt;&gt;"",ISNUMBER(A37)),VLOOKUP(A37,Studies!A:BZ,4,FALSE),"")</f>
        <v>Dipyridamole</v>
      </c>
      <c r="E37" s="16" t="str">
        <f>IF(AND(A37&lt;&gt;"",ISNUMBER(A37)),VLOOKUP(A37,Studies!A:BZ,9,FALSE),"")</f>
        <v>FaSSIF-V3pH6.5</v>
      </c>
      <c r="F37" s="13">
        <f>IF(AND(A37&lt;&gt;"",ISNUMBER(A37)),VLOOKUP(A37,Studies!A:BZ,13,FALSE),"")</f>
        <v>1</v>
      </c>
      <c r="G37" s="19">
        <v>1</v>
      </c>
      <c r="H37" s="4">
        <v>15</v>
      </c>
      <c r="I37" s="4" t="s">
        <v>32</v>
      </c>
      <c r="J37" s="4">
        <v>8.10553594399736</v>
      </c>
      <c r="K37" s="4" t="s">
        <v>102</v>
      </c>
      <c r="L37" s="4" t="s">
        <v>345</v>
      </c>
      <c r="M37" s="4">
        <v>0.36175845873098034</v>
      </c>
      <c r="N37" s="4" t="s">
        <v>102</v>
      </c>
      <c r="O37" s="4" t="s">
        <v>348</v>
      </c>
      <c r="Q37" t="b">
        <f>IF(ISERROR(VLOOKUP(A37,Projects!A:A,1,FALSE)),FALSE,TRUE)</f>
        <v>1</v>
      </c>
    </row>
    <row r="38" spans="1:17" x14ac:dyDescent="0.35">
      <c r="A38" s="45">
        <v>5</v>
      </c>
      <c r="B38" s="8" t="str">
        <f>IF(AND(A38&lt;&gt;"",ISNUMBER(A38)),VLOOKUP(A38,Studies!A:BZ,2,FALSE),"")</f>
        <v>Klumpp 2020a</v>
      </c>
      <c r="C38" s="8" t="str">
        <f>IF(AND(A38&lt;&gt;"",ISNUMBER(A38)),VLOOKUP(A38,Studies!A:BZ,3,FALSE),"")</f>
        <v xml:space="preserve">https://doi.org/10.1016/j.ejps.2019.105138 </v>
      </c>
      <c r="D38" s="8" t="str">
        <f>IF(AND(A38&lt;&gt;"",ISNUMBER(A38)),VLOOKUP(A38,Studies!A:BZ,4,FALSE),"")</f>
        <v>Dipyridamole</v>
      </c>
      <c r="E38" s="16" t="str">
        <f>IF(AND(A38&lt;&gt;"",ISNUMBER(A38)),VLOOKUP(A38,Studies!A:BZ,9,FALSE),"")</f>
        <v>FaSSIF-V3pH6.5</v>
      </c>
      <c r="F38" s="13">
        <f>IF(AND(A38&lt;&gt;"",ISNUMBER(A38)),VLOOKUP(A38,Studies!A:BZ,13,FALSE),"")</f>
        <v>1</v>
      </c>
      <c r="G38" s="19">
        <v>1</v>
      </c>
      <c r="H38" s="4">
        <v>20</v>
      </c>
      <c r="I38" s="4" t="s">
        <v>32</v>
      </c>
      <c r="J38" s="4">
        <v>9.1407395219433401</v>
      </c>
      <c r="K38" s="4" t="s">
        <v>102</v>
      </c>
      <c r="L38" s="4" t="s">
        <v>345</v>
      </c>
      <c r="M38" s="4">
        <v>0.49099530319801055</v>
      </c>
      <c r="N38" s="4" t="s">
        <v>102</v>
      </c>
      <c r="O38" s="4" t="s">
        <v>348</v>
      </c>
      <c r="Q38" t="b">
        <f>IF(ISERROR(VLOOKUP(A38,Projects!A:A,1,FALSE)),FALSE,TRUE)</f>
        <v>1</v>
      </c>
    </row>
    <row r="39" spans="1:17" x14ac:dyDescent="0.35">
      <c r="A39" s="45">
        <v>5</v>
      </c>
      <c r="B39" s="8" t="str">
        <f>IF(AND(A39&lt;&gt;"",ISNUMBER(A39)),VLOOKUP(A39,Studies!A:BZ,2,FALSE),"")</f>
        <v>Klumpp 2020a</v>
      </c>
      <c r="C39" s="8" t="str">
        <f>IF(AND(A39&lt;&gt;"",ISNUMBER(A39)),VLOOKUP(A39,Studies!A:BZ,3,FALSE),"")</f>
        <v xml:space="preserve">https://doi.org/10.1016/j.ejps.2019.105138 </v>
      </c>
      <c r="D39" s="8" t="str">
        <f>IF(AND(A39&lt;&gt;"",ISNUMBER(A39)),VLOOKUP(A39,Studies!A:BZ,4,FALSE),"")</f>
        <v>Dipyridamole</v>
      </c>
      <c r="E39" s="16" t="str">
        <f>IF(AND(A39&lt;&gt;"",ISNUMBER(A39)),VLOOKUP(A39,Studies!A:BZ,9,FALSE),"")</f>
        <v>FaSSIF-V3pH6.5</v>
      </c>
      <c r="F39" s="13">
        <f>IF(AND(A39&lt;&gt;"",ISNUMBER(A39)),VLOOKUP(A39,Studies!A:BZ,13,FALSE),"")</f>
        <v>1</v>
      </c>
      <c r="G39" s="19">
        <v>1</v>
      </c>
      <c r="H39" s="4">
        <v>30</v>
      </c>
      <c r="I39" s="4" t="s">
        <v>32</v>
      </c>
      <c r="J39" s="4">
        <v>9.8675097974691095</v>
      </c>
      <c r="K39" s="4" t="s">
        <v>102</v>
      </c>
      <c r="L39" s="4" t="s">
        <v>345</v>
      </c>
      <c r="M39" s="4">
        <v>0.31490262362759047</v>
      </c>
      <c r="N39" s="4" t="s">
        <v>102</v>
      </c>
      <c r="O39" s="4" t="s">
        <v>348</v>
      </c>
      <c r="Q39" t="b">
        <f>IF(ISERROR(VLOOKUP(A39,Projects!A:A,1,FALSE)),FALSE,TRUE)</f>
        <v>1</v>
      </c>
    </row>
    <row r="40" spans="1:17" x14ac:dyDescent="0.35">
      <c r="A40" s="45">
        <v>5</v>
      </c>
      <c r="B40" s="8" t="str">
        <f>IF(AND(A40&lt;&gt;"",ISNUMBER(A40)),VLOOKUP(A40,Studies!A:BZ,2,FALSE),"")</f>
        <v>Klumpp 2020a</v>
      </c>
      <c r="C40" s="8" t="str">
        <f>IF(AND(A40&lt;&gt;"",ISNUMBER(A40)),VLOOKUP(A40,Studies!A:BZ,3,FALSE),"")</f>
        <v xml:space="preserve">https://doi.org/10.1016/j.ejps.2019.105138 </v>
      </c>
      <c r="D40" s="8" t="str">
        <f>IF(AND(A40&lt;&gt;"",ISNUMBER(A40)),VLOOKUP(A40,Studies!A:BZ,4,FALSE),"")</f>
        <v>Dipyridamole</v>
      </c>
      <c r="E40" s="16" t="str">
        <f>IF(AND(A40&lt;&gt;"",ISNUMBER(A40)),VLOOKUP(A40,Studies!A:BZ,9,FALSE),"")</f>
        <v>FaSSIF-V3pH6.5</v>
      </c>
      <c r="F40" s="13">
        <f>IF(AND(A40&lt;&gt;"",ISNUMBER(A40)),VLOOKUP(A40,Studies!A:BZ,13,FALSE),"")</f>
        <v>1</v>
      </c>
      <c r="G40" s="19">
        <v>1</v>
      </c>
      <c r="H40" s="4">
        <v>45</v>
      </c>
      <c r="I40" s="4" t="s">
        <v>32</v>
      </c>
      <c r="J40" s="4">
        <v>10.4925284949292</v>
      </c>
      <c r="K40" s="4" t="s">
        <v>102</v>
      </c>
      <c r="L40" s="4" t="s">
        <v>345</v>
      </c>
      <c r="M40" s="4">
        <v>0.23255900918420025</v>
      </c>
      <c r="N40" s="4" t="s">
        <v>102</v>
      </c>
      <c r="O40" s="4" t="s">
        <v>348</v>
      </c>
      <c r="Q40" t="b">
        <f>IF(ISERROR(VLOOKUP(A40,Projects!A:A,1,FALSE)),FALSE,TRUE)</f>
        <v>1</v>
      </c>
    </row>
    <row r="41" spans="1:17" x14ac:dyDescent="0.35">
      <c r="A41" s="45">
        <v>5</v>
      </c>
      <c r="B41" s="8" t="str">
        <f>IF(AND(A41&lt;&gt;"",ISNUMBER(A41)),VLOOKUP(A41,Studies!A:BZ,2,FALSE),"")</f>
        <v>Klumpp 2020a</v>
      </c>
      <c r="C41" s="8" t="str">
        <f>IF(AND(A41&lt;&gt;"",ISNUMBER(A41)),VLOOKUP(A41,Studies!A:BZ,3,FALSE),"")</f>
        <v xml:space="preserve">https://doi.org/10.1016/j.ejps.2019.105138 </v>
      </c>
      <c r="D41" s="8" t="str">
        <f>IF(AND(A41&lt;&gt;"",ISNUMBER(A41)),VLOOKUP(A41,Studies!A:BZ,4,FALSE),"")</f>
        <v>Dipyridamole</v>
      </c>
      <c r="E41" s="16" t="str">
        <f>IF(AND(A41&lt;&gt;"",ISNUMBER(A41)),VLOOKUP(A41,Studies!A:BZ,9,FALSE),"")</f>
        <v>FaSSIF-V3pH6.5</v>
      </c>
      <c r="F41" s="13">
        <f>IF(AND(A41&lt;&gt;"",ISNUMBER(A41)),VLOOKUP(A41,Studies!A:BZ,13,FALSE),"")</f>
        <v>1</v>
      </c>
      <c r="G41" s="19">
        <v>1</v>
      </c>
      <c r="H41" s="4">
        <v>60</v>
      </c>
      <c r="I41" s="4" t="s">
        <v>32</v>
      </c>
      <c r="J41" s="4">
        <v>10.9753717055075</v>
      </c>
      <c r="K41" s="4" t="s">
        <v>102</v>
      </c>
      <c r="L41" s="4" t="s">
        <v>345</v>
      </c>
      <c r="M41" s="4">
        <v>0.24549765159899906</v>
      </c>
      <c r="N41" s="4" t="s">
        <v>102</v>
      </c>
      <c r="O41" s="4" t="s">
        <v>348</v>
      </c>
      <c r="Q41" t="b">
        <f>IF(ISERROR(VLOOKUP(A41,Projects!A:A,1,FALSE)),FALSE,TRUE)</f>
        <v>1</v>
      </c>
    </row>
    <row r="42" spans="1:17" x14ac:dyDescent="0.35">
      <c r="A42" s="45">
        <v>5</v>
      </c>
      <c r="B42" s="8" t="str">
        <f>IF(AND(A42&lt;&gt;"",ISNUMBER(A42)),VLOOKUP(A42,Studies!A:BZ,2,FALSE),"")</f>
        <v>Klumpp 2020a</v>
      </c>
      <c r="C42" s="8" t="str">
        <f>IF(AND(A42&lt;&gt;"",ISNUMBER(A42)),VLOOKUP(A42,Studies!A:BZ,3,FALSE),"")</f>
        <v xml:space="preserve">https://doi.org/10.1016/j.ejps.2019.105138 </v>
      </c>
      <c r="D42" s="8" t="str">
        <f>IF(AND(A42&lt;&gt;"",ISNUMBER(A42)),VLOOKUP(A42,Studies!A:BZ,4,FALSE),"")</f>
        <v>Dipyridamole</v>
      </c>
      <c r="E42" s="16" t="str">
        <f>IF(AND(A42&lt;&gt;"",ISNUMBER(A42)),VLOOKUP(A42,Studies!A:BZ,9,FALSE),"")</f>
        <v>FaSSIF-V3pH6.5</v>
      </c>
      <c r="F42" s="13">
        <f>IF(AND(A42&lt;&gt;"",ISNUMBER(A42)),VLOOKUP(A42,Studies!A:BZ,13,FALSE),"")</f>
        <v>1</v>
      </c>
      <c r="G42" s="19">
        <v>1</v>
      </c>
      <c r="H42" s="4">
        <v>90</v>
      </c>
      <c r="I42" s="4" t="s">
        <v>32</v>
      </c>
      <c r="J42" s="4">
        <v>11.036792862057601</v>
      </c>
      <c r="K42" s="4" t="s">
        <v>102</v>
      </c>
      <c r="L42" s="4" t="s">
        <v>345</v>
      </c>
      <c r="M42" s="4">
        <v>0.19376177939989958</v>
      </c>
      <c r="N42" s="4" t="s">
        <v>102</v>
      </c>
      <c r="O42" s="4" t="s">
        <v>348</v>
      </c>
      <c r="Q42" t="b">
        <f>IF(ISERROR(VLOOKUP(A42,Projects!A:A,1,FALSE)),FALSE,TRUE)</f>
        <v>1</v>
      </c>
    </row>
    <row r="43" spans="1:17" x14ac:dyDescent="0.35">
      <c r="A43" s="45">
        <v>5</v>
      </c>
      <c r="B43" s="8" t="str">
        <f>IF(AND(A43&lt;&gt;"",ISNUMBER(A43)),VLOOKUP(A43,Studies!A:BZ,2,FALSE),"")</f>
        <v>Klumpp 2020a</v>
      </c>
      <c r="C43" s="8" t="str">
        <f>IF(AND(A43&lt;&gt;"",ISNUMBER(A43)),VLOOKUP(A43,Studies!A:BZ,3,FALSE),"")</f>
        <v xml:space="preserve">https://doi.org/10.1016/j.ejps.2019.105138 </v>
      </c>
      <c r="D43" s="8" t="str">
        <f>IF(AND(A43&lt;&gt;"",ISNUMBER(A43)),VLOOKUP(A43,Studies!A:BZ,4,FALSE),"")</f>
        <v>Dipyridamole</v>
      </c>
      <c r="E43" s="16" t="str">
        <f>IF(AND(A43&lt;&gt;"",ISNUMBER(A43)),VLOOKUP(A43,Studies!A:BZ,9,FALSE),"")</f>
        <v>FaSSIF-V3pH6.5</v>
      </c>
      <c r="F43" s="13">
        <f>IF(AND(A43&lt;&gt;"",ISNUMBER(A43)),VLOOKUP(A43,Studies!A:BZ,13,FALSE),"")</f>
        <v>1</v>
      </c>
      <c r="G43" s="19">
        <v>1</v>
      </c>
      <c r="H43" s="4">
        <v>120</v>
      </c>
      <c r="I43" s="4" t="s">
        <v>32</v>
      </c>
      <c r="J43" s="4">
        <v>11.0852379812726</v>
      </c>
      <c r="K43" s="4" t="s">
        <v>102</v>
      </c>
      <c r="L43" s="4" t="s">
        <v>345</v>
      </c>
      <c r="M43" s="4">
        <v>0.18087922936549994</v>
      </c>
      <c r="N43" s="4" t="s">
        <v>102</v>
      </c>
      <c r="O43" s="4" t="s">
        <v>348</v>
      </c>
      <c r="Q43" t="b">
        <f>IF(ISERROR(VLOOKUP(A43,Projects!A:A,1,FALSE)),FALSE,TRUE)</f>
        <v>1</v>
      </c>
    </row>
    <row r="44" spans="1:17" x14ac:dyDescent="0.35">
      <c r="A44" s="45">
        <v>6</v>
      </c>
      <c r="B44" s="8" t="str">
        <f>IF(AND(A44&lt;&gt;"",ISNUMBER(A44)),VLOOKUP(A44,Studies!A:BZ,2,FALSE),"")</f>
        <v>Klumpp 2020b</v>
      </c>
      <c r="C44" s="8" t="str">
        <f>IF(AND(A44&lt;&gt;"",ISNUMBER(A44)),VLOOKUP(A44,Studies!A:BZ,3,FALSE),"")</f>
        <v xml:space="preserve">https://doi.org/10.1016/j.ejps.2020.105380 </v>
      </c>
      <c r="D44" s="8" t="str">
        <f>IF(AND(A44&lt;&gt;"",ISNUMBER(A44)),VLOOKUP(A44,Studies!A:BZ,4,FALSE),"")</f>
        <v>Dipyridamole</v>
      </c>
      <c r="E44" s="16" t="str">
        <f>IF(AND(A44&lt;&gt;"",ISNUMBER(A44)),VLOOKUP(A44,Studies!A:BZ,9,FALSE),"")</f>
        <v>FaSSGF+FaSSIF-V1</v>
      </c>
      <c r="F44" s="13">
        <f>IF(AND(A44&lt;&gt;"",ISNUMBER(A44)),VLOOKUP(A44,Studies!A:BZ,13,FALSE),"")</f>
        <v>2</v>
      </c>
      <c r="G44" s="19">
        <v>1</v>
      </c>
      <c r="H44" s="4">
        <v>5</v>
      </c>
      <c r="I44" s="4" t="s">
        <v>32</v>
      </c>
      <c r="J44" s="4">
        <v>53.518013114256</v>
      </c>
      <c r="K44" s="4" t="s">
        <v>102</v>
      </c>
      <c r="L44" s="4" t="s">
        <v>345</v>
      </c>
      <c r="M44" s="4">
        <v>6.9107572343604033</v>
      </c>
      <c r="N44" s="4" t="s">
        <v>102</v>
      </c>
      <c r="O44" s="4" t="s">
        <v>348</v>
      </c>
      <c r="Q44" t="b">
        <f>IF(ISERROR(VLOOKUP(A44,Projects!A:A,1,FALSE)),FALSE,TRUE)</f>
        <v>1</v>
      </c>
    </row>
    <row r="45" spans="1:17" x14ac:dyDescent="0.35">
      <c r="A45" s="45">
        <v>6</v>
      </c>
      <c r="B45" s="8" t="str">
        <f>IF(AND(A45&lt;&gt;"",ISNUMBER(A45)),VLOOKUP(A45,Studies!A:BZ,2,FALSE),"")</f>
        <v>Klumpp 2020b</v>
      </c>
      <c r="C45" s="8" t="str">
        <f>IF(AND(A45&lt;&gt;"",ISNUMBER(A45)),VLOOKUP(A45,Studies!A:BZ,3,FALSE),"")</f>
        <v xml:space="preserve">https://doi.org/10.1016/j.ejps.2020.105380 </v>
      </c>
      <c r="D45" s="8" t="str">
        <f>IF(AND(A45&lt;&gt;"",ISNUMBER(A45)),VLOOKUP(A45,Studies!A:BZ,4,FALSE),"")</f>
        <v>Dipyridamole</v>
      </c>
      <c r="E45" s="16" t="str">
        <f>IF(AND(A45&lt;&gt;"",ISNUMBER(A45)),VLOOKUP(A45,Studies!A:BZ,9,FALSE),"")</f>
        <v>FaSSGF+FaSSIF-V1</v>
      </c>
      <c r="F45" s="13">
        <f>IF(AND(A45&lt;&gt;"",ISNUMBER(A45)),VLOOKUP(A45,Studies!A:BZ,13,FALSE),"")</f>
        <v>2</v>
      </c>
      <c r="G45" s="19">
        <v>1</v>
      </c>
      <c r="H45" s="4">
        <v>10</v>
      </c>
      <c r="I45" s="4" t="s">
        <v>32</v>
      </c>
      <c r="J45" s="4">
        <v>75.413250968378904</v>
      </c>
      <c r="K45" s="4" t="s">
        <v>102</v>
      </c>
      <c r="L45" s="4" t="s">
        <v>345</v>
      </c>
      <c r="M45" s="4">
        <v>8.4818349831640916</v>
      </c>
      <c r="N45" s="4" t="s">
        <v>102</v>
      </c>
      <c r="O45" s="4" t="s">
        <v>348</v>
      </c>
      <c r="Q45" t="b">
        <f>IF(ISERROR(VLOOKUP(A45,Projects!A:A,1,FALSE)),FALSE,TRUE)</f>
        <v>1</v>
      </c>
    </row>
    <row r="46" spans="1:17" x14ac:dyDescent="0.35">
      <c r="A46" s="45">
        <v>6</v>
      </c>
      <c r="B46" s="8" t="str">
        <f>IF(AND(A46&lt;&gt;"",ISNUMBER(A46)),VLOOKUP(A46,Studies!A:BZ,2,FALSE),"")</f>
        <v>Klumpp 2020b</v>
      </c>
      <c r="C46" s="8" t="str">
        <f>IF(AND(A46&lt;&gt;"",ISNUMBER(A46)),VLOOKUP(A46,Studies!A:BZ,3,FALSE),"")</f>
        <v xml:space="preserve">https://doi.org/10.1016/j.ejps.2020.105380 </v>
      </c>
      <c r="D46" s="8" t="str">
        <f>IF(AND(A46&lt;&gt;"",ISNUMBER(A46)),VLOOKUP(A46,Studies!A:BZ,4,FALSE),"")</f>
        <v>Dipyridamole</v>
      </c>
      <c r="E46" s="16" t="str">
        <f>IF(AND(A46&lt;&gt;"",ISNUMBER(A46)),VLOOKUP(A46,Studies!A:BZ,9,FALSE),"")</f>
        <v>FaSSGF+FaSSIF-V1</v>
      </c>
      <c r="F46" s="13">
        <f>IF(AND(A46&lt;&gt;"",ISNUMBER(A46)),VLOOKUP(A46,Studies!A:BZ,13,FALSE),"")</f>
        <v>2</v>
      </c>
      <c r="G46" s="19">
        <v>1</v>
      </c>
      <c r="H46" s="4">
        <v>15</v>
      </c>
      <c r="I46" s="4" t="s">
        <v>32</v>
      </c>
      <c r="J46" s="4">
        <v>85.5807995139117</v>
      </c>
      <c r="K46" s="4" t="s">
        <v>102</v>
      </c>
      <c r="L46" s="4" t="s">
        <v>345</v>
      </c>
      <c r="M46" s="4">
        <v>7.7488544013773009</v>
      </c>
      <c r="N46" s="4" t="s">
        <v>102</v>
      </c>
      <c r="O46" s="4" t="s">
        <v>348</v>
      </c>
      <c r="Q46" t="b">
        <f>IF(ISERROR(VLOOKUP(A46,Projects!A:A,1,FALSE)),FALSE,TRUE)</f>
        <v>1</v>
      </c>
    </row>
    <row r="47" spans="1:17" x14ac:dyDescent="0.35">
      <c r="A47" s="45">
        <v>6</v>
      </c>
      <c r="B47" s="8" t="str">
        <f>IF(AND(A47&lt;&gt;"",ISNUMBER(A47)),VLOOKUP(A47,Studies!A:BZ,2,FALSE),"")</f>
        <v>Klumpp 2020b</v>
      </c>
      <c r="C47" s="8" t="str">
        <f>IF(AND(A47&lt;&gt;"",ISNUMBER(A47)),VLOOKUP(A47,Studies!A:BZ,3,FALSE),"")</f>
        <v xml:space="preserve">https://doi.org/10.1016/j.ejps.2020.105380 </v>
      </c>
      <c r="D47" s="8" t="str">
        <f>IF(AND(A47&lt;&gt;"",ISNUMBER(A47)),VLOOKUP(A47,Studies!A:BZ,4,FALSE),"")</f>
        <v>Dipyridamole</v>
      </c>
      <c r="E47" s="16" t="str">
        <f>IF(AND(A47&lt;&gt;"",ISNUMBER(A47)),VLOOKUP(A47,Studies!A:BZ,9,FALSE),"")</f>
        <v>FaSSGF+FaSSIF-V1</v>
      </c>
      <c r="F47" s="13">
        <f>IF(AND(A47&lt;&gt;"",ISNUMBER(A47)),VLOOKUP(A47,Studies!A:BZ,13,FALSE),"")</f>
        <v>2</v>
      </c>
      <c r="G47" s="19">
        <v>1</v>
      </c>
      <c r="H47" s="4">
        <v>30</v>
      </c>
      <c r="I47" s="4" t="s">
        <v>32</v>
      </c>
      <c r="J47" s="4">
        <v>90.009873667687799</v>
      </c>
      <c r="K47" s="4" t="s">
        <v>102</v>
      </c>
      <c r="L47" s="4" t="s">
        <v>345</v>
      </c>
      <c r="M47" s="4">
        <v>5.6542190941542003</v>
      </c>
      <c r="N47" s="4" t="s">
        <v>102</v>
      </c>
      <c r="O47" s="4" t="s">
        <v>348</v>
      </c>
      <c r="Q47" t="b">
        <f>IF(ISERROR(VLOOKUP(A47,Projects!A:A,1,FALSE)),FALSE,TRUE)</f>
        <v>1</v>
      </c>
    </row>
    <row r="48" spans="1:17" x14ac:dyDescent="0.35">
      <c r="A48" s="45">
        <v>6</v>
      </c>
      <c r="B48" s="8" t="str">
        <f>IF(AND(A48&lt;&gt;"",ISNUMBER(A48)),VLOOKUP(A48,Studies!A:BZ,2,FALSE),"")</f>
        <v>Klumpp 2020b</v>
      </c>
      <c r="C48" s="8" t="str">
        <f>IF(AND(A48&lt;&gt;"",ISNUMBER(A48)),VLOOKUP(A48,Studies!A:BZ,3,FALSE),"")</f>
        <v xml:space="preserve">https://doi.org/10.1016/j.ejps.2020.105380 </v>
      </c>
      <c r="D48" s="8" t="str">
        <f>IF(AND(A48&lt;&gt;"",ISNUMBER(A48)),VLOOKUP(A48,Studies!A:BZ,4,FALSE),"")</f>
        <v>Dipyridamole</v>
      </c>
      <c r="E48" s="16" t="str">
        <f>IF(AND(A48&lt;&gt;"",ISNUMBER(A48)),VLOOKUP(A48,Studies!A:BZ,9,FALSE),"")</f>
        <v>FaSSGF+FaSSIF-V1</v>
      </c>
      <c r="F48" s="13">
        <f>IF(AND(A48&lt;&gt;"",ISNUMBER(A48)),VLOOKUP(A48,Studies!A:BZ,13,FALSE),"")</f>
        <v>2</v>
      </c>
      <c r="G48" s="19">
        <v>2</v>
      </c>
      <c r="H48" s="4">
        <v>35</v>
      </c>
      <c r="I48" s="4" t="s">
        <v>32</v>
      </c>
      <c r="J48" s="4">
        <v>93.685511025595503</v>
      </c>
      <c r="K48" s="4" t="s">
        <v>102</v>
      </c>
      <c r="L48" s="4" t="s">
        <v>345</v>
      </c>
      <c r="M48" s="4">
        <v>4.2931719790374956</v>
      </c>
      <c r="N48" s="4" t="s">
        <v>102</v>
      </c>
      <c r="O48" s="4" t="s">
        <v>348</v>
      </c>
      <c r="Q48" t="b">
        <f>IF(ISERROR(VLOOKUP(A48,Projects!A:A,1,FALSE)),FALSE,TRUE)</f>
        <v>1</v>
      </c>
    </row>
    <row r="49" spans="1:17" x14ac:dyDescent="0.35">
      <c r="A49" s="45">
        <v>6</v>
      </c>
      <c r="B49" s="8" t="str">
        <f>IF(AND(A49&lt;&gt;"",ISNUMBER(A49)),VLOOKUP(A49,Studies!A:BZ,2,FALSE),"")</f>
        <v>Klumpp 2020b</v>
      </c>
      <c r="C49" s="8" t="str">
        <f>IF(AND(A49&lt;&gt;"",ISNUMBER(A49)),VLOOKUP(A49,Studies!A:BZ,3,FALSE),"")</f>
        <v xml:space="preserve">https://doi.org/10.1016/j.ejps.2020.105380 </v>
      </c>
      <c r="D49" s="8" t="str">
        <f>IF(AND(A49&lt;&gt;"",ISNUMBER(A49)),VLOOKUP(A49,Studies!A:BZ,4,FALSE),"")</f>
        <v>Dipyridamole</v>
      </c>
      <c r="E49" s="16" t="str">
        <f>IF(AND(A49&lt;&gt;"",ISNUMBER(A49)),VLOOKUP(A49,Studies!A:BZ,9,FALSE),"")</f>
        <v>FaSSGF+FaSSIF-V1</v>
      </c>
      <c r="F49" s="13">
        <f>IF(AND(A49&lt;&gt;"",ISNUMBER(A49)),VLOOKUP(A49,Studies!A:BZ,13,FALSE),"")</f>
        <v>2</v>
      </c>
      <c r="G49" s="19">
        <v>2</v>
      </c>
      <c r="H49" s="4">
        <v>40</v>
      </c>
      <c r="I49" s="4" t="s">
        <v>32</v>
      </c>
      <c r="J49" s="10">
        <v>73.486518646041603</v>
      </c>
      <c r="K49" s="4" t="s">
        <v>102</v>
      </c>
      <c r="L49" s="4" t="s">
        <v>345</v>
      </c>
      <c r="M49" s="4">
        <v>1.4657586268006924</v>
      </c>
      <c r="N49" s="4" t="s">
        <v>102</v>
      </c>
      <c r="O49" s="4" t="s">
        <v>348</v>
      </c>
      <c r="Q49" t="b">
        <f>IF(ISERROR(VLOOKUP(A49,Projects!A:A,1,FALSE)),FALSE,TRUE)</f>
        <v>1</v>
      </c>
    </row>
    <row r="50" spans="1:17" x14ac:dyDescent="0.35">
      <c r="A50" s="45">
        <v>6</v>
      </c>
      <c r="B50" s="8" t="str">
        <f>IF(AND(A50&lt;&gt;"",ISNUMBER(A50)),VLOOKUP(A50,Studies!A:BZ,2,FALSE),"")</f>
        <v>Klumpp 2020b</v>
      </c>
      <c r="C50" s="8" t="str">
        <f>IF(AND(A50&lt;&gt;"",ISNUMBER(A50)),VLOOKUP(A50,Studies!A:BZ,3,FALSE),"")</f>
        <v xml:space="preserve">https://doi.org/10.1016/j.ejps.2020.105380 </v>
      </c>
      <c r="D50" s="8" t="str">
        <f>IF(AND(A50&lt;&gt;"",ISNUMBER(A50)),VLOOKUP(A50,Studies!A:BZ,4,FALSE),"")</f>
        <v>Dipyridamole</v>
      </c>
      <c r="E50" s="16" t="str">
        <f>IF(AND(A50&lt;&gt;"",ISNUMBER(A50)),VLOOKUP(A50,Studies!A:BZ,9,FALSE),"")</f>
        <v>FaSSGF+FaSSIF-V1</v>
      </c>
      <c r="F50" s="13">
        <f>IF(AND(A50&lt;&gt;"",ISNUMBER(A50)),VLOOKUP(A50,Studies!A:BZ,13,FALSE),"")</f>
        <v>2</v>
      </c>
      <c r="G50" s="19">
        <v>2</v>
      </c>
      <c r="H50" s="4">
        <v>45</v>
      </c>
      <c r="I50" s="4" t="s">
        <v>32</v>
      </c>
      <c r="J50" s="4">
        <v>57.3712752221575</v>
      </c>
      <c r="K50" s="4" t="s">
        <v>102</v>
      </c>
      <c r="L50" s="4" t="s">
        <v>345</v>
      </c>
      <c r="M50" s="4">
        <v>2.7224993037797987</v>
      </c>
      <c r="N50" s="4" t="s">
        <v>102</v>
      </c>
      <c r="O50" s="4" t="s">
        <v>348</v>
      </c>
      <c r="Q50" t="b">
        <f>IF(ISERROR(VLOOKUP(A50,Projects!A:A,1,FALSE)),FALSE,TRUE)</f>
        <v>1</v>
      </c>
    </row>
    <row r="51" spans="1:17" x14ac:dyDescent="0.35">
      <c r="A51" s="45">
        <v>6</v>
      </c>
      <c r="B51" s="8" t="str">
        <f>IF(AND(A51&lt;&gt;"",ISNUMBER(A51)),VLOOKUP(A51,Studies!A:BZ,2,FALSE),"")</f>
        <v>Klumpp 2020b</v>
      </c>
      <c r="C51" s="8" t="str">
        <f>IF(AND(A51&lt;&gt;"",ISNUMBER(A51)),VLOOKUP(A51,Studies!A:BZ,3,FALSE),"")</f>
        <v xml:space="preserve">https://doi.org/10.1016/j.ejps.2020.105380 </v>
      </c>
      <c r="D51" s="8" t="str">
        <f>IF(AND(A51&lt;&gt;"",ISNUMBER(A51)),VLOOKUP(A51,Studies!A:BZ,4,FALSE),"")</f>
        <v>Dipyridamole</v>
      </c>
      <c r="E51" s="16" t="str">
        <f>IF(AND(A51&lt;&gt;"",ISNUMBER(A51)),VLOOKUP(A51,Studies!A:BZ,9,FALSE),"")</f>
        <v>FaSSGF+FaSSIF-V1</v>
      </c>
      <c r="F51" s="13">
        <f>IF(AND(A51&lt;&gt;"",ISNUMBER(A51)),VLOOKUP(A51,Studies!A:BZ,13,FALSE),"")</f>
        <v>2</v>
      </c>
      <c r="G51" s="19">
        <v>2</v>
      </c>
      <c r="H51" s="4">
        <v>50</v>
      </c>
      <c r="I51" s="4" t="s">
        <v>32</v>
      </c>
      <c r="J51" s="4">
        <v>47.015367477657598</v>
      </c>
      <c r="K51" s="4" t="s">
        <v>102</v>
      </c>
      <c r="L51" s="4" t="s">
        <v>345</v>
      </c>
      <c r="M51" s="4">
        <v>1.7805007721715</v>
      </c>
      <c r="N51" s="4" t="s">
        <v>102</v>
      </c>
      <c r="O51" s="4" t="s">
        <v>348</v>
      </c>
      <c r="Q51" t="b">
        <f>IF(ISERROR(VLOOKUP(A51,Projects!A:A,1,FALSE)),FALSE,TRUE)</f>
        <v>1</v>
      </c>
    </row>
    <row r="52" spans="1:17" x14ac:dyDescent="0.35">
      <c r="A52" s="45">
        <v>6</v>
      </c>
      <c r="B52" s="8" t="str">
        <f>IF(AND(A52&lt;&gt;"",ISNUMBER(A52)),VLOOKUP(A52,Studies!A:BZ,2,FALSE),"")</f>
        <v>Klumpp 2020b</v>
      </c>
      <c r="C52" s="8" t="str">
        <f>IF(AND(A52&lt;&gt;"",ISNUMBER(A52)),VLOOKUP(A52,Studies!A:BZ,3,FALSE),"")</f>
        <v xml:space="preserve">https://doi.org/10.1016/j.ejps.2020.105380 </v>
      </c>
      <c r="D52" s="8" t="str">
        <f>IF(AND(A52&lt;&gt;"",ISNUMBER(A52)),VLOOKUP(A52,Studies!A:BZ,4,FALSE),"")</f>
        <v>Dipyridamole</v>
      </c>
      <c r="E52" s="16" t="str">
        <f>IF(AND(A52&lt;&gt;"",ISNUMBER(A52)),VLOOKUP(A52,Studies!A:BZ,9,FALSE),"")</f>
        <v>FaSSGF+FaSSIF-V1</v>
      </c>
      <c r="F52" s="13">
        <f>IF(AND(A52&lt;&gt;"",ISNUMBER(A52)),VLOOKUP(A52,Studies!A:BZ,13,FALSE),"")</f>
        <v>2</v>
      </c>
      <c r="G52" s="19">
        <v>2</v>
      </c>
      <c r="H52" s="4">
        <v>60</v>
      </c>
      <c r="I52" s="4" t="s">
        <v>32</v>
      </c>
      <c r="J52" s="4">
        <v>37.402769690371898</v>
      </c>
      <c r="K52" s="4" t="s">
        <v>102</v>
      </c>
      <c r="L52" s="4" t="s">
        <v>345</v>
      </c>
      <c r="M52" s="4">
        <v>1.2565381402061035</v>
      </c>
      <c r="N52" s="4" t="s">
        <v>102</v>
      </c>
      <c r="O52" s="4" t="s">
        <v>348</v>
      </c>
      <c r="Q52" t="b">
        <f>IF(ISERROR(VLOOKUP(A52,Projects!A:A,1,FALSE)),FALSE,TRUE)</f>
        <v>1</v>
      </c>
    </row>
    <row r="53" spans="1:17" x14ac:dyDescent="0.35">
      <c r="A53" s="45">
        <v>6</v>
      </c>
      <c r="B53" s="8" t="str">
        <f>IF(AND(A53&lt;&gt;"",ISNUMBER(A53)),VLOOKUP(A53,Studies!A:BZ,2,FALSE),"")</f>
        <v>Klumpp 2020b</v>
      </c>
      <c r="C53" s="8" t="str">
        <f>IF(AND(A53&lt;&gt;"",ISNUMBER(A53)),VLOOKUP(A53,Studies!A:BZ,3,FALSE),"")</f>
        <v xml:space="preserve">https://doi.org/10.1016/j.ejps.2020.105380 </v>
      </c>
      <c r="D53" s="8" t="str">
        <f>IF(AND(A53&lt;&gt;"",ISNUMBER(A53)),VLOOKUP(A53,Studies!A:BZ,4,FALSE),"")</f>
        <v>Dipyridamole</v>
      </c>
      <c r="E53" s="16" t="str">
        <f>IF(AND(A53&lt;&gt;"",ISNUMBER(A53)),VLOOKUP(A53,Studies!A:BZ,9,FALSE),"")</f>
        <v>FaSSGF+FaSSIF-V1</v>
      </c>
      <c r="F53" s="13">
        <f>IF(AND(A53&lt;&gt;"",ISNUMBER(A53)),VLOOKUP(A53,Studies!A:BZ,13,FALSE),"")</f>
        <v>2</v>
      </c>
      <c r="G53" s="19">
        <v>2</v>
      </c>
      <c r="H53" s="4">
        <v>75</v>
      </c>
      <c r="I53" s="4" t="s">
        <v>32</v>
      </c>
      <c r="J53" s="4">
        <v>32.8270589128838</v>
      </c>
      <c r="K53" s="4" t="s">
        <v>102</v>
      </c>
      <c r="L53" s="4" t="s">
        <v>345</v>
      </c>
      <c r="M53" s="4">
        <v>0.73298058178689729</v>
      </c>
      <c r="N53" s="4" t="s">
        <v>102</v>
      </c>
      <c r="O53" s="4" t="s">
        <v>348</v>
      </c>
      <c r="Q53" t="b">
        <f>IF(ISERROR(VLOOKUP(A53,Projects!A:A,1,FALSE)),FALSE,TRUE)</f>
        <v>1</v>
      </c>
    </row>
    <row r="54" spans="1:17" x14ac:dyDescent="0.35">
      <c r="A54" s="45">
        <v>6</v>
      </c>
      <c r="B54" s="8" t="str">
        <f>IF(AND(A54&lt;&gt;"",ISNUMBER(A54)),VLOOKUP(A54,Studies!A:BZ,2,FALSE),"")</f>
        <v>Klumpp 2020b</v>
      </c>
      <c r="C54" s="8" t="str">
        <f>IF(AND(A54&lt;&gt;"",ISNUMBER(A54)),VLOOKUP(A54,Studies!A:BZ,3,FALSE),"")</f>
        <v xml:space="preserve">https://doi.org/10.1016/j.ejps.2020.105380 </v>
      </c>
      <c r="D54" s="8" t="str">
        <f>IF(AND(A54&lt;&gt;"",ISNUMBER(A54)),VLOOKUP(A54,Studies!A:BZ,4,FALSE),"")</f>
        <v>Dipyridamole</v>
      </c>
      <c r="E54" s="16" t="str">
        <f>IF(AND(A54&lt;&gt;"",ISNUMBER(A54)),VLOOKUP(A54,Studies!A:BZ,9,FALSE),"")</f>
        <v>FaSSGF+FaSSIF-V1</v>
      </c>
      <c r="F54" s="13">
        <f>IF(AND(A54&lt;&gt;"",ISNUMBER(A54)),VLOOKUP(A54,Studies!A:BZ,13,FALSE),"")</f>
        <v>2</v>
      </c>
      <c r="G54" s="19">
        <v>2</v>
      </c>
      <c r="H54" s="4">
        <v>90</v>
      </c>
      <c r="I54" s="4" t="s">
        <v>32</v>
      </c>
      <c r="J54" s="4">
        <v>30.7640193422618</v>
      </c>
      <c r="K54" s="4" t="s">
        <v>102</v>
      </c>
      <c r="L54" s="4" t="s">
        <v>345</v>
      </c>
      <c r="M54" s="4">
        <v>0.31393199827839879</v>
      </c>
      <c r="N54" s="4" t="s">
        <v>102</v>
      </c>
      <c r="O54" s="4" t="s">
        <v>348</v>
      </c>
      <c r="Q54" t="b">
        <f>IF(ISERROR(VLOOKUP(A54,Projects!A:A,1,FALSE)),FALSE,TRUE)</f>
        <v>1</v>
      </c>
    </row>
    <row r="55" spans="1:17" x14ac:dyDescent="0.35">
      <c r="A55" s="45">
        <v>6</v>
      </c>
      <c r="B55" s="8" t="str">
        <f>IF(AND(A55&lt;&gt;"",ISNUMBER(A55)),VLOOKUP(A55,Studies!A:BZ,2,FALSE),"")</f>
        <v>Klumpp 2020b</v>
      </c>
      <c r="C55" s="8" t="str">
        <f>IF(AND(A55&lt;&gt;"",ISNUMBER(A55)),VLOOKUP(A55,Studies!A:BZ,3,FALSE),"")</f>
        <v xml:space="preserve">https://doi.org/10.1016/j.ejps.2020.105380 </v>
      </c>
      <c r="D55" s="8" t="str">
        <f>IF(AND(A55&lt;&gt;"",ISNUMBER(A55)),VLOOKUP(A55,Studies!A:BZ,4,FALSE),"")</f>
        <v>Dipyridamole</v>
      </c>
      <c r="E55" s="16" t="str">
        <f>IF(AND(A55&lt;&gt;"",ISNUMBER(A55)),VLOOKUP(A55,Studies!A:BZ,9,FALSE),"")</f>
        <v>FaSSGF+FaSSIF-V1</v>
      </c>
      <c r="F55" s="13">
        <f>IF(AND(A55&lt;&gt;"",ISNUMBER(A55)),VLOOKUP(A55,Studies!A:BZ,13,FALSE),"")</f>
        <v>2</v>
      </c>
      <c r="G55" s="19">
        <v>2</v>
      </c>
      <c r="H55" s="4">
        <v>120</v>
      </c>
      <c r="I55" s="4" t="s">
        <v>32</v>
      </c>
      <c r="J55" s="4">
        <v>29.779893161852101</v>
      </c>
      <c r="K55" s="4" t="s">
        <v>102</v>
      </c>
      <c r="L55" s="4" t="s">
        <v>345</v>
      </c>
      <c r="M55" s="4">
        <v>0.52355755841919915</v>
      </c>
      <c r="N55" s="4" t="s">
        <v>102</v>
      </c>
      <c r="O55" s="4" t="s">
        <v>348</v>
      </c>
      <c r="Q55" t="b">
        <f>IF(ISERROR(VLOOKUP(A55,Projects!A:A,1,FALSE)),FALSE,TRUE)</f>
        <v>1</v>
      </c>
    </row>
    <row r="56" spans="1:17" x14ac:dyDescent="0.35">
      <c r="A56" s="45">
        <v>6</v>
      </c>
      <c r="B56" s="8" t="str">
        <f>IF(AND(A56&lt;&gt;"",ISNUMBER(A56)),VLOOKUP(A56,Studies!A:BZ,2,FALSE),"")</f>
        <v>Klumpp 2020b</v>
      </c>
      <c r="C56" s="8" t="str">
        <f>IF(AND(A56&lt;&gt;"",ISNUMBER(A56)),VLOOKUP(A56,Studies!A:BZ,3,FALSE),"")</f>
        <v xml:space="preserve">https://doi.org/10.1016/j.ejps.2020.105380 </v>
      </c>
      <c r="D56" s="8" t="str">
        <f>IF(AND(A56&lt;&gt;"",ISNUMBER(A56)),VLOOKUP(A56,Studies!A:BZ,4,FALSE),"")</f>
        <v>Dipyridamole</v>
      </c>
      <c r="E56" s="16" t="str">
        <f>IF(AND(A56&lt;&gt;"",ISNUMBER(A56)),VLOOKUP(A56,Studies!A:BZ,9,FALSE),"")</f>
        <v>FaSSGF+FaSSIF-V1</v>
      </c>
      <c r="F56" s="13">
        <f>IF(AND(A56&lt;&gt;"",ISNUMBER(A56)),VLOOKUP(A56,Studies!A:BZ,13,FALSE),"")</f>
        <v>2</v>
      </c>
      <c r="G56" s="19">
        <v>2</v>
      </c>
      <c r="H56" s="4">
        <v>150</v>
      </c>
      <c r="I56" s="4" t="s">
        <v>32</v>
      </c>
      <c r="J56" s="4">
        <v>28.271804349477101</v>
      </c>
      <c r="K56" s="4" t="s">
        <v>102</v>
      </c>
      <c r="L56" s="4" t="s">
        <v>345</v>
      </c>
      <c r="M56" s="4">
        <v>0.83789463024389832</v>
      </c>
      <c r="N56" s="4" t="s">
        <v>102</v>
      </c>
      <c r="O56" s="4" t="s">
        <v>348</v>
      </c>
      <c r="Q56" t="b">
        <f>IF(ISERROR(VLOOKUP(A56,Projects!A:A,1,FALSE)),FALSE,TRUE)</f>
        <v>1</v>
      </c>
    </row>
    <row r="57" spans="1:17" x14ac:dyDescent="0.35">
      <c r="A57" s="45">
        <v>7</v>
      </c>
      <c r="B57" s="8" t="str">
        <f>IF(AND(A57&lt;&gt;"",ISNUMBER(A57)),VLOOKUP(A57,Studies!A:BZ,2,FALSE),"")</f>
        <v>Klumpp 2020b</v>
      </c>
      <c r="C57" s="8" t="str">
        <f>IF(AND(A57&lt;&gt;"",ISNUMBER(A57)),VLOOKUP(A57,Studies!A:BZ,3,FALSE),"")</f>
        <v xml:space="preserve">https://doi.org/10.1016/j.ejps.2020.105380 </v>
      </c>
      <c r="D57" s="8" t="str">
        <f>IF(AND(A57&lt;&gt;"",ISNUMBER(A57)),VLOOKUP(A57,Studies!A:BZ,4,FALSE),"")</f>
        <v>Dipyridamole</v>
      </c>
      <c r="E57" s="16" t="str">
        <f>IF(AND(A57&lt;&gt;"",ISNUMBER(A57)),VLOOKUP(A57,Studies!A:BZ,9,FALSE),"")</f>
        <v>FaSSGF+FaSSIF-V2</v>
      </c>
      <c r="F57" s="13">
        <f>IF(AND(A57&lt;&gt;"",ISNUMBER(A57)),VLOOKUP(A57,Studies!A:BZ,13,FALSE),"")</f>
        <v>2</v>
      </c>
      <c r="G57" s="19">
        <v>1</v>
      </c>
      <c r="H57" s="4">
        <v>5</v>
      </c>
      <c r="I57" s="4" t="s">
        <v>32</v>
      </c>
      <c r="J57" s="4">
        <v>59.2773487936403</v>
      </c>
      <c r="K57" s="4" t="s">
        <v>102</v>
      </c>
      <c r="L57" s="4" t="s">
        <v>345</v>
      </c>
      <c r="M57" s="4">
        <v>13.716802957036904</v>
      </c>
      <c r="N57" s="4" t="s">
        <v>102</v>
      </c>
      <c r="O57" s="4" t="s">
        <v>348</v>
      </c>
      <c r="Q57" t="b">
        <f>IF(ISERROR(VLOOKUP(A57,Projects!A:A,1,FALSE)),FALSE,TRUE)</f>
        <v>1</v>
      </c>
    </row>
    <row r="58" spans="1:17" x14ac:dyDescent="0.35">
      <c r="A58" s="45">
        <v>7</v>
      </c>
      <c r="B58" s="8" t="str">
        <f>IF(AND(A58&lt;&gt;"",ISNUMBER(A58)),VLOOKUP(A58,Studies!A:BZ,2,FALSE),"")</f>
        <v>Klumpp 2020b</v>
      </c>
      <c r="C58" s="8" t="str">
        <f>IF(AND(A58&lt;&gt;"",ISNUMBER(A58)),VLOOKUP(A58,Studies!A:BZ,3,FALSE),"")</f>
        <v xml:space="preserve">https://doi.org/10.1016/j.ejps.2020.105380 </v>
      </c>
      <c r="D58" s="8" t="str">
        <f>IF(AND(A58&lt;&gt;"",ISNUMBER(A58)),VLOOKUP(A58,Studies!A:BZ,4,FALSE),"")</f>
        <v>Dipyridamole</v>
      </c>
      <c r="E58" s="16" t="str">
        <f>IF(AND(A58&lt;&gt;"",ISNUMBER(A58)),VLOOKUP(A58,Studies!A:BZ,9,FALSE),"")</f>
        <v>FaSSGF+FaSSIF-V2</v>
      </c>
      <c r="F58" s="13">
        <f>IF(AND(A58&lt;&gt;"",ISNUMBER(A58)),VLOOKUP(A58,Studies!A:BZ,13,FALSE),"")</f>
        <v>2</v>
      </c>
      <c r="G58" s="19">
        <v>1</v>
      </c>
      <c r="H58" s="4">
        <v>10</v>
      </c>
      <c r="I58" s="4" t="s">
        <v>32</v>
      </c>
      <c r="J58" s="4">
        <v>83.999594926453796</v>
      </c>
      <c r="K58" s="4" t="s">
        <v>102</v>
      </c>
      <c r="L58" s="4" t="s">
        <v>345</v>
      </c>
      <c r="M58" s="4">
        <v>10.575660143294797</v>
      </c>
      <c r="N58" s="4" t="s">
        <v>102</v>
      </c>
      <c r="O58" s="4" t="s">
        <v>348</v>
      </c>
      <c r="Q58" t="b">
        <f>IF(ISERROR(VLOOKUP(A58,Projects!A:A,1,FALSE)),FALSE,TRUE)</f>
        <v>1</v>
      </c>
    </row>
    <row r="59" spans="1:17" x14ac:dyDescent="0.35">
      <c r="A59" s="45">
        <v>7</v>
      </c>
      <c r="B59" s="8" t="str">
        <f>IF(AND(A59&lt;&gt;"",ISNUMBER(A59)),VLOOKUP(A59,Studies!A:BZ,2,FALSE),"")</f>
        <v>Klumpp 2020b</v>
      </c>
      <c r="C59" s="8" t="str">
        <f>IF(AND(A59&lt;&gt;"",ISNUMBER(A59)),VLOOKUP(A59,Studies!A:BZ,3,FALSE),"")</f>
        <v xml:space="preserve">https://doi.org/10.1016/j.ejps.2020.105380 </v>
      </c>
      <c r="D59" s="8" t="str">
        <f>IF(AND(A59&lt;&gt;"",ISNUMBER(A59)),VLOOKUP(A59,Studies!A:BZ,4,FALSE),"")</f>
        <v>Dipyridamole</v>
      </c>
      <c r="E59" s="16" t="str">
        <f>IF(AND(A59&lt;&gt;"",ISNUMBER(A59)),VLOOKUP(A59,Studies!A:BZ,9,FALSE),"")</f>
        <v>FaSSGF+FaSSIF-V2</v>
      </c>
      <c r="F59" s="13">
        <f>IF(AND(A59&lt;&gt;"",ISNUMBER(A59)),VLOOKUP(A59,Studies!A:BZ,13,FALSE),"")</f>
        <v>2</v>
      </c>
      <c r="G59" s="19">
        <v>1</v>
      </c>
      <c r="H59" s="4">
        <v>15</v>
      </c>
      <c r="I59" s="4" t="s">
        <v>32</v>
      </c>
      <c r="J59" s="4">
        <v>94.167346008759694</v>
      </c>
      <c r="K59" s="4" t="s">
        <v>102</v>
      </c>
      <c r="L59" s="4" t="s">
        <v>345</v>
      </c>
      <c r="M59" s="4">
        <v>6.7011316742193117</v>
      </c>
      <c r="N59" s="4" t="s">
        <v>102</v>
      </c>
      <c r="O59" s="4" t="s">
        <v>348</v>
      </c>
      <c r="Q59" t="b">
        <f>IF(ISERROR(VLOOKUP(A59,Projects!A:A,1,FALSE)),FALSE,TRUE)</f>
        <v>1</v>
      </c>
    </row>
    <row r="60" spans="1:17" x14ac:dyDescent="0.35">
      <c r="A60" s="45">
        <v>7</v>
      </c>
      <c r="B60" s="8" t="str">
        <f>IF(AND(A60&lt;&gt;"",ISNUMBER(A60)),VLOOKUP(A60,Studies!A:BZ,2,FALSE),"")</f>
        <v>Klumpp 2020b</v>
      </c>
      <c r="C60" s="8" t="str">
        <f>IF(AND(A60&lt;&gt;"",ISNUMBER(A60)),VLOOKUP(A60,Studies!A:BZ,3,FALSE),"")</f>
        <v xml:space="preserve">https://doi.org/10.1016/j.ejps.2020.105380 </v>
      </c>
      <c r="D60" s="8" t="str">
        <f>IF(AND(A60&lt;&gt;"",ISNUMBER(A60)),VLOOKUP(A60,Studies!A:BZ,4,FALSE),"")</f>
        <v>Dipyridamole</v>
      </c>
      <c r="E60" s="16" t="str">
        <f>IF(AND(A60&lt;&gt;"",ISNUMBER(A60)),VLOOKUP(A60,Studies!A:BZ,9,FALSE),"")</f>
        <v>FaSSGF+FaSSIF-V2</v>
      </c>
      <c r="F60" s="13">
        <f>IF(AND(A60&lt;&gt;"",ISNUMBER(A60)),VLOOKUP(A60,Studies!A:BZ,13,FALSE),"")</f>
        <v>2</v>
      </c>
      <c r="G60" s="19">
        <v>1</v>
      </c>
      <c r="H60" s="4">
        <v>30</v>
      </c>
      <c r="I60" s="4" t="s">
        <v>32</v>
      </c>
      <c r="J60" s="4">
        <v>97.968353629205794</v>
      </c>
      <c r="K60" s="4" t="s">
        <v>102</v>
      </c>
      <c r="L60" s="4" t="s">
        <v>345</v>
      </c>
      <c r="M60" s="4">
        <v>7.3291982075492115</v>
      </c>
      <c r="N60" s="4" t="s">
        <v>102</v>
      </c>
      <c r="O60" s="4" t="s">
        <v>348</v>
      </c>
      <c r="Q60" t="b">
        <f>IF(ISERROR(VLOOKUP(A60,Projects!A:A,1,FALSE)),FALSE,TRUE)</f>
        <v>1</v>
      </c>
    </row>
    <row r="61" spans="1:17" x14ac:dyDescent="0.35">
      <c r="A61" s="45">
        <v>7</v>
      </c>
      <c r="B61" s="8" t="str">
        <f>IF(AND(A61&lt;&gt;"",ISNUMBER(A61)),VLOOKUP(A61,Studies!A:BZ,2,FALSE),"")</f>
        <v>Klumpp 2020b</v>
      </c>
      <c r="C61" s="8" t="str">
        <f>IF(AND(A61&lt;&gt;"",ISNUMBER(A61)),VLOOKUP(A61,Studies!A:BZ,3,FALSE),"")</f>
        <v xml:space="preserve">https://doi.org/10.1016/j.ejps.2020.105380 </v>
      </c>
      <c r="D61" s="8" t="str">
        <f>IF(AND(A61&lt;&gt;"",ISNUMBER(A61)),VLOOKUP(A61,Studies!A:BZ,4,FALSE),"")</f>
        <v>Dipyridamole</v>
      </c>
      <c r="E61" s="16" t="str">
        <f>IF(AND(A61&lt;&gt;"",ISNUMBER(A61)),VLOOKUP(A61,Studies!A:BZ,9,FALSE),"")</f>
        <v>FaSSGF+FaSSIF-V2</v>
      </c>
      <c r="F61" s="13">
        <f>IF(AND(A61&lt;&gt;"",ISNUMBER(A61)),VLOOKUP(A61,Studies!A:BZ,13,FALSE),"")</f>
        <v>2</v>
      </c>
      <c r="G61" s="19">
        <v>2</v>
      </c>
      <c r="H61" s="4">
        <v>35</v>
      </c>
      <c r="I61" s="4" t="s">
        <v>32</v>
      </c>
      <c r="J61" s="4">
        <v>85.622724625939895</v>
      </c>
      <c r="K61" s="4" t="s">
        <v>102</v>
      </c>
      <c r="L61" s="4" t="s">
        <v>345</v>
      </c>
      <c r="M61" s="4">
        <v>1.4659611635737093</v>
      </c>
      <c r="N61" s="4" t="s">
        <v>102</v>
      </c>
      <c r="O61" s="4" t="s">
        <v>348</v>
      </c>
      <c r="Q61" t="b">
        <f>IF(ISERROR(VLOOKUP(A61,Projects!A:A,1,FALSE)),FALSE,TRUE)</f>
        <v>1</v>
      </c>
    </row>
    <row r="62" spans="1:17" x14ac:dyDescent="0.35">
      <c r="A62" s="45">
        <v>7</v>
      </c>
      <c r="B62" s="8" t="str">
        <f>IF(AND(A62&lt;&gt;"",ISNUMBER(A62)),VLOOKUP(A62,Studies!A:BZ,2,FALSE),"")</f>
        <v>Klumpp 2020b</v>
      </c>
      <c r="C62" s="8" t="str">
        <f>IF(AND(A62&lt;&gt;"",ISNUMBER(A62)),VLOOKUP(A62,Studies!A:BZ,3,FALSE),"")</f>
        <v xml:space="preserve">https://doi.org/10.1016/j.ejps.2020.105380 </v>
      </c>
      <c r="D62" s="8" t="str">
        <f>IF(AND(A62&lt;&gt;"",ISNUMBER(A62)),VLOOKUP(A62,Studies!A:BZ,4,FALSE),"")</f>
        <v>Dipyridamole</v>
      </c>
      <c r="E62" s="16" t="str">
        <f>IF(AND(A62&lt;&gt;"",ISNUMBER(A62)),VLOOKUP(A62,Studies!A:BZ,9,FALSE),"")</f>
        <v>FaSSGF+FaSSIF-V2</v>
      </c>
      <c r="F62" s="13">
        <f>IF(AND(A62&lt;&gt;"",ISNUMBER(A62)),VLOOKUP(A62,Studies!A:BZ,13,FALSE),"")</f>
        <v>2</v>
      </c>
      <c r="G62" s="19">
        <v>2</v>
      </c>
      <c r="H62" s="4">
        <v>40</v>
      </c>
      <c r="I62" s="4" t="s">
        <v>32</v>
      </c>
      <c r="J62" s="4">
        <v>52.648927820957503</v>
      </c>
      <c r="K62" s="4" t="s">
        <v>102</v>
      </c>
      <c r="L62" s="4" t="s">
        <v>345</v>
      </c>
      <c r="M62" s="4">
        <v>4.2929694422642939</v>
      </c>
      <c r="N62" s="4" t="s">
        <v>102</v>
      </c>
      <c r="O62" s="4" t="s">
        <v>348</v>
      </c>
      <c r="Q62" t="b">
        <f>IF(ISERROR(VLOOKUP(A62,Projects!A:A,1,FALSE)),FALSE,TRUE)</f>
        <v>1</v>
      </c>
    </row>
    <row r="63" spans="1:17" x14ac:dyDescent="0.35">
      <c r="A63" s="45">
        <v>7</v>
      </c>
      <c r="B63" s="8" t="str">
        <f>IF(AND(A63&lt;&gt;"",ISNUMBER(A63)),VLOOKUP(A63,Studies!A:BZ,2,FALSE),"")</f>
        <v>Klumpp 2020b</v>
      </c>
      <c r="C63" s="8" t="str">
        <f>IF(AND(A63&lt;&gt;"",ISNUMBER(A63)),VLOOKUP(A63,Studies!A:BZ,3,FALSE),"")</f>
        <v xml:space="preserve">https://doi.org/10.1016/j.ejps.2020.105380 </v>
      </c>
      <c r="D63" s="8" t="str">
        <f>IF(AND(A63&lt;&gt;"",ISNUMBER(A63)),VLOOKUP(A63,Studies!A:BZ,4,FALSE),"")</f>
        <v>Dipyridamole</v>
      </c>
      <c r="E63" s="16" t="str">
        <f>IF(AND(A63&lt;&gt;"",ISNUMBER(A63)),VLOOKUP(A63,Studies!A:BZ,9,FALSE),"")</f>
        <v>FaSSGF+FaSSIF-V2</v>
      </c>
      <c r="F63" s="13">
        <f>IF(AND(A63&lt;&gt;"",ISNUMBER(A63)),VLOOKUP(A63,Studies!A:BZ,13,FALSE),"")</f>
        <v>2</v>
      </c>
      <c r="G63" s="19">
        <v>2</v>
      </c>
      <c r="H63" s="4">
        <v>45</v>
      </c>
      <c r="I63" s="4" t="s">
        <v>32</v>
      </c>
      <c r="J63" s="4">
        <v>40.198587306007703</v>
      </c>
      <c r="K63" s="4" t="s">
        <v>102</v>
      </c>
      <c r="L63" s="4" t="s">
        <v>345</v>
      </c>
      <c r="M63" s="4">
        <v>4.3978834907212985</v>
      </c>
      <c r="N63" s="4" t="s">
        <v>102</v>
      </c>
      <c r="O63" s="4" t="s">
        <v>348</v>
      </c>
      <c r="Q63" t="b">
        <f>IF(ISERROR(VLOOKUP(A63,Projects!A:A,1,FALSE)),FALSE,TRUE)</f>
        <v>1</v>
      </c>
    </row>
    <row r="64" spans="1:17" x14ac:dyDescent="0.35">
      <c r="A64" s="45">
        <v>7</v>
      </c>
      <c r="B64" s="8" t="str">
        <f>IF(AND(A64&lt;&gt;"",ISNUMBER(A64)),VLOOKUP(A64,Studies!A:BZ,2,FALSE),"")</f>
        <v>Klumpp 2020b</v>
      </c>
      <c r="C64" s="8" t="str">
        <f>IF(AND(A64&lt;&gt;"",ISNUMBER(A64)),VLOOKUP(A64,Studies!A:BZ,3,FALSE),"")</f>
        <v xml:space="preserve">https://doi.org/10.1016/j.ejps.2020.105380 </v>
      </c>
      <c r="D64" s="8" t="str">
        <f>IF(AND(A64&lt;&gt;"",ISNUMBER(A64)),VLOOKUP(A64,Studies!A:BZ,4,FALSE),"")</f>
        <v>Dipyridamole</v>
      </c>
      <c r="E64" s="16" t="str">
        <f>IF(AND(A64&lt;&gt;"",ISNUMBER(A64)),VLOOKUP(A64,Studies!A:BZ,9,FALSE),"")</f>
        <v>FaSSGF+FaSSIF-V2</v>
      </c>
      <c r="F64" s="13">
        <f>IF(AND(A64&lt;&gt;"",ISNUMBER(A64)),VLOOKUP(A64,Studies!A:BZ,13,FALSE),"")</f>
        <v>2</v>
      </c>
      <c r="G64" s="19">
        <v>2</v>
      </c>
      <c r="H64" s="4">
        <v>50</v>
      </c>
      <c r="I64" s="4" t="s">
        <v>32</v>
      </c>
      <c r="J64" s="4">
        <v>36.753639332641299</v>
      </c>
      <c r="K64" s="4" t="s">
        <v>102</v>
      </c>
      <c r="L64" s="4" t="s">
        <v>345</v>
      </c>
      <c r="M64" s="4">
        <v>2.6177877920960029</v>
      </c>
      <c r="N64" s="4" t="s">
        <v>102</v>
      </c>
      <c r="O64" s="4" t="s">
        <v>348</v>
      </c>
      <c r="Q64" t="b">
        <f>IF(ISERROR(VLOOKUP(A64,Projects!A:A,1,FALSE)),FALSE,TRUE)</f>
        <v>1</v>
      </c>
    </row>
    <row r="65" spans="1:17" x14ac:dyDescent="0.35">
      <c r="A65" s="45">
        <v>7</v>
      </c>
      <c r="B65" s="8" t="str">
        <f>IF(AND(A65&lt;&gt;"",ISNUMBER(A65)),VLOOKUP(A65,Studies!A:BZ,2,FALSE),"")</f>
        <v>Klumpp 2020b</v>
      </c>
      <c r="C65" s="8" t="str">
        <f>IF(AND(A65&lt;&gt;"",ISNUMBER(A65)),VLOOKUP(A65,Studies!A:BZ,3,FALSE),"")</f>
        <v xml:space="preserve">https://doi.org/10.1016/j.ejps.2020.105380 </v>
      </c>
      <c r="D65" s="8" t="str">
        <f>IF(AND(A65&lt;&gt;"",ISNUMBER(A65)),VLOOKUP(A65,Studies!A:BZ,4,FALSE),"")</f>
        <v>Dipyridamole</v>
      </c>
      <c r="E65" s="16" t="str">
        <f>IF(AND(A65&lt;&gt;"",ISNUMBER(A65)),VLOOKUP(A65,Studies!A:BZ,9,FALSE),"")</f>
        <v>FaSSGF+FaSSIF-V2</v>
      </c>
      <c r="F65" s="13">
        <f>IF(AND(A65&lt;&gt;"",ISNUMBER(A65)),VLOOKUP(A65,Studies!A:BZ,13,FALSE),"")</f>
        <v>2</v>
      </c>
      <c r="G65" s="19">
        <v>2</v>
      </c>
      <c r="H65" s="4">
        <v>60</v>
      </c>
      <c r="I65" s="4" t="s">
        <v>32</v>
      </c>
      <c r="J65" s="4">
        <v>31.748550596217498</v>
      </c>
      <c r="K65" s="4" t="s">
        <v>102</v>
      </c>
      <c r="L65" s="4" t="s">
        <v>345</v>
      </c>
      <c r="M65" s="4">
        <v>1.7796906250792048</v>
      </c>
      <c r="N65" s="4" t="s">
        <v>102</v>
      </c>
      <c r="O65" s="4" t="s">
        <v>348</v>
      </c>
      <c r="Q65" t="b">
        <f>IF(ISERROR(VLOOKUP(A65,Projects!A:A,1,FALSE)),FALSE,TRUE)</f>
        <v>1</v>
      </c>
    </row>
    <row r="66" spans="1:17" x14ac:dyDescent="0.35">
      <c r="A66" s="45">
        <v>7</v>
      </c>
      <c r="B66" s="8" t="str">
        <f>IF(AND(A66&lt;&gt;"",ISNUMBER(A66)),VLOOKUP(A66,Studies!A:BZ,2,FALSE),"")</f>
        <v>Klumpp 2020b</v>
      </c>
      <c r="C66" s="8" t="str">
        <f>IF(AND(A66&lt;&gt;"",ISNUMBER(A66)),VLOOKUP(A66,Studies!A:BZ,3,FALSE),"")</f>
        <v xml:space="preserve">https://doi.org/10.1016/j.ejps.2020.105380 </v>
      </c>
      <c r="D66" s="8" t="str">
        <f>IF(AND(A66&lt;&gt;"",ISNUMBER(A66)),VLOOKUP(A66,Studies!A:BZ,4,FALSE),"")</f>
        <v>Dipyridamole</v>
      </c>
      <c r="E66" s="16" t="str">
        <f>IF(AND(A66&lt;&gt;"",ISNUMBER(A66)),VLOOKUP(A66,Studies!A:BZ,9,FALSE),"")</f>
        <v>FaSSGF+FaSSIF-V2</v>
      </c>
      <c r="F66" s="13">
        <f>IF(AND(A66&lt;&gt;"",ISNUMBER(A66)),VLOOKUP(A66,Studies!A:BZ,13,FALSE),"")</f>
        <v>2</v>
      </c>
      <c r="G66" s="19">
        <v>2</v>
      </c>
      <c r="H66" s="4">
        <v>75</v>
      </c>
      <c r="I66" s="4" t="s">
        <v>32</v>
      </c>
      <c r="J66" s="4">
        <v>30.2092711207878</v>
      </c>
      <c r="K66" s="4" t="s">
        <v>102</v>
      </c>
      <c r="L66" s="4" t="s">
        <v>345</v>
      </c>
      <c r="M66" s="4">
        <v>0.62847160687610071</v>
      </c>
      <c r="N66" s="4" t="s">
        <v>102</v>
      </c>
      <c r="O66" s="4" t="s">
        <v>348</v>
      </c>
      <c r="Q66" t="b">
        <f>IF(ISERROR(VLOOKUP(A66,Projects!A:A,1,FALSE)),FALSE,TRUE)</f>
        <v>1</v>
      </c>
    </row>
    <row r="67" spans="1:17" x14ac:dyDescent="0.35">
      <c r="A67" s="45">
        <v>7</v>
      </c>
      <c r="B67" s="8" t="str">
        <f>IF(AND(A67&lt;&gt;"",ISNUMBER(A67)),VLOOKUP(A67,Studies!A:BZ,2,FALSE),"")</f>
        <v>Klumpp 2020b</v>
      </c>
      <c r="C67" s="8" t="str">
        <f>IF(AND(A67&lt;&gt;"",ISNUMBER(A67)),VLOOKUP(A67,Studies!A:BZ,3,FALSE),"")</f>
        <v xml:space="preserve">https://doi.org/10.1016/j.ejps.2020.105380 </v>
      </c>
      <c r="D67" s="8" t="str">
        <f>IF(AND(A67&lt;&gt;"",ISNUMBER(A67)),VLOOKUP(A67,Studies!A:BZ,4,FALSE),"")</f>
        <v>Dipyridamole</v>
      </c>
      <c r="E67" s="16" t="str">
        <f>IF(AND(A67&lt;&gt;"",ISNUMBER(A67)),VLOOKUP(A67,Studies!A:BZ,9,FALSE),"")</f>
        <v>FaSSGF+FaSSIF-V2</v>
      </c>
      <c r="F67" s="13">
        <f>IF(AND(A67&lt;&gt;"",ISNUMBER(A67)),VLOOKUP(A67,Studies!A:BZ,13,FALSE),"")</f>
        <v>2</v>
      </c>
      <c r="G67" s="19">
        <v>2</v>
      </c>
      <c r="H67" s="4">
        <v>90</v>
      </c>
      <c r="I67" s="4" t="s">
        <v>32</v>
      </c>
      <c r="J67" s="4">
        <v>28.984328717182699</v>
      </c>
      <c r="K67" s="4" t="s">
        <v>102</v>
      </c>
      <c r="L67" s="4" t="s">
        <v>345</v>
      </c>
      <c r="M67" s="4">
        <v>0.62766145978380194</v>
      </c>
      <c r="N67" s="4" t="s">
        <v>102</v>
      </c>
      <c r="O67" s="4" t="s">
        <v>348</v>
      </c>
      <c r="Q67" t="b">
        <f>IF(ISERROR(VLOOKUP(A67,Projects!A:A,1,FALSE)),FALSE,TRUE)</f>
        <v>1</v>
      </c>
    </row>
    <row r="68" spans="1:17" x14ac:dyDescent="0.35">
      <c r="A68" s="45">
        <v>7</v>
      </c>
      <c r="B68" s="8" t="str">
        <f>IF(AND(A68&lt;&gt;"",ISNUMBER(A68)),VLOOKUP(A68,Studies!A:BZ,2,FALSE),"")</f>
        <v>Klumpp 2020b</v>
      </c>
      <c r="C68" s="8" t="str">
        <f>IF(AND(A68&lt;&gt;"",ISNUMBER(A68)),VLOOKUP(A68,Studies!A:BZ,3,FALSE),"")</f>
        <v xml:space="preserve">https://doi.org/10.1016/j.ejps.2020.105380 </v>
      </c>
      <c r="D68" s="8" t="str">
        <f>IF(AND(A68&lt;&gt;"",ISNUMBER(A68)),VLOOKUP(A68,Studies!A:BZ,4,FALSE),"")</f>
        <v>Dipyridamole</v>
      </c>
      <c r="E68" s="16" t="str">
        <f>IF(AND(A68&lt;&gt;"",ISNUMBER(A68)),VLOOKUP(A68,Studies!A:BZ,9,FALSE),"")</f>
        <v>FaSSGF+FaSSIF-V2</v>
      </c>
      <c r="F68" s="13">
        <f>IF(AND(A68&lt;&gt;"",ISNUMBER(A68)),VLOOKUP(A68,Studies!A:BZ,13,FALSE),"")</f>
        <v>2</v>
      </c>
      <c r="G68" s="19">
        <v>2</v>
      </c>
      <c r="H68" s="4">
        <v>120</v>
      </c>
      <c r="I68" s="4" t="s">
        <v>32</v>
      </c>
      <c r="J68" s="4">
        <v>26.952682346388499</v>
      </c>
      <c r="K68" s="4" t="s">
        <v>102</v>
      </c>
      <c r="L68" s="4" t="s">
        <v>345</v>
      </c>
      <c r="M68" s="4">
        <v>0.83769209347070017</v>
      </c>
      <c r="N68" s="4" t="s">
        <v>102</v>
      </c>
      <c r="O68" s="4" t="s">
        <v>348</v>
      </c>
      <c r="Q68" t="b">
        <f>IF(ISERROR(VLOOKUP(A68,Projects!A:A,1,FALSE)),FALSE,TRUE)</f>
        <v>1</v>
      </c>
    </row>
    <row r="69" spans="1:17" x14ac:dyDescent="0.35">
      <c r="A69" s="45">
        <v>7</v>
      </c>
      <c r="B69" s="8" t="str">
        <f>IF(AND(A69&lt;&gt;"",ISNUMBER(A69)),VLOOKUP(A69,Studies!A:BZ,2,FALSE),"")</f>
        <v>Klumpp 2020b</v>
      </c>
      <c r="C69" s="8" t="str">
        <f>IF(AND(A69&lt;&gt;"",ISNUMBER(A69)),VLOOKUP(A69,Studies!A:BZ,3,FALSE),"")</f>
        <v xml:space="preserve">https://doi.org/10.1016/j.ejps.2020.105380 </v>
      </c>
      <c r="D69" s="8" t="str">
        <f>IF(AND(A69&lt;&gt;"",ISNUMBER(A69)),VLOOKUP(A69,Studies!A:BZ,4,FALSE),"")</f>
        <v>Dipyridamole</v>
      </c>
      <c r="E69" s="16" t="str">
        <f>IF(AND(A69&lt;&gt;"",ISNUMBER(A69)),VLOOKUP(A69,Studies!A:BZ,9,FALSE),"")</f>
        <v>FaSSGF+FaSSIF-V2</v>
      </c>
      <c r="F69" s="13">
        <f>IF(AND(A69&lt;&gt;"",ISNUMBER(A69)),VLOOKUP(A69,Studies!A:BZ,13,FALSE),"")</f>
        <v>2</v>
      </c>
      <c r="G69" s="19">
        <v>2</v>
      </c>
      <c r="H69" s="4">
        <v>150</v>
      </c>
      <c r="I69" s="4" t="s">
        <v>32</v>
      </c>
      <c r="J69" s="4">
        <v>24.502595002405101</v>
      </c>
      <c r="K69" s="4" t="s">
        <v>102</v>
      </c>
      <c r="L69" s="4" t="s">
        <v>345</v>
      </c>
      <c r="M69" s="4">
        <v>0.83789463024379884</v>
      </c>
      <c r="N69" s="4" t="s">
        <v>102</v>
      </c>
      <c r="O69" s="4" t="s">
        <v>348</v>
      </c>
      <c r="Q69" t="b">
        <f>IF(ISERROR(VLOOKUP(A69,Projects!A:A,1,FALSE)),FALSE,TRUE)</f>
        <v>1</v>
      </c>
    </row>
    <row r="70" spans="1:17" x14ac:dyDescent="0.35">
      <c r="A70" s="45">
        <v>8</v>
      </c>
      <c r="B70" s="8" t="str">
        <f>IF(AND(A70&lt;&gt;"",ISNUMBER(A70)),VLOOKUP(A70,Studies!A:BZ,2,FALSE),"")</f>
        <v>Matsui 2017</v>
      </c>
      <c r="C70" s="8" t="str">
        <f>IF(AND(A70&lt;&gt;"",ISNUMBER(A70)),VLOOKUP(A70,Studies!A:BZ,3,FALSE),"")</f>
        <v xml:space="preserve">https://doi.org/10.1021/acs.molpharmaceut.6b01063 </v>
      </c>
      <c r="D70" s="8" t="str">
        <f>IF(AND(A70&lt;&gt;"",ISNUMBER(A70)),VLOOKUP(A70,Studies!A:BZ,4,FALSE),"")</f>
        <v>Dipyridamole</v>
      </c>
      <c r="E70" s="16" t="str">
        <f>IF(AND(A70&lt;&gt;"",ISNUMBER(A70)),VLOOKUP(A70,Studies!A:BZ,9,FALSE),"")</f>
        <v>SGFpH2.0</v>
      </c>
      <c r="F70" s="13">
        <f>IF(AND(A70&lt;&gt;"",ISNUMBER(A70)),VLOOKUP(A70,Studies!A:BZ,13,FALSE),"")</f>
        <v>1</v>
      </c>
      <c r="G70" s="19">
        <v>1</v>
      </c>
      <c r="H70" s="4">
        <v>3</v>
      </c>
      <c r="I70" s="4" t="s">
        <v>32</v>
      </c>
      <c r="J70" s="4">
        <v>42.271295109451003</v>
      </c>
      <c r="K70" s="4" t="s">
        <v>102</v>
      </c>
      <c r="L70" s="4" t="s">
        <v>345</v>
      </c>
      <c r="M70" s="4">
        <v>5.0484107530590947</v>
      </c>
      <c r="N70" s="4" t="s">
        <v>102</v>
      </c>
      <c r="O70" s="4" t="s">
        <v>348</v>
      </c>
      <c r="Q70" t="b">
        <f>IF(ISERROR(VLOOKUP(A70,Projects!A:A,1,FALSE)),FALSE,TRUE)</f>
        <v>1</v>
      </c>
    </row>
    <row r="71" spans="1:17" x14ac:dyDescent="0.35">
      <c r="A71" s="45">
        <v>8</v>
      </c>
      <c r="B71" s="8" t="str">
        <f>IF(AND(A71&lt;&gt;"",ISNUMBER(A71)),VLOOKUP(A71,Studies!A:BZ,2,FALSE),"")</f>
        <v>Matsui 2017</v>
      </c>
      <c r="C71" s="8" t="str">
        <f>IF(AND(A71&lt;&gt;"",ISNUMBER(A71)),VLOOKUP(A71,Studies!A:BZ,3,FALSE),"")</f>
        <v xml:space="preserve">https://doi.org/10.1021/acs.molpharmaceut.6b01063 </v>
      </c>
      <c r="D71" s="8" t="str">
        <f>IF(AND(A71&lt;&gt;"",ISNUMBER(A71)),VLOOKUP(A71,Studies!A:BZ,4,FALSE),"")</f>
        <v>Dipyridamole</v>
      </c>
      <c r="E71" s="16" t="str">
        <f>IF(AND(A71&lt;&gt;"",ISNUMBER(A71)),VLOOKUP(A71,Studies!A:BZ,9,FALSE),"")</f>
        <v>SGFpH2.0</v>
      </c>
      <c r="F71" s="13">
        <f>IF(AND(A71&lt;&gt;"",ISNUMBER(A71)),VLOOKUP(A71,Studies!A:BZ,13,FALSE),"")</f>
        <v>1</v>
      </c>
      <c r="G71" s="19">
        <v>1</v>
      </c>
      <c r="H71" s="4">
        <v>6</v>
      </c>
      <c r="I71" s="4" t="s">
        <v>32</v>
      </c>
      <c r="J71" s="4">
        <v>80.029633627420495</v>
      </c>
      <c r="K71" s="4" t="s">
        <v>102</v>
      </c>
      <c r="L71" s="4" t="s">
        <v>345</v>
      </c>
      <c r="M71" s="4">
        <v>12.290809327846503</v>
      </c>
      <c r="N71" s="4" t="s">
        <v>102</v>
      </c>
      <c r="O71" s="4" t="s">
        <v>348</v>
      </c>
      <c r="Q71" t="b">
        <f>IF(ISERROR(VLOOKUP(A71,Projects!A:A,1,FALSE)),FALSE,TRUE)</f>
        <v>1</v>
      </c>
    </row>
    <row r="72" spans="1:17" x14ac:dyDescent="0.35">
      <c r="A72" s="45">
        <v>8</v>
      </c>
      <c r="B72" s="8" t="str">
        <f>IF(AND(A72&lt;&gt;"",ISNUMBER(A72)),VLOOKUP(A72,Studies!A:BZ,2,FALSE),"")</f>
        <v>Matsui 2017</v>
      </c>
      <c r="C72" s="8" t="str">
        <f>IF(AND(A72&lt;&gt;"",ISNUMBER(A72)),VLOOKUP(A72,Studies!A:BZ,3,FALSE),"")</f>
        <v xml:space="preserve">https://doi.org/10.1021/acs.molpharmaceut.6b01063 </v>
      </c>
      <c r="D72" s="8" t="str">
        <f>IF(AND(A72&lt;&gt;"",ISNUMBER(A72)),VLOOKUP(A72,Studies!A:BZ,4,FALSE),"")</f>
        <v>Dipyridamole</v>
      </c>
      <c r="E72" s="16" t="str">
        <f>IF(AND(A72&lt;&gt;"",ISNUMBER(A72)),VLOOKUP(A72,Studies!A:BZ,9,FALSE),"")</f>
        <v>SGFpH2.0</v>
      </c>
      <c r="F72" s="13">
        <f>IF(AND(A72&lt;&gt;"",ISNUMBER(A72)),VLOOKUP(A72,Studies!A:BZ,13,FALSE),"")</f>
        <v>1</v>
      </c>
      <c r="G72" s="19">
        <v>1</v>
      </c>
      <c r="H72" s="4">
        <v>9</v>
      </c>
      <c r="I72" s="4" t="s">
        <v>32</v>
      </c>
      <c r="J72" s="4">
        <v>84.317864379929802</v>
      </c>
      <c r="K72" s="4" t="s">
        <v>102</v>
      </c>
      <c r="L72" s="4" t="s">
        <v>345</v>
      </c>
      <c r="M72" s="4">
        <v>12.839506172839705</v>
      </c>
      <c r="N72" s="4" t="s">
        <v>102</v>
      </c>
      <c r="O72" s="4" t="s">
        <v>348</v>
      </c>
      <c r="Q72" t="b">
        <f>IF(ISERROR(VLOOKUP(A72,Projects!A:A,1,FALSE)),FALSE,TRUE)</f>
        <v>1</v>
      </c>
    </row>
    <row r="73" spans="1:17" x14ac:dyDescent="0.35">
      <c r="A73" s="45">
        <v>8</v>
      </c>
      <c r="B73" s="8" t="str">
        <f>IF(AND(A73&lt;&gt;"",ISNUMBER(A73)),VLOOKUP(A73,Studies!A:BZ,2,FALSE),"")</f>
        <v>Matsui 2017</v>
      </c>
      <c r="C73" s="8" t="str">
        <f>IF(AND(A73&lt;&gt;"",ISNUMBER(A73)),VLOOKUP(A73,Studies!A:BZ,3,FALSE),"")</f>
        <v xml:space="preserve">https://doi.org/10.1021/acs.molpharmaceut.6b01063 </v>
      </c>
      <c r="D73" s="8" t="str">
        <f>IF(AND(A73&lt;&gt;"",ISNUMBER(A73)),VLOOKUP(A73,Studies!A:BZ,4,FALSE),"")</f>
        <v>Dipyridamole</v>
      </c>
      <c r="E73" s="16" t="str">
        <f>IF(AND(A73&lt;&gt;"",ISNUMBER(A73)),VLOOKUP(A73,Studies!A:BZ,9,FALSE),"")</f>
        <v>SGFpH2.0</v>
      </c>
      <c r="F73" s="13">
        <f>IF(AND(A73&lt;&gt;"",ISNUMBER(A73)),VLOOKUP(A73,Studies!A:BZ,13,FALSE),"")</f>
        <v>1</v>
      </c>
      <c r="G73" s="19">
        <v>1</v>
      </c>
      <c r="H73" s="4">
        <v>12</v>
      </c>
      <c r="I73" s="4" t="s">
        <v>32</v>
      </c>
      <c r="J73" s="4">
        <v>84.655477848488403</v>
      </c>
      <c r="K73" s="4" t="s">
        <v>102</v>
      </c>
      <c r="L73" s="4" t="s">
        <v>345</v>
      </c>
      <c r="M73" s="4">
        <v>13.388203017832893</v>
      </c>
      <c r="N73" s="4" t="s">
        <v>102</v>
      </c>
      <c r="O73" s="4" t="s">
        <v>348</v>
      </c>
      <c r="Q73" t="b">
        <f>IF(ISERROR(VLOOKUP(A73,Projects!A:A,1,FALSE)),FALSE,TRUE)</f>
        <v>1</v>
      </c>
    </row>
    <row r="74" spans="1:17" x14ac:dyDescent="0.35">
      <c r="A74" s="45">
        <v>8</v>
      </c>
      <c r="B74" s="8" t="str">
        <f>IF(AND(A74&lt;&gt;"",ISNUMBER(A74)),VLOOKUP(A74,Studies!A:BZ,2,FALSE),"")</f>
        <v>Matsui 2017</v>
      </c>
      <c r="C74" s="8" t="str">
        <f>IF(AND(A74&lt;&gt;"",ISNUMBER(A74)),VLOOKUP(A74,Studies!A:BZ,3,FALSE),"")</f>
        <v xml:space="preserve">https://doi.org/10.1021/acs.molpharmaceut.6b01063 </v>
      </c>
      <c r="D74" s="8" t="str">
        <f>IF(AND(A74&lt;&gt;"",ISNUMBER(A74)),VLOOKUP(A74,Studies!A:BZ,4,FALSE),"")</f>
        <v>Dipyridamole</v>
      </c>
      <c r="E74" s="16" t="str">
        <f>IF(AND(A74&lt;&gt;"",ISNUMBER(A74)),VLOOKUP(A74,Studies!A:BZ,9,FALSE),"")</f>
        <v>SGFpH2.0</v>
      </c>
      <c r="F74" s="13">
        <f>IF(AND(A74&lt;&gt;"",ISNUMBER(A74)),VLOOKUP(A74,Studies!A:BZ,13,FALSE),"")</f>
        <v>1</v>
      </c>
      <c r="G74" s="19">
        <v>1</v>
      </c>
      <c r="H74" s="4">
        <v>15</v>
      </c>
      <c r="I74" s="4" t="s">
        <v>32</v>
      </c>
      <c r="J74" s="4">
        <v>87.846314911011405</v>
      </c>
      <c r="K74" s="4" t="s">
        <v>102</v>
      </c>
      <c r="L74" s="4" t="s">
        <v>345</v>
      </c>
      <c r="M74" s="4">
        <v>9.5473251028807908</v>
      </c>
      <c r="N74" s="4" t="s">
        <v>102</v>
      </c>
      <c r="O74" s="4" t="s">
        <v>348</v>
      </c>
      <c r="Q74" t="b">
        <f>IF(ISERROR(VLOOKUP(A74,Projects!A:A,1,FALSE)),FALSE,TRUE)</f>
        <v>1</v>
      </c>
    </row>
    <row r="75" spans="1:17" x14ac:dyDescent="0.35">
      <c r="A75" s="45">
        <v>8</v>
      </c>
      <c r="B75" s="8" t="str">
        <f>IF(AND(A75&lt;&gt;"",ISNUMBER(A75)),VLOOKUP(A75,Studies!A:BZ,2,FALSE),"")</f>
        <v>Matsui 2017</v>
      </c>
      <c r="C75" s="8" t="str">
        <f>IF(AND(A75&lt;&gt;"",ISNUMBER(A75)),VLOOKUP(A75,Studies!A:BZ,3,FALSE),"")</f>
        <v xml:space="preserve">https://doi.org/10.1021/acs.molpharmaceut.6b01063 </v>
      </c>
      <c r="D75" s="8" t="str">
        <f>IF(AND(A75&lt;&gt;"",ISNUMBER(A75)),VLOOKUP(A75,Studies!A:BZ,4,FALSE),"")</f>
        <v>Dipyridamole</v>
      </c>
      <c r="E75" s="16" t="str">
        <f>IF(AND(A75&lt;&gt;"",ISNUMBER(A75)),VLOOKUP(A75,Studies!A:BZ,9,FALSE),"")</f>
        <v>SGFpH2.0</v>
      </c>
      <c r="F75" s="13">
        <f>IF(AND(A75&lt;&gt;"",ISNUMBER(A75)),VLOOKUP(A75,Studies!A:BZ,13,FALSE),"")</f>
        <v>1</v>
      </c>
      <c r="G75" s="19">
        <v>1</v>
      </c>
      <c r="H75" s="4">
        <v>18</v>
      </c>
      <c r="I75" s="4" t="s">
        <v>32</v>
      </c>
      <c r="J75" s="4">
        <v>93.560757681380906</v>
      </c>
      <c r="K75" s="4" t="s">
        <v>102</v>
      </c>
      <c r="L75" s="4" t="s">
        <v>345</v>
      </c>
      <c r="M75" s="4">
        <v>7.3525377229080959</v>
      </c>
      <c r="N75" s="4" t="s">
        <v>102</v>
      </c>
      <c r="O75" s="4" t="s">
        <v>348</v>
      </c>
      <c r="Q75" t="b">
        <f>IF(ISERROR(VLOOKUP(A75,Projects!A:A,1,FALSE)),FALSE,TRUE)</f>
        <v>1</v>
      </c>
    </row>
    <row r="76" spans="1:17" x14ac:dyDescent="0.35">
      <c r="A76" s="45">
        <v>8</v>
      </c>
      <c r="B76" s="8" t="str">
        <f>IF(AND(A76&lt;&gt;"",ISNUMBER(A76)),VLOOKUP(A76,Studies!A:BZ,2,FALSE),"")</f>
        <v>Matsui 2017</v>
      </c>
      <c r="C76" s="8" t="str">
        <f>IF(AND(A76&lt;&gt;"",ISNUMBER(A76)),VLOOKUP(A76,Studies!A:BZ,3,FALSE),"")</f>
        <v xml:space="preserve">https://doi.org/10.1021/acs.molpharmaceut.6b01063 </v>
      </c>
      <c r="D76" s="8" t="str">
        <f>IF(AND(A76&lt;&gt;"",ISNUMBER(A76)),VLOOKUP(A76,Studies!A:BZ,4,FALSE),"")</f>
        <v>Dipyridamole</v>
      </c>
      <c r="E76" s="16" t="str">
        <f>IF(AND(A76&lt;&gt;"",ISNUMBER(A76)),VLOOKUP(A76,Studies!A:BZ,9,FALSE),"")</f>
        <v>SGFpH2.0</v>
      </c>
      <c r="F76" s="13">
        <f>IF(AND(A76&lt;&gt;"",ISNUMBER(A76)),VLOOKUP(A76,Studies!A:BZ,13,FALSE),"")</f>
        <v>1</v>
      </c>
      <c r="G76" s="19">
        <v>1</v>
      </c>
      <c r="H76" s="4">
        <v>21</v>
      </c>
      <c r="I76" s="4" t="s">
        <v>32</v>
      </c>
      <c r="J76" s="4">
        <v>87.752966486016206</v>
      </c>
      <c r="K76" s="4" t="s">
        <v>102</v>
      </c>
      <c r="L76" s="4" t="s">
        <v>345</v>
      </c>
      <c r="M76" s="4">
        <v>13.168324500712799</v>
      </c>
      <c r="N76" s="4" t="s">
        <v>102</v>
      </c>
      <c r="O76" s="4" t="s">
        <v>348</v>
      </c>
      <c r="Q76" t="b">
        <f>IF(ISERROR(VLOOKUP(A76,Projects!A:A,1,FALSE)),FALSE,TRUE)</f>
        <v>1</v>
      </c>
    </row>
    <row r="77" spans="1:17" x14ac:dyDescent="0.35">
      <c r="A77" s="45">
        <v>8</v>
      </c>
      <c r="B77" s="8" t="str">
        <f>IF(AND(A77&lt;&gt;"",ISNUMBER(A77)),VLOOKUP(A77,Studies!A:BZ,2,FALSE),"")</f>
        <v>Matsui 2017</v>
      </c>
      <c r="C77" s="8" t="str">
        <f>IF(AND(A77&lt;&gt;"",ISNUMBER(A77)),VLOOKUP(A77,Studies!A:BZ,3,FALSE),"")</f>
        <v xml:space="preserve">https://doi.org/10.1021/acs.molpharmaceut.6b01063 </v>
      </c>
      <c r="D77" s="8" t="str">
        <f>IF(AND(A77&lt;&gt;"",ISNUMBER(A77)),VLOOKUP(A77,Studies!A:BZ,4,FALSE),"")</f>
        <v>Dipyridamole</v>
      </c>
      <c r="E77" s="16" t="str">
        <f>IF(AND(A77&lt;&gt;"",ISNUMBER(A77)),VLOOKUP(A77,Studies!A:BZ,9,FALSE),"")</f>
        <v>SGFpH2.0</v>
      </c>
      <c r="F77" s="13">
        <f>IF(AND(A77&lt;&gt;"",ISNUMBER(A77)),VLOOKUP(A77,Studies!A:BZ,13,FALSE),"")</f>
        <v>1</v>
      </c>
      <c r="G77" s="19">
        <v>1</v>
      </c>
      <c r="H77" s="4">
        <v>24</v>
      </c>
      <c r="I77" s="4" t="s">
        <v>32</v>
      </c>
      <c r="J77" s="4">
        <v>94.564603056810995</v>
      </c>
      <c r="K77" s="4" t="s">
        <v>102</v>
      </c>
      <c r="L77" s="4" t="s">
        <v>345</v>
      </c>
      <c r="M77" s="4">
        <v>8.1213129745810022</v>
      </c>
      <c r="N77" s="4" t="s">
        <v>102</v>
      </c>
      <c r="O77" s="4" t="s">
        <v>348</v>
      </c>
      <c r="Q77" t="b">
        <f>IF(ISERROR(VLOOKUP(A77,Projects!A:A,1,FALSE)),FALSE,TRUE)</f>
        <v>1</v>
      </c>
    </row>
    <row r="78" spans="1:17" x14ac:dyDescent="0.35">
      <c r="A78" s="45">
        <v>8</v>
      </c>
      <c r="B78" s="8" t="str">
        <f>IF(AND(A78&lt;&gt;"",ISNUMBER(A78)),VLOOKUP(A78,Studies!A:BZ,2,FALSE),"")</f>
        <v>Matsui 2017</v>
      </c>
      <c r="C78" s="8" t="str">
        <f>IF(AND(A78&lt;&gt;"",ISNUMBER(A78)),VLOOKUP(A78,Studies!A:BZ,3,FALSE),"")</f>
        <v xml:space="preserve">https://doi.org/10.1021/acs.molpharmaceut.6b01063 </v>
      </c>
      <c r="D78" s="8" t="str">
        <f>IF(AND(A78&lt;&gt;"",ISNUMBER(A78)),VLOOKUP(A78,Studies!A:BZ,4,FALSE),"")</f>
        <v>Dipyridamole</v>
      </c>
      <c r="E78" s="16" t="str">
        <f>IF(AND(A78&lt;&gt;"",ISNUMBER(A78)),VLOOKUP(A78,Studies!A:BZ,9,FALSE),"")</f>
        <v>SGFpH2.0</v>
      </c>
      <c r="F78" s="13">
        <f>IF(AND(A78&lt;&gt;"",ISNUMBER(A78)),VLOOKUP(A78,Studies!A:BZ,13,FALSE),"")</f>
        <v>1</v>
      </c>
      <c r="G78" s="19">
        <v>1</v>
      </c>
      <c r="H78" s="4">
        <v>27</v>
      </c>
      <c r="I78" s="4" t="s">
        <v>32</v>
      </c>
      <c r="J78" s="4">
        <v>92.927107772955296</v>
      </c>
      <c r="K78" s="4" t="s">
        <v>102</v>
      </c>
      <c r="L78" s="4" t="s">
        <v>345</v>
      </c>
      <c r="M78" s="4">
        <v>10.425240054869704</v>
      </c>
      <c r="N78" s="4" t="s">
        <v>102</v>
      </c>
      <c r="O78" s="4" t="s">
        <v>348</v>
      </c>
      <c r="Q78" t="b">
        <f>IF(ISERROR(VLOOKUP(A78,Projects!A:A,1,FALSE)),FALSE,TRUE)</f>
        <v>1</v>
      </c>
    </row>
    <row r="79" spans="1:17" x14ac:dyDescent="0.35">
      <c r="A79" s="45">
        <v>8</v>
      </c>
      <c r="B79" s="8" t="str">
        <f>IF(AND(A79&lt;&gt;"",ISNUMBER(A79)),VLOOKUP(A79,Studies!A:BZ,2,FALSE),"")</f>
        <v>Matsui 2017</v>
      </c>
      <c r="C79" s="8" t="str">
        <f>IF(AND(A79&lt;&gt;"",ISNUMBER(A79)),VLOOKUP(A79,Studies!A:BZ,3,FALSE),"")</f>
        <v xml:space="preserve">https://doi.org/10.1021/acs.molpharmaceut.6b01063 </v>
      </c>
      <c r="D79" s="8" t="str">
        <f>IF(AND(A79&lt;&gt;"",ISNUMBER(A79)),VLOOKUP(A79,Studies!A:BZ,4,FALSE),"")</f>
        <v>Dipyridamole</v>
      </c>
      <c r="E79" s="16" t="str">
        <f>IF(AND(A79&lt;&gt;"",ISNUMBER(A79)),VLOOKUP(A79,Studies!A:BZ,9,FALSE),"")</f>
        <v>SGFpH2.0</v>
      </c>
      <c r="F79" s="13">
        <f>IF(AND(A79&lt;&gt;"",ISNUMBER(A79)),VLOOKUP(A79,Studies!A:BZ,13,FALSE),"")</f>
        <v>1</v>
      </c>
      <c r="G79" s="19">
        <v>1</v>
      </c>
      <c r="H79" s="4">
        <v>30</v>
      </c>
      <c r="I79" s="4" t="s">
        <v>32</v>
      </c>
      <c r="J79" s="4">
        <v>94.361715152378196</v>
      </c>
      <c r="K79" s="4" t="s">
        <v>102</v>
      </c>
      <c r="L79" s="4" t="s">
        <v>345</v>
      </c>
      <c r="M79" s="4">
        <v>10.535379202989802</v>
      </c>
      <c r="N79" s="4" t="s">
        <v>102</v>
      </c>
      <c r="O79" s="4" t="s">
        <v>348</v>
      </c>
      <c r="Q79" t="b">
        <f>IF(ISERROR(VLOOKUP(A79,Projects!A:A,1,FALSE)),FALSE,TRUE)</f>
        <v>1</v>
      </c>
    </row>
    <row r="80" spans="1:17" x14ac:dyDescent="0.35">
      <c r="A80" s="45">
        <v>8</v>
      </c>
      <c r="B80" s="8" t="str">
        <f>IF(AND(A80&lt;&gt;"",ISNUMBER(A80)),VLOOKUP(A80,Studies!A:BZ,2,FALSE),"")</f>
        <v>Matsui 2017</v>
      </c>
      <c r="C80" s="8" t="str">
        <f>IF(AND(A80&lt;&gt;"",ISNUMBER(A80)),VLOOKUP(A80,Studies!A:BZ,3,FALSE),"")</f>
        <v xml:space="preserve">https://doi.org/10.1021/acs.molpharmaceut.6b01063 </v>
      </c>
      <c r="D80" s="8" t="str">
        <f>IF(AND(A80&lt;&gt;"",ISNUMBER(A80)),VLOOKUP(A80,Studies!A:BZ,4,FALSE),"")</f>
        <v>Dipyridamole</v>
      </c>
      <c r="E80" s="16" t="str">
        <f>IF(AND(A80&lt;&gt;"",ISNUMBER(A80)),VLOOKUP(A80,Studies!A:BZ,9,FALSE),"")</f>
        <v>SGFpH2.0</v>
      </c>
      <c r="F80" s="13">
        <f>IF(AND(A80&lt;&gt;"",ISNUMBER(A80)),VLOOKUP(A80,Studies!A:BZ,13,FALSE),"")</f>
        <v>1</v>
      </c>
      <c r="G80" s="19">
        <v>1</v>
      </c>
      <c r="H80" s="4">
        <v>45</v>
      </c>
      <c r="I80" s="4" t="s">
        <v>32</v>
      </c>
      <c r="J80" s="4">
        <v>93.415437970521097</v>
      </c>
      <c r="K80" s="4" t="s">
        <v>102</v>
      </c>
      <c r="L80" s="4" t="s">
        <v>345</v>
      </c>
      <c r="M80" s="4">
        <v>9.7670037304389012</v>
      </c>
      <c r="N80" s="4" t="s">
        <v>102</v>
      </c>
      <c r="O80" s="4" t="s">
        <v>348</v>
      </c>
      <c r="Q80" t="b">
        <f>IF(ISERROR(VLOOKUP(A80,Projects!A:A,1,FALSE)),FALSE,TRUE)</f>
        <v>1</v>
      </c>
    </row>
    <row r="81" spans="1:17" x14ac:dyDescent="0.35">
      <c r="A81" s="45">
        <v>8</v>
      </c>
      <c r="B81" s="8" t="str">
        <f>IF(AND(A81&lt;&gt;"",ISNUMBER(A81)),VLOOKUP(A81,Studies!A:BZ,2,FALSE),"")</f>
        <v>Matsui 2017</v>
      </c>
      <c r="C81" s="8" t="str">
        <f>IF(AND(A81&lt;&gt;"",ISNUMBER(A81)),VLOOKUP(A81,Studies!A:BZ,3,FALSE),"")</f>
        <v xml:space="preserve">https://doi.org/10.1021/acs.molpharmaceut.6b01063 </v>
      </c>
      <c r="D81" s="8" t="str">
        <f>IF(AND(A81&lt;&gt;"",ISNUMBER(A81)),VLOOKUP(A81,Studies!A:BZ,4,FALSE),"")</f>
        <v>Dipyridamole</v>
      </c>
      <c r="E81" s="16" t="str">
        <f>IF(AND(A81&lt;&gt;"",ISNUMBER(A81)),VLOOKUP(A81,Studies!A:BZ,9,FALSE),"")</f>
        <v>SGFpH2.0</v>
      </c>
      <c r="F81" s="13">
        <f>IF(AND(A81&lt;&gt;"",ISNUMBER(A81)),VLOOKUP(A81,Studies!A:BZ,13,FALSE),"")</f>
        <v>1</v>
      </c>
      <c r="G81" s="19">
        <v>1</v>
      </c>
      <c r="H81" s="4">
        <v>60</v>
      </c>
      <c r="I81" s="4" t="s">
        <v>32</v>
      </c>
      <c r="J81" s="4">
        <v>95.5414633415037</v>
      </c>
      <c r="K81" s="4" t="s">
        <v>102</v>
      </c>
      <c r="L81" s="4" t="s">
        <v>345</v>
      </c>
      <c r="M81" s="4">
        <v>10.315500685870305</v>
      </c>
      <c r="N81" s="4" t="s">
        <v>102</v>
      </c>
      <c r="O81" s="4" t="s">
        <v>348</v>
      </c>
      <c r="Q81" t="b">
        <f>IF(ISERROR(VLOOKUP(A81,Projects!A:A,1,FALSE)),FALSE,TRUE)</f>
        <v>1</v>
      </c>
    </row>
    <row r="82" spans="1:17" x14ac:dyDescent="0.35">
      <c r="A82" s="45">
        <v>8</v>
      </c>
      <c r="B82" s="8" t="str">
        <f>IF(AND(A82&lt;&gt;"",ISNUMBER(A82)),VLOOKUP(A82,Studies!A:BZ,2,FALSE),"")</f>
        <v>Matsui 2017</v>
      </c>
      <c r="C82" s="8" t="str">
        <f>IF(AND(A82&lt;&gt;"",ISNUMBER(A82)),VLOOKUP(A82,Studies!A:BZ,3,FALSE),"")</f>
        <v xml:space="preserve">https://doi.org/10.1021/acs.molpharmaceut.6b01063 </v>
      </c>
      <c r="D82" s="8" t="str">
        <f>IF(AND(A82&lt;&gt;"",ISNUMBER(A82)),VLOOKUP(A82,Studies!A:BZ,4,FALSE),"")</f>
        <v>Dipyridamole</v>
      </c>
      <c r="E82" s="16" t="str">
        <f>IF(AND(A82&lt;&gt;"",ISNUMBER(A82)),VLOOKUP(A82,Studies!A:BZ,9,FALSE),"")</f>
        <v>SGFpH2.0</v>
      </c>
      <c r="F82" s="13">
        <f>IF(AND(A82&lt;&gt;"",ISNUMBER(A82)),VLOOKUP(A82,Studies!A:BZ,13,FALSE),"")</f>
        <v>1</v>
      </c>
      <c r="G82" s="19">
        <v>1</v>
      </c>
      <c r="H82" s="4">
        <v>90</v>
      </c>
      <c r="I82" s="4" t="s">
        <v>32</v>
      </c>
      <c r="J82" s="4">
        <v>96.721211530629205</v>
      </c>
      <c r="K82" s="4" t="s">
        <v>102</v>
      </c>
      <c r="L82" s="4" t="s">
        <v>345</v>
      </c>
      <c r="M82" s="4">
        <v>12.290809327845793</v>
      </c>
      <c r="N82" s="4" t="s">
        <v>102</v>
      </c>
      <c r="O82" s="4" t="s">
        <v>348</v>
      </c>
      <c r="Q82" t="b">
        <f>IF(ISERROR(VLOOKUP(A82,Projects!A:A,1,FALSE)),FALSE,TRUE)</f>
        <v>1</v>
      </c>
    </row>
    <row r="83" spans="1:17" x14ac:dyDescent="0.35">
      <c r="A83" s="45">
        <v>8</v>
      </c>
      <c r="B83" s="8" t="str">
        <f>IF(AND(A83&lt;&gt;"",ISNUMBER(A83)),VLOOKUP(A83,Studies!A:BZ,2,FALSE),"")</f>
        <v>Matsui 2017</v>
      </c>
      <c r="C83" s="8" t="str">
        <f>IF(AND(A83&lt;&gt;"",ISNUMBER(A83)),VLOOKUP(A83,Studies!A:BZ,3,FALSE),"")</f>
        <v xml:space="preserve">https://doi.org/10.1021/acs.molpharmaceut.6b01063 </v>
      </c>
      <c r="D83" s="8" t="str">
        <f>IF(AND(A83&lt;&gt;"",ISNUMBER(A83)),VLOOKUP(A83,Studies!A:BZ,4,FALSE),"")</f>
        <v>Dipyridamole</v>
      </c>
      <c r="E83" s="16" t="str">
        <f>IF(AND(A83&lt;&gt;"",ISNUMBER(A83)),VLOOKUP(A83,Studies!A:BZ,9,FALSE),"")</f>
        <v>SGFpH2.0</v>
      </c>
      <c r="F83" s="13">
        <f>IF(AND(A83&lt;&gt;"",ISNUMBER(A83)),VLOOKUP(A83,Studies!A:BZ,13,FALSE),"")</f>
        <v>1</v>
      </c>
      <c r="G83" s="19">
        <v>1</v>
      </c>
      <c r="H83" s="4">
        <v>120</v>
      </c>
      <c r="I83" s="4" t="s">
        <v>32</v>
      </c>
      <c r="J83" s="4">
        <v>99.876268361730098</v>
      </c>
      <c r="K83" s="4" t="s">
        <v>102</v>
      </c>
      <c r="L83" s="4" t="s">
        <v>345</v>
      </c>
      <c r="M83" s="4">
        <v>10.973936899862906</v>
      </c>
      <c r="N83" s="4" t="s">
        <v>102</v>
      </c>
      <c r="O83" s="4" t="s">
        <v>348</v>
      </c>
      <c r="Q83" t="b">
        <f>IF(ISERROR(VLOOKUP(A83,Projects!A:A,1,FALSE)),FALSE,TRUE)</f>
        <v>1</v>
      </c>
    </row>
    <row r="84" spans="1:17" x14ac:dyDescent="0.35">
      <c r="A84" s="45">
        <v>9</v>
      </c>
      <c r="B84" s="8" t="str">
        <f>IF(AND(A84&lt;&gt;"",ISNUMBER(A84)),VLOOKUP(A84,Studies!A:BZ,2,FALSE),"")</f>
        <v>Matsui 2017</v>
      </c>
      <c r="C84" s="8" t="str">
        <f>IF(AND(A84&lt;&gt;"",ISNUMBER(A84)),VLOOKUP(A84,Studies!A:BZ,3,FALSE),"")</f>
        <v xml:space="preserve">https://doi.org/10.1021/acs.molpharmaceut.6b01063 </v>
      </c>
      <c r="D84" s="8" t="str">
        <f>IF(AND(A84&lt;&gt;"",ISNUMBER(A84)),VLOOKUP(A84,Studies!A:BZ,4,FALSE),"")</f>
        <v>Dipyridamole</v>
      </c>
      <c r="E84" s="16" t="str">
        <f>IF(AND(A84&lt;&gt;"",ISNUMBER(A84)),VLOOKUP(A84,Studies!A:BZ,9,FALSE),"")</f>
        <v>FaSSIFpH6.5</v>
      </c>
      <c r="F84" s="13">
        <f>IF(AND(A84&lt;&gt;"",ISNUMBER(A84)),VLOOKUP(A84,Studies!A:BZ,13,FALSE),"")</f>
        <v>1</v>
      </c>
      <c r="G84" s="19">
        <v>1</v>
      </c>
      <c r="H84" s="4">
        <v>3</v>
      </c>
      <c r="I84" s="4" t="s">
        <v>32</v>
      </c>
      <c r="J84" s="4">
        <v>2.1130177060623598</v>
      </c>
      <c r="K84" s="4" t="s">
        <v>102</v>
      </c>
      <c r="L84" s="4" t="s">
        <v>345</v>
      </c>
      <c r="M84" s="4">
        <v>0</v>
      </c>
      <c r="N84" s="4" t="s">
        <v>102</v>
      </c>
      <c r="O84" s="4" t="s">
        <v>348</v>
      </c>
      <c r="Q84" t="b">
        <f>IF(ISERROR(VLOOKUP(A84,Projects!A:A,1,FALSE)),FALSE,TRUE)</f>
        <v>1</v>
      </c>
    </row>
    <row r="85" spans="1:17" x14ac:dyDescent="0.35">
      <c r="A85" s="45">
        <v>9</v>
      </c>
      <c r="B85" s="8" t="str">
        <f>IF(AND(A85&lt;&gt;"",ISNUMBER(A85)),VLOOKUP(A85,Studies!A:BZ,2,FALSE),"")</f>
        <v>Matsui 2017</v>
      </c>
      <c r="C85" s="8" t="str">
        <f>IF(AND(A85&lt;&gt;"",ISNUMBER(A85)),VLOOKUP(A85,Studies!A:BZ,3,FALSE),"")</f>
        <v xml:space="preserve">https://doi.org/10.1021/acs.molpharmaceut.6b01063 </v>
      </c>
      <c r="D85" s="8" t="str">
        <f>IF(AND(A85&lt;&gt;"",ISNUMBER(A85)),VLOOKUP(A85,Studies!A:BZ,4,FALSE),"")</f>
        <v>Dipyridamole</v>
      </c>
      <c r="E85" s="16" t="str">
        <f>IF(AND(A85&lt;&gt;"",ISNUMBER(A85)),VLOOKUP(A85,Studies!A:BZ,9,FALSE),"")</f>
        <v>FaSSIFpH6.5</v>
      </c>
      <c r="F85" s="13">
        <f>IF(AND(A85&lt;&gt;"",ISNUMBER(A85)),VLOOKUP(A85,Studies!A:BZ,13,FALSE),"")</f>
        <v>1</v>
      </c>
      <c r="G85" s="19">
        <v>1</v>
      </c>
      <c r="H85" s="4">
        <v>6</v>
      </c>
      <c r="I85" s="4" t="s">
        <v>32</v>
      </c>
      <c r="J85" s="4">
        <v>4.4511389971008199</v>
      </c>
      <c r="K85" s="4" t="s">
        <v>102</v>
      </c>
      <c r="L85" s="4" t="s">
        <v>345</v>
      </c>
      <c r="M85" s="4">
        <v>1.04906500840932</v>
      </c>
      <c r="N85" s="4" t="s">
        <v>102</v>
      </c>
      <c r="O85" s="4" t="s">
        <v>348</v>
      </c>
      <c r="Q85" t="b">
        <f>IF(ISERROR(VLOOKUP(A85,Projects!A:A,1,FALSE)),FALSE,TRUE)</f>
        <v>1</v>
      </c>
    </row>
    <row r="86" spans="1:17" x14ac:dyDescent="0.35">
      <c r="A86" s="45">
        <v>9</v>
      </c>
      <c r="B86" s="8" t="str">
        <f>IF(AND(A86&lt;&gt;"",ISNUMBER(A86)),VLOOKUP(A86,Studies!A:BZ,2,FALSE),"")</f>
        <v>Matsui 2017</v>
      </c>
      <c r="C86" s="8" t="str">
        <f>IF(AND(A86&lt;&gt;"",ISNUMBER(A86)),VLOOKUP(A86,Studies!A:BZ,3,FALSE),"")</f>
        <v xml:space="preserve">https://doi.org/10.1021/acs.molpharmaceut.6b01063 </v>
      </c>
      <c r="D86" s="8" t="str">
        <f>IF(AND(A86&lt;&gt;"",ISNUMBER(A86)),VLOOKUP(A86,Studies!A:BZ,4,FALSE),"")</f>
        <v>Dipyridamole</v>
      </c>
      <c r="E86" s="16" t="str">
        <f>IF(AND(A86&lt;&gt;"",ISNUMBER(A86)),VLOOKUP(A86,Studies!A:BZ,9,FALSE),"")</f>
        <v>FaSSIFpH6.5</v>
      </c>
      <c r="F86" s="13">
        <f>IF(AND(A86&lt;&gt;"",ISNUMBER(A86)),VLOOKUP(A86,Studies!A:BZ,13,FALSE),"")</f>
        <v>1</v>
      </c>
      <c r="G86" s="19">
        <v>1</v>
      </c>
      <c r="H86" s="4">
        <v>9</v>
      </c>
      <c r="I86" s="4" t="s">
        <v>32</v>
      </c>
      <c r="J86" s="4">
        <v>5.6297495243237696</v>
      </c>
      <c r="K86" s="4" t="s">
        <v>102</v>
      </c>
      <c r="L86" s="4" t="s">
        <v>345</v>
      </c>
      <c r="M86" s="4">
        <v>0.57055291552824006</v>
      </c>
      <c r="N86" s="4" t="s">
        <v>102</v>
      </c>
      <c r="O86" s="4" t="s">
        <v>348</v>
      </c>
      <c r="Q86" t="b">
        <f>IF(ISERROR(VLOOKUP(A86,Projects!A:A,1,FALSE)),FALSE,TRUE)</f>
        <v>1</v>
      </c>
    </row>
    <row r="87" spans="1:17" x14ac:dyDescent="0.35">
      <c r="A87" s="45">
        <v>9</v>
      </c>
      <c r="B87" s="8" t="str">
        <f>IF(AND(A87&lt;&gt;"",ISNUMBER(A87)),VLOOKUP(A87,Studies!A:BZ,2,FALSE),"")</f>
        <v>Matsui 2017</v>
      </c>
      <c r="C87" s="8" t="str">
        <f>IF(AND(A87&lt;&gt;"",ISNUMBER(A87)),VLOOKUP(A87,Studies!A:BZ,3,FALSE),"")</f>
        <v xml:space="preserve">https://doi.org/10.1021/acs.molpharmaceut.6b01063 </v>
      </c>
      <c r="D87" s="8" t="str">
        <f>IF(AND(A87&lt;&gt;"",ISNUMBER(A87)),VLOOKUP(A87,Studies!A:BZ,4,FALSE),"")</f>
        <v>Dipyridamole</v>
      </c>
      <c r="E87" s="16" t="str">
        <f>IF(AND(A87&lt;&gt;"",ISNUMBER(A87)),VLOOKUP(A87,Studies!A:BZ,9,FALSE),"")</f>
        <v>FaSSIFpH6.5</v>
      </c>
      <c r="F87" s="13">
        <f>IF(AND(A87&lt;&gt;"",ISNUMBER(A87)),VLOOKUP(A87,Studies!A:BZ,13,FALSE),"")</f>
        <v>1</v>
      </c>
      <c r="G87" s="19">
        <v>1</v>
      </c>
      <c r="H87" s="4">
        <v>12</v>
      </c>
      <c r="I87" s="4" t="s">
        <v>32</v>
      </c>
      <c r="J87" s="4">
        <v>7.1764425478739398</v>
      </c>
      <c r="K87" s="4" t="s">
        <v>102</v>
      </c>
      <c r="L87" s="4" t="s">
        <v>345</v>
      </c>
      <c r="M87" s="4">
        <v>0.64414032885958061</v>
      </c>
      <c r="N87" s="4" t="s">
        <v>102</v>
      </c>
      <c r="O87" s="4" t="s">
        <v>348</v>
      </c>
      <c r="Q87" t="b">
        <f>IF(ISERROR(VLOOKUP(A87,Projects!A:A,1,FALSE)),FALSE,TRUE)</f>
        <v>1</v>
      </c>
    </row>
    <row r="88" spans="1:17" x14ac:dyDescent="0.35">
      <c r="A88" s="45">
        <v>9</v>
      </c>
      <c r="B88" s="8" t="str">
        <f>IF(AND(A88&lt;&gt;"",ISNUMBER(A88)),VLOOKUP(A88,Studies!A:BZ,2,FALSE),"")</f>
        <v>Matsui 2017</v>
      </c>
      <c r="C88" s="8" t="str">
        <f>IF(AND(A88&lt;&gt;"",ISNUMBER(A88)),VLOOKUP(A88,Studies!A:BZ,3,FALSE),"")</f>
        <v xml:space="preserve">https://doi.org/10.1021/acs.molpharmaceut.6b01063 </v>
      </c>
      <c r="D88" s="8" t="str">
        <f>IF(AND(A88&lt;&gt;"",ISNUMBER(A88)),VLOOKUP(A88,Studies!A:BZ,4,FALSE),"")</f>
        <v>Dipyridamole</v>
      </c>
      <c r="E88" s="16" t="str">
        <f>IF(AND(A88&lt;&gt;"",ISNUMBER(A88)),VLOOKUP(A88,Studies!A:BZ,9,FALSE),"")</f>
        <v>FaSSIFpH6.5</v>
      </c>
      <c r="F88" s="13">
        <f>IF(AND(A88&lt;&gt;"",ISNUMBER(A88)),VLOOKUP(A88,Studies!A:BZ,13,FALSE),"")</f>
        <v>1</v>
      </c>
      <c r="G88" s="19">
        <v>1</v>
      </c>
      <c r="H88" s="4">
        <v>15</v>
      </c>
      <c r="I88" s="4" t="s">
        <v>32</v>
      </c>
      <c r="J88" s="4">
        <v>7.8949297561225098</v>
      </c>
      <c r="K88" s="4" t="s">
        <v>102</v>
      </c>
      <c r="L88" s="4" t="s">
        <v>345</v>
      </c>
      <c r="M88" s="4">
        <v>0.57055291552824983</v>
      </c>
      <c r="N88" s="4" t="s">
        <v>102</v>
      </c>
      <c r="O88" s="4" t="s">
        <v>348</v>
      </c>
      <c r="Q88" t="b">
        <f>IF(ISERROR(VLOOKUP(A88,Projects!A:A,1,FALSE)),FALSE,TRUE)</f>
        <v>1</v>
      </c>
    </row>
    <row r="89" spans="1:17" x14ac:dyDescent="0.35">
      <c r="A89" s="45">
        <v>9</v>
      </c>
      <c r="B89" s="8" t="str">
        <f>IF(AND(A89&lt;&gt;"",ISNUMBER(A89)),VLOOKUP(A89,Studies!A:BZ,2,FALSE),"")</f>
        <v>Matsui 2017</v>
      </c>
      <c r="C89" s="8" t="str">
        <f>IF(AND(A89&lt;&gt;"",ISNUMBER(A89)),VLOOKUP(A89,Studies!A:BZ,3,FALSE),"")</f>
        <v xml:space="preserve">https://doi.org/10.1021/acs.molpharmaceut.6b01063 </v>
      </c>
      <c r="D89" s="8" t="str">
        <f>IF(AND(A89&lt;&gt;"",ISNUMBER(A89)),VLOOKUP(A89,Studies!A:BZ,4,FALSE),"")</f>
        <v>Dipyridamole</v>
      </c>
      <c r="E89" s="16" t="str">
        <f>IF(AND(A89&lt;&gt;"",ISNUMBER(A89)),VLOOKUP(A89,Studies!A:BZ,9,FALSE),"")</f>
        <v>FaSSIFpH6.5</v>
      </c>
      <c r="F89" s="13">
        <f>IF(AND(A89&lt;&gt;"",ISNUMBER(A89)),VLOOKUP(A89,Studies!A:BZ,13,FALSE),"")</f>
        <v>1</v>
      </c>
      <c r="G89" s="19">
        <v>1</v>
      </c>
      <c r="H89" s="4">
        <v>18</v>
      </c>
      <c r="I89" s="4" t="s">
        <v>32</v>
      </c>
      <c r="J89" s="4">
        <v>8.6870366954069596</v>
      </c>
      <c r="K89" s="4" t="s">
        <v>102</v>
      </c>
      <c r="L89" s="4" t="s">
        <v>345</v>
      </c>
      <c r="M89" s="4">
        <v>0</v>
      </c>
      <c r="N89" s="4" t="s">
        <v>102</v>
      </c>
      <c r="O89" s="4" t="s">
        <v>348</v>
      </c>
      <c r="Q89" t="b">
        <f>IF(ISERROR(VLOOKUP(A89,Projects!A:A,1,FALSE)),FALSE,TRUE)</f>
        <v>1</v>
      </c>
    </row>
    <row r="90" spans="1:17" x14ac:dyDescent="0.35">
      <c r="A90" s="45">
        <v>9</v>
      </c>
      <c r="B90" s="8" t="str">
        <f>IF(AND(A90&lt;&gt;"",ISNUMBER(A90)),VLOOKUP(A90,Studies!A:BZ,2,FALSE),"")</f>
        <v>Matsui 2017</v>
      </c>
      <c r="C90" s="8" t="str">
        <f>IF(AND(A90&lt;&gt;"",ISNUMBER(A90)),VLOOKUP(A90,Studies!A:BZ,3,FALSE),"")</f>
        <v xml:space="preserve">https://doi.org/10.1021/acs.molpharmaceut.6b01063 </v>
      </c>
      <c r="D90" s="8" t="str">
        <f>IF(AND(A90&lt;&gt;"",ISNUMBER(A90)),VLOOKUP(A90,Studies!A:BZ,4,FALSE),"")</f>
        <v>Dipyridamole</v>
      </c>
      <c r="E90" s="16" t="str">
        <f>IF(AND(A90&lt;&gt;"",ISNUMBER(A90)),VLOOKUP(A90,Studies!A:BZ,9,FALSE),"")</f>
        <v>FaSSIFpH6.5</v>
      </c>
      <c r="F90" s="13">
        <f>IF(AND(A90&lt;&gt;"",ISNUMBER(A90)),VLOOKUP(A90,Studies!A:BZ,13,FALSE),"")</f>
        <v>1</v>
      </c>
      <c r="G90" s="19">
        <v>1</v>
      </c>
      <c r="H90" s="4">
        <v>21</v>
      </c>
      <c r="I90" s="4" t="s">
        <v>32</v>
      </c>
      <c r="J90" s="4">
        <v>8.9638055174400897</v>
      </c>
      <c r="K90" s="4" t="s">
        <v>102</v>
      </c>
      <c r="L90" s="4" t="s">
        <v>345</v>
      </c>
      <c r="M90" s="4">
        <v>0.58895784828722952</v>
      </c>
      <c r="N90" s="4" t="s">
        <v>102</v>
      </c>
      <c r="O90" s="4" t="s">
        <v>348</v>
      </c>
      <c r="Q90" t="b">
        <f>IF(ISERROR(VLOOKUP(A90,Projects!A:A,1,FALSE)),FALSE,TRUE)</f>
        <v>1</v>
      </c>
    </row>
    <row r="91" spans="1:17" x14ac:dyDescent="0.35">
      <c r="A91" s="45">
        <v>9</v>
      </c>
      <c r="B91" s="8" t="str">
        <f>IF(AND(A91&lt;&gt;"",ISNUMBER(A91)),VLOOKUP(A91,Studies!A:BZ,2,FALSE),"")</f>
        <v>Matsui 2017</v>
      </c>
      <c r="C91" s="8" t="str">
        <f>IF(AND(A91&lt;&gt;"",ISNUMBER(A91)),VLOOKUP(A91,Studies!A:BZ,3,FALSE),"")</f>
        <v xml:space="preserve">https://doi.org/10.1021/acs.molpharmaceut.6b01063 </v>
      </c>
      <c r="D91" s="8" t="str">
        <f>IF(AND(A91&lt;&gt;"",ISNUMBER(A91)),VLOOKUP(A91,Studies!A:BZ,4,FALSE),"")</f>
        <v>Dipyridamole</v>
      </c>
      <c r="E91" s="16" t="str">
        <f>IF(AND(A91&lt;&gt;"",ISNUMBER(A91)),VLOOKUP(A91,Studies!A:BZ,9,FALSE),"")</f>
        <v>FaSSIFpH6.5</v>
      </c>
      <c r="F91" s="13">
        <f>IF(AND(A91&lt;&gt;"",ISNUMBER(A91)),VLOOKUP(A91,Studies!A:BZ,13,FALSE),"")</f>
        <v>1</v>
      </c>
      <c r="G91" s="19">
        <v>1</v>
      </c>
      <c r="H91" s="4">
        <v>24</v>
      </c>
      <c r="I91" s="4" t="s">
        <v>32</v>
      </c>
      <c r="J91" s="4">
        <v>9.4245913493583995</v>
      </c>
      <c r="K91" s="4" t="s">
        <v>102</v>
      </c>
      <c r="L91" s="4" t="s">
        <v>345</v>
      </c>
      <c r="M91" s="4">
        <v>0</v>
      </c>
      <c r="N91" s="4" t="s">
        <v>102</v>
      </c>
      <c r="O91" s="4" t="s">
        <v>348</v>
      </c>
      <c r="Q91" t="b">
        <f>IF(ISERROR(VLOOKUP(A91,Projects!A:A,1,FALSE)),FALSE,TRUE)</f>
        <v>1</v>
      </c>
    </row>
    <row r="92" spans="1:17" x14ac:dyDescent="0.35">
      <c r="A92" s="45">
        <v>9</v>
      </c>
      <c r="B92" s="8" t="str">
        <f>IF(AND(A92&lt;&gt;"",ISNUMBER(A92)),VLOOKUP(A92,Studies!A:BZ,2,FALSE),"")</f>
        <v>Matsui 2017</v>
      </c>
      <c r="C92" s="8" t="str">
        <f>IF(AND(A92&lt;&gt;"",ISNUMBER(A92)),VLOOKUP(A92,Studies!A:BZ,3,FALSE),"")</f>
        <v xml:space="preserve">https://doi.org/10.1021/acs.molpharmaceut.6b01063 </v>
      </c>
      <c r="D92" s="8" t="str">
        <f>IF(AND(A92&lt;&gt;"",ISNUMBER(A92)),VLOOKUP(A92,Studies!A:BZ,4,FALSE),"")</f>
        <v>Dipyridamole</v>
      </c>
      <c r="E92" s="16" t="str">
        <f>IF(AND(A92&lt;&gt;"",ISNUMBER(A92)),VLOOKUP(A92,Studies!A:BZ,9,FALSE),"")</f>
        <v>FaSSIFpH6.5</v>
      </c>
      <c r="F92" s="13">
        <f>IF(AND(A92&lt;&gt;"",ISNUMBER(A92)),VLOOKUP(A92,Studies!A:BZ,13,FALSE),"")</f>
        <v>1</v>
      </c>
      <c r="G92" s="19">
        <v>1</v>
      </c>
      <c r="H92" s="4">
        <v>27</v>
      </c>
      <c r="I92" s="4" t="s">
        <v>32</v>
      </c>
      <c r="J92" s="4">
        <v>9.5357157765607496</v>
      </c>
      <c r="K92" s="4" t="s">
        <v>102</v>
      </c>
      <c r="L92" s="4" t="s">
        <v>345</v>
      </c>
      <c r="M92" s="4">
        <v>0.58895784828714959</v>
      </c>
      <c r="N92" s="4" t="s">
        <v>102</v>
      </c>
      <c r="O92" s="4" t="s">
        <v>348</v>
      </c>
      <c r="Q92" t="b">
        <f>IF(ISERROR(VLOOKUP(A92,Projects!A:A,1,FALSE)),FALSE,TRUE)</f>
        <v>1</v>
      </c>
    </row>
    <row r="93" spans="1:17" x14ac:dyDescent="0.35">
      <c r="A93" s="45">
        <v>9</v>
      </c>
      <c r="B93" s="8" t="str">
        <f>IF(AND(A93&lt;&gt;"",ISNUMBER(A93)),VLOOKUP(A93,Studies!A:BZ,2,FALSE),"")</f>
        <v>Matsui 2017</v>
      </c>
      <c r="C93" s="8" t="str">
        <f>IF(AND(A93&lt;&gt;"",ISNUMBER(A93)),VLOOKUP(A93,Studies!A:BZ,3,FALSE),"")</f>
        <v xml:space="preserve">https://doi.org/10.1021/acs.molpharmaceut.6b01063 </v>
      </c>
      <c r="D93" s="8" t="str">
        <f>IF(AND(A93&lt;&gt;"",ISNUMBER(A93)),VLOOKUP(A93,Studies!A:BZ,4,FALSE),"")</f>
        <v>Dipyridamole</v>
      </c>
      <c r="E93" s="16" t="str">
        <f>IF(AND(A93&lt;&gt;"",ISNUMBER(A93)),VLOOKUP(A93,Studies!A:BZ,9,FALSE),"")</f>
        <v>FaSSIFpH6.5</v>
      </c>
      <c r="F93" s="13">
        <f>IF(AND(A93&lt;&gt;"",ISNUMBER(A93)),VLOOKUP(A93,Studies!A:BZ,13,FALSE),"")</f>
        <v>1</v>
      </c>
      <c r="G93" s="19">
        <v>1</v>
      </c>
      <c r="H93" s="4">
        <v>30</v>
      </c>
      <c r="I93" s="4" t="s">
        <v>32</v>
      </c>
      <c r="J93" s="4">
        <v>10.014971176647199</v>
      </c>
      <c r="K93" s="4" t="s">
        <v>102</v>
      </c>
      <c r="L93" s="4" t="s">
        <v>345</v>
      </c>
      <c r="M93" s="4">
        <v>0</v>
      </c>
      <c r="N93" s="4" t="s">
        <v>102</v>
      </c>
      <c r="O93" s="4" t="s">
        <v>348</v>
      </c>
      <c r="Q93" t="b">
        <f>IF(ISERROR(VLOOKUP(A93,Projects!A:A,1,FALSE)),FALSE,TRUE)</f>
        <v>1</v>
      </c>
    </row>
    <row r="94" spans="1:17" x14ac:dyDescent="0.35">
      <c r="A94" s="45">
        <v>9</v>
      </c>
      <c r="B94" s="8" t="str">
        <f>IF(AND(A94&lt;&gt;"",ISNUMBER(A94)),VLOOKUP(A94,Studies!A:BZ,2,FALSE),"")</f>
        <v>Matsui 2017</v>
      </c>
      <c r="C94" s="8" t="str">
        <f>IF(AND(A94&lt;&gt;"",ISNUMBER(A94)),VLOOKUP(A94,Studies!A:BZ,3,FALSE),"")</f>
        <v xml:space="preserve">https://doi.org/10.1021/acs.molpharmaceut.6b01063 </v>
      </c>
      <c r="D94" s="8" t="str">
        <f>IF(AND(A94&lt;&gt;"",ISNUMBER(A94)),VLOOKUP(A94,Studies!A:BZ,4,FALSE),"")</f>
        <v>Dipyridamole</v>
      </c>
      <c r="E94" s="16" t="str">
        <f>IF(AND(A94&lt;&gt;"",ISNUMBER(A94)),VLOOKUP(A94,Studies!A:BZ,9,FALSE),"")</f>
        <v>FaSSIFpH6.5</v>
      </c>
      <c r="F94" s="13">
        <f>IF(AND(A94&lt;&gt;"",ISNUMBER(A94)),VLOOKUP(A94,Studies!A:BZ,13,FALSE),"")</f>
        <v>1</v>
      </c>
      <c r="G94" s="19">
        <v>1</v>
      </c>
      <c r="H94" s="4">
        <v>45</v>
      </c>
      <c r="I94" s="4" t="s">
        <v>32</v>
      </c>
      <c r="J94" s="4">
        <v>10.9754533567995</v>
      </c>
      <c r="K94" s="4" t="s">
        <v>102</v>
      </c>
      <c r="L94" s="4" t="s">
        <v>345</v>
      </c>
      <c r="M94" s="4">
        <v>1.8221045019908999</v>
      </c>
      <c r="N94" s="4" t="s">
        <v>102</v>
      </c>
      <c r="O94" s="4" t="s">
        <v>348</v>
      </c>
      <c r="Q94" t="b">
        <f>IF(ISERROR(VLOOKUP(A94,Projects!A:A,1,FALSE)),FALSE,TRUE)</f>
        <v>1</v>
      </c>
    </row>
    <row r="95" spans="1:17" x14ac:dyDescent="0.35">
      <c r="A95" s="45">
        <v>9</v>
      </c>
      <c r="B95" s="8" t="str">
        <f>IF(AND(A95&lt;&gt;"",ISNUMBER(A95)),VLOOKUP(A95,Studies!A:BZ,2,FALSE),"")</f>
        <v>Matsui 2017</v>
      </c>
      <c r="C95" s="8" t="str">
        <f>IF(AND(A95&lt;&gt;"",ISNUMBER(A95)),VLOOKUP(A95,Studies!A:BZ,3,FALSE),"")</f>
        <v xml:space="preserve">https://doi.org/10.1021/acs.molpharmaceut.6b01063 </v>
      </c>
      <c r="D95" s="8" t="str">
        <f>IF(AND(A95&lt;&gt;"",ISNUMBER(A95)),VLOOKUP(A95,Studies!A:BZ,4,FALSE),"")</f>
        <v>Dipyridamole</v>
      </c>
      <c r="E95" s="16" t="str">
        <f>IF(AND(A95&lt;&gt;"",ISNUMBER(A95)),VLOOKUP(A95,Studies!A:BZ,9,FALSE),"")</f>
        <v>FaSSIFpH6.5</v>
      </c>
      <c r="F95" s="13">
        <f>IF(AND(A95&lt;&gt;"",ISNUMBER(A95)),VLOOKUP(A95,Studies!A:BZ,13,FALSE),"")</f>
        <v>1</v>
      </c>
      <c r="G95" s="19">
        <v>1</v>
      </c>
      <c r="H95" s="4">
        <v>60</v>
      </c>
      <c r="I95" s="4" t="s">
        <v>32</v>
      </c>
      <c r="J95" s="4">
        <v>10.886886687394799</v>
      </c>
      <c r="K95" s="4" t="s">
        <v>102</v>
      </c>
      <c r="L95" s="4" t="s">
        <v>345</v>
      </c>
      <c r="M95" s="4">
        <v>0.86504799852420078</v>
      </c>
      <c r="N95" s="4" t="s">
        <v>102</v>
      </c>
      <c r="O95" s="4" t="s">
        <v>348</v>
      </c>
      <c r="Q95" t="b">
        <f>IF(ISERROR(VLOOKUP(A95,Projects!A:A,1,FALSE)),FALSE,TRUE)</f>
        <v>1</v>
      </c>
    </row>
    <row r="96" spans="1:17" x14ac:dyDescent="0.35">
      <c r="A96" s="45">
        <v>9</v>
      </c>
      <c r="B96" s="8" t="str">
        <f>IF(AND(A96&lt;&gt;"",ISNUMBER(A96)),VLOOKUP(A96,Studies!A:BZ,2,FALSE),"")</f>
        <v>Matsui 2017</v>
      </c>
      <c r="C96" s="8" t="str">
        <f>IF(AND(A96&lt;&gt;"",ISNUMBER(A96)),VLOOKUP(A96,Studies!A:BZ,3,FALSE),"")</f>
        <v xml:space="preserve">https://doi.org/10.1021/acs.molpharmaceut.6b01063 </v>
      </c>
      <c r="D96" s="8" t="str">
        <f>IF(AND(A96&lt;&gt;"",ISNUMBER(A96)),VLOOKUP(A96,Studies!A:BZ,4,FALSE),"")</f>
        <v>Dipyridamole</v>
      </c>
      <c r="E96" s="16" t="str">
        <f>IF(AND(A96&lt;&gt;"",ISNUMBER(A96)),VLOOKUP(A96,Studies!A:BZ,9,FALSE),"")</f>
        <v>FaSSIFpH6.5</v>
      </c>
      <c r="F96" s="13">
        <f>IF(AND(A96&lt;&gt;"",ISNUMBER(A96)),VLOOKUP(A96,Studies!A:BZ,13,FALSE),"")</f>
        <v>1</v>
      </c>
      <c r="G96" s="19">
        <v>1</v>
      </c>
      <c r="H96" s="4">
        <v>90</v>
      </c>
      <c r="I96" s="4" t="s">
        <v>32</v>
      </c>
      <c r="J96" s="4">
        <v>11.2802901052614</v>
      </c>
      <c r="K96" s="4" t="s">
        <v>102</v>
      </c>
      <c r="L96" s="4" t="s">
        <v>345</v>
      </c>
      <c r="M96" s="4">
        <v>0.57055291552829956</v>
      </c>
      <c r="N96" s="4" t="s">
        <v>102</v>
      </c>
      <c r="O96" s="4" t="s">
        <v>348</v>
      </c>
      <c r="Q96" t="b">
        <f>IF(ISERROR(VLOOKUP(A96,Projects!A:A,1,FALSE)),FALSE,TRUE)</f>
        <v>1</v>
      </c>
    </row>
    <row r="97" spans="1:17" x14ac:dyDescent="0.35">
      <c r="A97" s="45">
        <v>9</v>
      </c>
      <c r="B97" s="8" t="str">
        <f>IF(AND(A97&lt;&gt;"",ISNUMBER(A97)),VLOOKUP(A97,Studies!A:BZ,2,FALSE),"")</f>
        <v>Matsui 2017</v>
      </c>
      <c r="C97" s="8" t="str">
        <f>IF(AND(A97&lt;&gt;"",ISNUMBER(A97)),VLOOKUP(A97,Studies!A:BZ,3,FALSE),"")</f>
        <v xml:space="preserve">https://doi.org/10.1021/acs.molpharmaceut.6b01063 </v>
      </c>
      <c r="D97" s="8" t="str">
        <f>IF(AND(A97&lt;&gt;"",ISNUMBER(A97)),VLOOKUP(A97,Studies!A:BZ,4,FALSE),"")</f>
        <v>Dipyridamole</v>
      </c>
      <c r="E97" s="16" t="str">
        <f>IF(AND(A97&lt;&gt;"",ISNUMBER(A97)),VLOOKUP(A97,Studies!A:BZ,9,FALSE),"")</f>
        <v>FaSSIFpH6.5</v>
      </c>
      <c r="F97" s="13">
        <f>IF(AND(A97&lt;&gt;"",ISNUMBER(A97)),VLOOKUP(A97,Studies!A:BZ,13,FALSE),"")</f>
        <v>1</v>
      </c>
      <c r="G97" s="19">
        <v>1</v>
      </c>
      <c r="H97" s="4">
        <v>120</v>
      </c>
      <c r="I97" s="4" t="s">
        <v>32</v>
      </c>
      <c r="J97" s="4">
        <v>11.839354076811</v>
      </c>
      <c r="K97" s="4" t="s">
        <v>102</v>
      </c>
      <c r="L97" s="4" t="s">
        <v>345</v>
      </c>
      <c r="M97" s="4">
        <v>0</v>
      </c>
      <c r="N97" s="4" t="s">
        <v>102</v>
      </c>
      <c r="O97" s="4" t="s">
        <v>348</v>
      </c>
      <c r="Q97" t="b">
        <f>IF(ISERROR(VLOOKUP(A97,Projects!A:A,1,FALSE)),FALSE,TRUE)</f>
        <v>1</v>
      </c>
    </row>
    <row r="98" spans="1:17" x14ac:dyDescent="0.35">
      <c r="A98" s="45">
        <v>10</v>
      </c>
      <c r="B98" s="8" t="str">
        <f>IF(AND(A98&lt;&gt;"",ISNUMBER(A98)),VLOOKUP(A98,Studies!A:BZ,2,FALSE),"")</f>
        <v>Taupitz 2013</v>
      </c>
      <c r="C98" s="8" t="str">
        <f>IF(AND(A98&lt;&gt;"",ISNUMBER(A98)),VLOOKUP(A98,Studies!A:BZ,3,FALSE),"")</f>
        <v xml:space="preserve">https://doi.org/10.1016/j.ejpb.2012.11.003 </v>
      </c>
      <c r="D98" s="8" t="str">
        <f>IF(AND(A98&lt;&gt;"",ISNUMBER(A98)),VLOOKUP(A98,Studies!A:BZ,4,FALSE),"")</f>
        <v>Itraconazole</v>
      </c>
      <c r="E98" s="16" t="str">
        <f>IF(AND(A98&lt;&gt;"",ISNUMBER(A98)),VLOOKUP(A98,Studies!A:BZ,9,FALSE),"")</f>
        <v>SGFpH1.2</v>
      </c>
      <c r="F98" s="13">
        <f>IF(AND(A98&lt;&gt;"",ISNUMBER(A98)),VLOOKUP(A98,Studies!A:BZ,13,FALSE),"")</f>
        <v>1</v>
      </c>
      <c r="G98" s="19">
        <v>1</v>
      </c>
      <c r="H98" s="4">
        <v>5</v>
      </c>
      <c r="I98" s="4" t="s">
        <v>32</v>
      </c>
      <c r="J98" s="4">
        <v>47.027027027027003</v>
      </c>
      <c r="K98" s="4" t="s">
        <v>102</v>
      </c>
      <c r="L98" s="4" t="s">
        <v>345</v>
      </c>
      <c r="M98" s="4">
        <v>0.77220077220069783</v>
      </c>
      <c r="N98" s="4" t="s">
        <v>102</v>
      </c>
      <c r="O98" s="4" t="s">
        <v>348</v>
      </c>
      <c r="Q98" t="b">
        <f>IF(ISERROR(VLOOKUP(A98,Projects!A:A,1,FALSE)),FALSE,TRUE)</f>
        <v>1</v>
      </c>
    </row>
    <row r="99" spans="1:17" x14ac:dyDescent="0.35">
      <c r="A99" s="45">
        <v>10</v>
      </c>
      <c r="B99" s="8" t="str">
        <f>IF(AND(A99&lt;&gt;"",ISNUMBER(A99)),VLOOKUP(A99,Studies!A:BZ,2,FALSE),"")</f>
        <v>Taupitz 2013</v>
      </c>
      <c r="C99" s="8" t="str">
        <f>IF(AND(A99&lt;&gt;"",ISNUMBER(A99)),VLOOKUP(A99,Studies!A:BZ,3,FALSE),"")</f>
        <v xml:space="preserve">https://doi.org/10.1016/j.ejpb.2012.11.003 </v>
      </c>
      <c r="D99" s="8" t="str">
        <f>IF(AND(A99&lt;&gt;"",ISNUMBER(A99)),VLOOKUP(A99,Studies!A:BZ,4,FALSE),"")</f>
        <v>Itraconazole</v>
      </c>
      <c r="E99" s="16" t="str">
        <f>IF(AND(A99&lt;&gt;"",ISNUMBER(A99)),VLOOKUP(A99,Studies!A:BZ,9,FALSE),"")</f>
        <v>SGFpH1.2</v>
      </c>
      <c r="F99" s="13">
        <f>IF(AND(A99&lt;&gt;"",ISNUMBER(A99)),VLOOKUP(A99,Studies!A:BZ,13,FALSE),"")</f>
        <v>1</v>
      </c>
      <c r="G99" s="19">
        <v>1</v>
      </c>
      <c r="H99" s="4">
        <v>10</v>
      </c>
      <c r="I99" s="4" t="s">
        <v>32</v>
      </c>
      <c r="J99" s="4">
        <v>61.467181467181398</v>
      </c>
      <c r="K99" s="4" t="s">
        <v>102</v>
      </c>
      <c r="L99" s="4" t="s">
        <v>345</v>
      </c>
      <c r="M99" s="4">
        <v>1.3127413127413021</v>
      </c>
      <c r="N99" s="4" t="s">
        <v>102</v>
      </c>
      <c r="O99" s="4" t="s">
        <v>348</v>
      </c>
      <c r="Q99" t="b">
        <f>IF(ISERROR(VLOOKUP(A99,Projects!A:A,1,FALSE)),FALSE,TRUE)</f>
        <v>1</v>
      </c>
    </row>
    <row r="100" spans="1:17" x14ac:dyDescent="0.35">
      <c r="A100" s="45">
        <v>10</v>
      </c>
      <c r="B100" s="8" t="str">
        <f>IF(AND(A100&lt;&gt;"",ISNUMBER(A100)),VLOOKUP(A100,Studies!A:BZ,2,FALSE),"")</f>
        <v>Taupitz 2013</v>
      </c>
      <c r="C100" s="8" t="str">
        <f>IF(AND(A100&lt;&gt;"",ISNUMBER(A100)),VLOOKUP(A100,Studies!A:BZ,3,FALSE),"")</f>
        <v xml:space="preserve">https://doi.org/10.1016/j.ejpb.2012.11.003 </v>
      </c>
      <c r="D100" s="8" t="str">
        <f>IF(AND(A100&lt;&gt;"",ISNUMBER(A100)),VLOOKUP(A100,Studies!A:BZ,4,FALSE),"")</f>
        <v>Itraconazole</v>
      </c>
      <c r="E100" s="16" t="str">
        <f>IF(AND(A100&lt;&gt;"",ISNUMBER(A100)),VLOOKUP(A100,Studies!A:BZ,9,FALSE),"")</f>
        <v>SGFpH1.2</v>
      </c>
      <c r="F100" s="13">
        <f>IF(AND(A100&lt;&gt;"",ISNUMBER(A100)),VLOOKUP(A100,Studies!A:BZ,13,FALSE),"")</f>
        <v>1</v>
      </c>
      <c r="G100" s="19">
        <v>1</v>
      </c>
      <c r="H100" s="4">
        <v>15</v>
      </c>
      <c r="I100" s="4" t="s">
        <v>32</v>
      </c>
      <c r="J100" s="4">
        <v>63.4749034749034</v>
      </c>
      <c r="K100" s="4" t="s">
        <v>102</v>
      </c>
      <c r="L100" s="4" t="s">
        <v>345</v>
      </c>
      <c r="M100" s="4">
        <v>1.8532818532818993</v>
      </c>
      <c r="N100" s="4" t="s">
        <v>102</v>
      </c>
      <c r="O100" s="4" t="s">
        <v>348</v>
      </c>
      <c r="Q100" t="b">
        <f>IF(ISERROR(VLOOKUP(A100,Projects!A:A,1,FALSE)),FALSE,TRUE)</f>
        <v>1</v>
      </c>
    </row>
    <row r="101" spans="1:17" x14ac:dyDescent="0.35">
      <c r="A101" s="45">
        <v>10</v>
      </c>
      <c r="B101" s="8" t="str">
        <f>IF(AND(A101&lt;&gt;"",ISNUMBER(A101)),VLOOKUP(A101,Studies!A:BZ,2,FALSE),"")</f>
        <v>Taupitz 2013</v>
      </c>
      <c r="C101" s="8" t="str">
        <f>IF(AND(A101&lt;&gt;"",ISNUMBER(A101)),VLOOKUP(A101,Studies!A:BZ,3,FALSE),"")</f>
        <v xml:space="preserve">https://doi.org/10.1016/j.ejpb.2012.11.003 </v>
      </c>
      <c r="D101" s="8" t="str">
        <f>IF(AND(A101&lt;&gt;"",ISNUMBER(A101)),VLOOKUP(A101,Studies!A:BZ,4,FALSE),"")</f>
        <v>Itraconazole</v>
      </c>
      <c r="E101" s="16" t="str">
        <f>IF(AND(A101&lt;&gt;"",ISNUMBER(A101)),VLOOKUP(A101,Studies!A:BZ,9,FALSE),"")</f>
        <v>SGFpH1.2</v>
      </c>
      <c r="F101" s="13">
        <f>IF(AND(A101&lt;&gt;"",ISNUMBER(A101)),VLOOKUP(A101,Studies!A:BZ,13,FALSE),"")</f>
        <v>1</v>
      </c>
      <c r="G101" s="19">
        <v>1</v>
      </c>
      <c r="H101" s="4">
        <v>30</v>
      </c>
      <c r="I101" s="4" t="s">
        <v>32</v>
      </c>
      <c r="J101" s="4">
        <v>59.613899613899598</v>
      </c>
      <c r="K101" s="4" t="s">
        <v>102</v>
      </c>
      <c r="L101" s="4" t="s">
        <v>345</v>
      </c>
      <c r="M101" s="4">
        <v>7.5675675675675009</v>
      </c>
      <c r="N101" s="4" t="s">
        <v>102</v>
      </c>
      <c r="O101" s="4" t="s">
        <v>348</v>
      </c>
      <c r="Q101" t="b">
        <f>IF(ISERROR(VLOOKUP(A101,Projects!A:A,1,FALSE)),FALSE,TRUE)</f>
        <v>1</v>
      </c>
    </row>
    <row r="102" spans="1:17" x14ac:dyDescent="0.35">
      <c r="A102" s="45">
        <v>10</v>
      </c>
      <c r="B102" s="8" t="str">
        <f>IF(AND(A102&lt;&gt;"",ISNUMBER(A102)),VLOOKUP(A102,Studies!A:BZ,2,FALSE),"")</f>
        <v>Taupitz 2013</v>
      </c>
      <c r="C102" s="8" t="str">
        <f>IF(AND(A102&lt;&gt;"",ISNUMBER(A102)),VLOOKUP(A102,Studies!A:BZ,3,FALSE),"")</f>
        <v xml:space="preserve">https://doi.org/10.1016/j.ejpb.2012.11.003 </v>
      </c>
      <c r="D102" s="8" t="str">
        <f>IF(AND(A102&lt;&gt;"",ISNUMBER(A102)),VLOOKUP(A102,Studies!A:BZ,4,FALSE),"")</f>
        <v>Itraconazole</v>
      </c>
      <c r="E102" s="16" t="str">
        <f>IF(AND(A102&lt;&gt;"",ISNUMBER(A102)),VLOOKUP(A102,Studies!A:BZ,9,FALSE),"")</f>
        <v>SGFpH1.2</v>
      </c>
      <c r="F102" s="13">
        <f>IF(AND(A102&lt;&gt;"",ISNUMBER(A102)),VLOOKUP(A102,Studies!A:BZ,13,FALSE),"")</f>
        <v>1</v>
      </c>
      <c r="G102" s="19">
        <v>1</v>
      </c>
      <c r="H102" s="4">
        <v>45</v>
      </c>
      <c r="I102" s="4" t="s">
        <v>32</v>
      </c>
      <c r="J102" s="4">
        <v>61.8532818532818</v>
      </c>
      <c r="K102" s="4" t="s">
        <v>102</v>
      </c>
      <c r="L102" s="4" t="s">
        <v>345</v>
      </c>
      <c r="M102" s="4">
        <v>9.4208494208493931</v>
      </c>
      <c r="N102" s="4" t="s">
        <v>102</v>
      </c>
      <c r="O102" s="4" t="s">
        <v>348</v>
      </c>
      <c r="Q102" t="b">
        <f>IF(ISERROR(VLOOKUP(A102,Projects!A:A,1,FALSE)),FALSE,TRUE)</f>
        <v>1</v>
      </c>
    </row>
    <row r="103" spans="1:17" x14ac:dyDescent="0.35">
      <c r="A103" s="45">
        <v>10</v>
      </c>
      <c r="B103" s="8" t="str">
        <f>IF(AND(A103&lt;&gt;"",ISNUMBER(A103)),VLOOKUP(A103,Studies!A:BZ,2,FALSE),"")</f>
        <v>Taupitz 2013</v>
      </c>
      <c r="C103" s="8" t="str">
        <f>IF(AND(A103&lt;&gt;"",ISNUMBER(A103)),VLOOKUP(A103,Studies!A:BZ,3,FALSE),"")</f>
        <v xml:space="preserve">https://doi.org/10.1016/j.ejpb.2012.11.003 </v>
      </c>
      <c r="D103" s="8" t="str">
        <f>IF(AND(A103&lt;&gt;"",ISNUMBER(A103)),VLOOKUP(A103,Studies!A:BZ,4,FALSE),"")</f>
        <v>Itraconazole</v>
      </c>
      <c r="E103" s="16" t="str">
        <f>IF(AND(A103&lt;&gt;"",ISNUMBER(A103)),VLOOKUP(A103,Studies!A:BZ,9,FALSE),"")</f>
        <v>SGFpH1.2</v>
      </c>
      <c r="F103" s="13">
        <f>IF(AND(A103&lt;&gt;"",ISNUMBER(A103)),VLOOKUP(A103,Studies!A:BZ,13,FALSE),"")</f>
        <v>1</v>
      </c>
      <c r="G103" s="19">
        <v>1</v>
      </c>
      <c r="H103" s="4">
        <v>60</v>
      </c>
      <c r="I103" s="4" t="s">
        <v>32</v>
      </c>
      <c r="J103" s="4">
        <v>61.1583011583011</v>
      </c>
      <c r="K103" s="4" t="s">
        <v>102</v>
      </c>
      <c r="L103" s="4" t="s">
        <v>345</v>
      </c>
      <c r="M103" s="4">
        <v>11.660231660231702</v>
      </c>
      <c r="N103" s="4" t="s">
        <v>102</v>
      </c>
      <c r="O103" s="4" t="s">
        <v>348</v>
      </c>
      <c r="Q103" t="b">
        <f>IF(ISERROR(VLOOKUP(A103,Projects!A:A,1,FALSE)),FALSE,TRUE)</f>
        <v>1</v>
      </c>
    </row>
    <row r="104" spans="1:17" x14ac:dyDescent="0.35">
      <c r="A104" s="45">
        <v>10</v>
      </c>
      <c r="B104" s="8" t="str">
        <f>IF(AND(A104&lt;&gt;"",ISNUMBER(A104)),VLOOKUP(A104,Studies!A:BZ,2,FALSE),"")</f>
        <v>Taupitz 2013</v>
      </c>
      <c r="C104" s="8" t="str">
        <f>IF(AND(A104&lt;&gt;"",ISNUMBER(A104)),VLOOKUP(A104,Studies!A:BZ,3,FALSE),"")</f>
        <v xml:space="preserve">https://doi.org/10.1016/j.ejpb.2012.11.003 </v>
      </c>
      <c r="D104" s="8" t="str">
        <f>IF(AND(A104&lt;&gt;"",ISNUMBER(A104)),VLOOKUP(A104,Studies!A:BZ,4,FALSE),"")</f>
        <v>Itraconazole</v>
      </c>
      <c r="E104" s="16" t="str">
        <f>IF(AND(A104&lt;&gt;"",ISNUMBER(A104)),VLOOKUP(A104,Studies!A:BZ,9,FALSE),"")</f>
        <v>SGFpH1.2</v>
      </c>
      <c r="F104" s="13">
        <f>IF(AND(A104&lt;&gt;"",ISNUMBER(A104)),VLOOKUP(A104,Studies!A:BZ,13,FALSE),"")</f>
        <v>1</v>
      </c>
      <c r="G104" s="19">
        <v>1</v>
      </c>
      <c r="H104" s="4">
        <v>120</v>
      </c>
      <c r="I104" s="4" t="s">
        <v>32</v>
      </c>
      <c r="J104" s="4">
        <v>55.675675675675599</v>
      </c>
      <c r="K104" s="4" t="s">
        <v>102</v>
      </c>
      <c r="L104" s="4" t="s">
        <v>345</v>
      </c>
      <c r="M104" s="4">
        <v>4.3243243243243015</v>
      </c>
      <c r="N104" s="4" t="s">
        <v>102</v>
      </c>
      <c r="O104" s="4" t="s">
        <v>348</v>
      </c>
      <c r="Q104" t="b">
        <f>IF(ISERROR(VLOOKUP(A104,Projects!A:A,1,FALSE)),FALSE,TRUE)</f>
        <v>1</v>
      </c>
    </row>
    <row r="105" spans="1:17" x14ac:dyDescent="0.35">
      <c r="A105" s="45">
        <v>10</v>
      </c>
      <c r="B105" s="8" t="str">
        <f>IF(AND(A105&lt;&gt;"",ISNUMBER(A105)),VLOOKUP(A105,Studies!A:BZ,2,FALSE),"")</f>
        <v>Taupitz 2013</v>
      </c>
      <c r="C105" s="8" t="str">
        <f>IF(AND(A105&lt;&gt;"",ISNUMBER(A105)),VLOOKUP(A105,Studies!A:BZ,3,FALSE),"")</f>
        <v xml:space="preserve">https://doi.org/10.1016/j.ejpb.2012.11.003 </v>
      </c>
      <c r="D105" s="8" t="str">
        <f>IF(AND(A105&lt;&gt;"",ISNUMBER(A105)),VLOOKUP(A105,Studies!A:BZ,4,FALSE),"")</f>
        <v>Itraconazole</v>
      </c>
      <c r="E105" s="16" t="str">
        <f>IF(AND(A105&lt;&gt;"",ISNUMBER(A105)),VLOOKUP(A105,Studies!A:BZ,9,FALSE),"")</f>
        <v>SGFpH1.2</v>
      </c>
      <c r="F105" s="13">
        <f>IF(AND(A105&lt;&gt;"",ISNUMBER(A105)),VLOOKUP(A105,Studies!A:BZ,13,FALSE),"")</f>
        <v>1</v>
      </c>
      <c r="G105" s="19">
        <v>1</v>
      </c>
      <c r="H105" s="4">
        <v>180</v>
      </c>
      <c r="I105" s="4" t="s">
        <v>32</v>
      </c>
      <c r="J105" s="4">
        <v>52.741312741312697</v>
      </c>
      <c r="K105" s="4" t="s">
        <v>102</v>
      </c>
      <c r="L105" s="4" t="s">
        <v>345</v>
      </c>
      <c r="M105" s="4">
        <v>0.77220077220080441</v>
      </c>
      <c r="N105" s="4" t="s">
        <v>102</v>
      </c>
      <c r="O105" s="4" t="s">
        <v>348</v>
      </c>
      <c r="Q105" t="b">
        <f>IF(ISERROR(VLOOKUP(A105,Projects!A:A,1,FALSE)),FALSE,TRUE)</f>
        <v>1</v>
      </c>
    </row>
    <row r="106" spans="1:17" x14ac:dyDescent="0.35">
      <c r="A106" s="45">
        <v>10</v>
      </c>
      <c r="B106" s="8" t="str">
        <f>IF(AND(A106&lt;&gt;"",ISNUMBER(A106)),VLOOKUP(A106,Studies!A:BZ,2,FALSE),"")</f>
        <v>Taupitz 2013</v>
      </c>
      <c r="C106" s="8" t="str">
        <f>IF(AND(A106&lt;&gt;"",ISNUMBER(A106)),VLOOKUP(A106,Studies!A:BZ,3,FALSE),"")</f>
        <v xml:space="preserve">https://doi.org/10.1016/j.ejpb.2012.11.003 </v>
      </c>
      <c r="D106" s="8" t="str">
        <f>IF(AND(A106&lt;&gt;"",ISNUMBER(A106)),VLOOKUP(A106,Studies!A:BZ,4,FALSE),"")</f>
        <v>Itraconazole</v>
      </c>
      <c r="E106" s="16" t="str">
        <f>IF(AND(A106&lt;&gt;"",ISNUMBER(A106)),VLOOKUP(A106,Studies!A:BZ,9,FALSE),"")</f>
        <v>SGFpH1.2</v>
      </c>
      <c r="F106" s="13">
        <f>IF(AND(A106&lt;&gt;"",ISNUMBER(A106)),VLOOKUP(A106,Studies!A:BZ,13,FALSE),"")</f>
        <v>1</v>
      </c>
      <c r="G106" s="19">
        <v>1</v>
      </c>
      <c r="H106" s="4">
        <v>240</v>
      </c>
      <c r="I106" s="4" t="s">
        <v>32</v>
      </c>
      <c r="J106" s="4">
        <v>51.814671814671797</v>
      </c>
      <c r="K106" s="4" t="s">
        <v>102</v>
      </c>
      <c r="L106" s="4" t="s">
        <v>345</v>
      </c>
      <c r="M106" s="4">
        <v>1.7760617760617023</v>
      </c>
      <c r="N106" s="4" t="s">
        <v>102</v>
      </c>
      <c r="O106" s="4" t="s">
        <v>348</v>
      </c>
      <c r="Q106" t="b">
        <f>IF(ISERROR(VLOOKUP(A106,Projects!A:A,1,FALSE)),FALSE,TRUE)</f>
        <v>1</v>
      </c>
    </row>
    <row r="107" spans="1:17" x14ac:dyDescent="0.35">
      <c r="A107" s="45">
        <v>11</v>
      </c>
      <c r="B107" s="8" t="str">
        <f>IF(AND(A107&lt;&gt;"",ISNUMBER(A107)),VLOOKUP(A107,Studies!A:BZ,2,FALSE),"")</f>
        <v>Taupitz 2013</v>
      </c>
      <c r="C107" s="8" t="str">
        <f>IF(AND(A107&lt;&gt;"",ISNUMBER(A107)),VLOOKUP(A107,Studies!A:BZ,3,FALSE),"")</f>
        <v xml:space="preserve">https://doi.org/10.1016/j.ejpb.2012.11.003 </v>
      </c>
      <c r="D107" s="8" t="str">
        <f>IF(AND(A107&lt;&gt;"",ISNUMBER(A107)),VLOOKUP(A107,Studies!A:BZ,4,FALSE),"")</f>
        <v>Itraconazole</v>
      </c>
      <c r="E107" s="16" t="str">
        <f>IF(AND(A107&lt;&gt;"",ISNUMBER(A107)),VLOOKUP(A107,Studies!A:BZ,9,FALSE),"")</f>
        <v>AcetatepH5.0</v>
      </c>
      <c r="F107" s="13">
        <f>IF(AND(A107&lt;&gt;"",ISNUMBER(A107)),VLOOKUP(A107,Studies!A:BZ,13,FALSE),"")</f>
        <v>1</v>
      </c>
      <c r="G107" s="19">
        <v>1</v>
      </c>
      <c r="H107" s="4">
        <v>5</v>
      </c>
      <c r="I107" s="4" t="s">
        <v>32</v>
      </c>
      <c r="J107" s="4">
        <v>6.1776061776061599</v>
      </c>
      <c r="K107" s="4" t="s">
        <v>102</v>
      </c>
      <c r="L107" s="4" t="s">
        <v>345</v>
      </c>
      <c r="M107" s="4">
        <v>6.9498069498069395</v>
      </c>
      <c r="N107" s="4" t="s">
        <v>102</v>
      </c>
      <c r="O107" s="4" t="s">
        <v>348</v>
      </c>
      <c r="Q107" t="b">
        <f>IF(ISERROR(VLOOKUP(A107,Projects!A:A,1,FALSE)),FALSE,TRUE)</f>
        <v>1</v>
      </c>
    </row>
    <row r="108" spans="1:17" x14ac:dyDescent="0.35">
      <c r="A108" s="45">
        <v>11</v>
      </c>
      <c r="B108" s="8" t="str">
        <f>IF(AND(A108&lt;&gt;"",ISNUMBER(A108)),VLOOKUP(A108,Studies!A:BZ,2,FALSE),"")</f>
        <v>Taupitz 2013</v>
      </c>
      <c r="C108" s="8" t="str">
        <f>IF(AND(A108&lt;&gt;"",ISNUMBER(A108)),VLOOKUP(A108,Studies!A:BZ,3,FALSE),"")</f>
        <v xml:space="preserve">https://doi.org/10.1016/j.ejpb.2012.11.003 </v>
      </c>
      <c r="D108" s="8" t="str">
        <f>IF(AND(A108&lt;&gt;"",ISNUMBER(A108)),VLOOKUP(A108,Studies!A:BZ,4,FALSE),"")</f>
        <v>Itraconazole</v>
      </c>
      <c r="E108" s="16" t="str">
        <f>IF(AND(A108&lt;&gt;"",ISNUMBER(A108)),VLOOKUP(A108,Studies!A:BZ,9,FALSE),"")</f>
        <v>AcetatepH5.0</v>
      </c>
      <c r="F108" s="13">
        <f>IF(AND(A108&lt;&gt;"",ISNUMBER(A108)),VLOOKUP(A108,Studies!A:BZ,13,FALSE),"")</f>
        <v>1</v>
      </c>
      <c r="G108" s="19">
        <v>1</v>
      </c>
      <c r="H108" s="4">
        <v>10</v>
      </c>
      <c r="I108" s="4" t="s">
        <v>32</v>
      </c>
      <c r="J108" s="4">
        <v>7.2586872586872397</v>
      </c>
      <c r="K108" s="4" t="s">
        <v>102</v>
      </c>
      <c r="L108" s="4" t="s">
        <v>345</v>
      </c>
      <c r="M108" s="4">
        <v>8.4942084942084612</v>
      </c>
      <c r="N108" s="4" t="s">
        <v>102</v>
      </c>
      <c r="O108" s="4" t="s">
        <v>348</v>
      </c>
      <c r="Q108" t="b">
        <f>IF(ISERROR(VLOOKUP(A108,Projects!A:A,1,FALSE)),FALSE,TRUE)</f>
        <v>1</v>
      </c>
    </row>
    <row r="109" spans="1:17" x14ac:dyDescent="0.35">
      <c r="A109" s="45">
        <v>11</v>
      </c>
      <c r="B109" s="8" t="str">
        <f>IF(AND(A109&lt;&gt;"",ISNUMBER(A109)),VLOOKUP(A109,Studies!A:BZ,2,FALSE),"")</f>
        <v>Taupitz 2013</v>
      </c>
      <c r="C109" s="8" t="str">
        <f>IF(AND(A109&lt;&gt;"",ISNUMBER(A109)),VLOOKUP(A109,Studies!A:BZ,3,FALSE),"")</f>
        <v xml:space="preserve">https://doi.org/10.1016/j.ejpb.2012.11.003 </v>
      </c>
      <c r="D109" s="8" t="str">
        <f>IF(AND(A109&lt;&gt;"",ISNUMBER(A109)),VLOOKUP(A109,Studies!A:BZ,4,FALSE),"")</f>
        <v>Itraconazole</v>
      </c>
      <c r="E109" s="16" t="str">
        <f>IF(AND(A109&lt;&gt;"",ISNUMBER(A109)),VLOOKUP(A109,Studies!A:BZ,9,FALSE),"")</f>
        <v>AcetatepH5.0</v>
      </c>
      <c r="F109" s="13">
        <f>IF(AND(A109&lt;&gt;"",ISNUMBER(A109)),VLOOKUP(A109,Studies!A:BZ,13,FALSE),"")</f>
        <v>1</v>
      </c>
      <c r="G109" s="19">
        <v>1</v>
      </c>
      <c r="H109" s="4">
        <v>15</v>
      </c>
      <c r="I109" s="4" t="s">
        <v>32</v>
      </c>
      <c r="J109" s="4">
        <v>6.5637065637065399</v>
      </c>
      <c r="K109" s="4" t="s">
        <v>102</v>
      </c>
      <c r="L109" s="4" t="s">
        <v>345</v>
      </c>
      <c r="M109" s="4">
        <v>7.4903474903474594</v>
      </c>
      <c r="N109" s="4" t="s">
        <v>102</v>
      </c>
      <c r="O109" s="4" t="s">
        <v>348</v>
      </c>
      <c r="Q109" t="b">
        <f>IF(ISERROR(VLOOKUP(A109,Projects!A:A,1,FALSE)),FALSE,TRUE)</f>
        <v>1</v>
      </c>
    </row>
    <row r="110" spans="1:17" x14ac:dyDescent="0.35">
      <c r="A110" s="45">
        <v>11</v>
      </c>
      <c r="B110" s="8" t="str">
        <f>IF(AND(A110&lt;&gt;"",ISNUMBER(A110)),VLOOKUP(A110,Studies!A:BZ,2,FALSE),"")</f>
        <v>Taupitz 2013</v>
      </c>
      <c r="C110" s="8" t="str">
        <f>IF(AND(A110&lt;&gt;"",ISNUMBER(A110)),VLOOKUP(A110,Studies!A:BZ,3,FALSE),"")</f>
        <v xml:space="preserve">https://doi.org/10.1016/j.ejpb.2012.11.003 </v>
      </c>
      <c r="D110" s="8" t="str">
        <f>IF(AND(A110&lt;&gt;"",ISNUMBER(A110)),VLOOKUP(A110,Studies!A:BZ,4,FALSE),"")</f>
        <v>Itraconazole</v>
      </c>
      <c r="E110" s="16" t="str">
        <f>IF(AND(A110&lt;&gt;"",ISNUMBER(A110)),VLOOKUP(A110,Studies!A:BZ,9,FALSE),"")</f>
        <v>AcetatepH5.0</v>
      </c>
      <c r="F110" s="13">
        <f>IF(AND(A110&lt;&gt;"",ISNUMBER(A110)),VLOOKUP(A110,Studies!A:BZ,13,FALSE),"")</f>
        <v>1</v>
      </c>
      <c r="G110" s="19">
        <v>1</v>
      </c>
      <c r="H110" s="4">
        <v>30</v>
      </c>
      <c r="I110" s="4" t="s">
        <v>32</v>
      </c>
      <c r="J110" s="4">
        <v>6.8725868725868304</v>
      </c>
      <c r="K110" s="4" t="s">
        <v>102</v>
      </c>
      <c r="L110" s="4" t="s">
        <v>345</v>
      </c>
      <c r="M110" s="4">
        <v>7.8764478764478687</v>
      </c>
      <c r="N110" s="4" t="s">
        <v>102</v>
      </c>
      <c r="O110" s="4" t="s">
        <v>348</v>
      </c>
      <c r="Q110" t="b">
        <f>IF(ISERROR(VLOOKUP(A110,Projects!A:A,1,FALSE)),FALSE,TRUE)</f>
        <v>1</v>
      </c>
    </row>
    <row r="111" spans="1:17" x14ac:dyDescent="0.35">
      <c r="A111" s="45">
        <v>11</v>
      </c>
      <c r="B111" s="8" t="str">
        <f>IF(AND(A111&lt;&gt;"",ISNUMBER(A111)),VLOOKUP(A111,Studies!A:BZ,2,FALSE),"")</f>
        <v>Taupitz 2013</v>
      </c>
      <c r="C111" s="8" t="str">
        <f>IF(AND(A111&lt;&gt;"",ISNUMBER(A111)),VLOOKUP(A111,Studies!A:BZ,3,FALSE),"")</f>
        <v xml:space="preserve">https://doi.org/10.1016/j.ejpb.2012.11.003 </v>
      </c>
      <c r="D111" s="8" t="str">
        <f>IF(AND(A111&lt;&gt;"",ISNUMBER(A111)),VLOOKUP(A111,Studies!A:BZ,4,FALSE),"")</f>
        <v>Itraconazole</v>
      </c>
      <c r="E111" s="16" t="str">
        <f>IF(AND(A111&lt;&gt;"",ISNUMBER(A111)),VLOOKUP(A111,Studies!A:BZ,9,FALSE),"")</f>
        <v>AcetatepH5.0</v>
      </c>
      <c r="F111" s="13">
        <f>IF(AND(A111&lt;&gt;"",ISNUMBER(A111)),VLOOKUP(A111,Studies!A:BZ,13,FALSE),"")</f>
        <v>1</v>
      </c>
      <c r="G111" s="19">
        <v>1</v>
      </c>
      <c r="H111" s="4">
        <v>45</v>
      </c>
      <c r="I111" s="4" t="s">
        <v>32</v>
      </c>
      <c r="J111" s="4">
        <v>7.4131274131273903</v>
      </c>
      <c r="K111" s="4" t="s">
        <v>102</v>
      </c>
      <c r="L111" s="4" t="s">
        <v>345</v>
      </c>
      <c r="M111" s="4">
        <v>8.8030888030887091</v>
      </c>
      <c r="N111" s="4" t="s">
        <v>102</v>
      </c>
      <c r="O111" s="4" t="s">
        <v>348</v>
      </c>
      <c r="Q111" t="b">
        <f>IF(ISERROR(VLOOKUP(A111,Projects!A:A,1,FALSE)),FALSE,TRUE)</f>
        <v>1</v>
      </c>
    </row>
    <row r="112" spans="1:17" x14ac:dyDescent="0.35">
      <c r="A112" s="45">
        <v>11</v>
      </c>
      <c r="B112" s="8" t="str">
        <f>IF(AND(A112&lt;&gt;"",ISNUMBER(A112)),VLOOKUP(A112,Studies!A:BZ,2,FALSE),"")</f>
        <v>Taupitz 2013</v>
      </c>
      <c r="C112" s="8" t="str">
        <f>IF(AND(A112&lt;&gt;"",ISNUMBER(A112)),VLOOKUP(A112,Studies!A:BZ,3,FALSE),"")</f>
        <v xml:space="preserve">https://doi.org/10.1016/j.ejpb.2012.11.003 </v>
      </c>
      <c r="D112" s="8" t="str">
        <f>IF(AND(A112&lt;&gt;"",ISNUMBER(A112)),VLOOKUP(A112,Studies!A:BZ,4,FALSE),"")</f>
        <v>Itraconazole</v>
      </c>
      <c r="E112" s="16" t="str">
        <f>IF(AND(A112&lt;&gt;"",ISNUMBER(A112)),VLOOKUP(A112,Studies!A:BZ,9,FALSE),"")</f>
        <v>AcetatepH5.0</v>
      </c>
      <c r="F112" s="13">
        <f>IF(AND(A112&lt;&gt;"",ISNUMBER(A112)),VLOOKUP(A112,Studies!A:BZ,13,FALSE),"")</f>
        <v>1</v>
      </c>
      <c r="G112" s="19">
        <v>1</v>
      </c>
      <c r="H112" s="4">
        <v>60</v>
      </c>
      <c r="I112" s="4" t="s">
        <v>32</v>
      </c>
      <c r="J112" s="4">
        <v>5.7915057915057702</v>
      </c>
      <c r="K112" s="4" t="s">
        <v>102</v>
      </c>
      <c r="L112" s="4" t="s">
        <v>345</v>
      </c>
      <c r="M112" s="4">
        <v>6.4864864864864291</v>
      </c>
      <c r="N112" s="4" t="s">
        <v>102</v>
      </c>
      <c r="O112" s="4" t="s">
        <v>348</v>
      </c>
      <c r="Q112" t="b">
        <f>IF(ISERROR(VLOOKUP(A112,Projects!A:A,1,FALSE)),FALSE,TRUE)</f>
        <v>1</v>
      </c>
    </row>
    <row r="113" spans="1:17" x14ac:dyDescent="0.35">
      <c r="A113" s="45">
        <v>11</v>
      </c>
      <c r="B113" s="8" t="str">
        <f>IF(AND(A113&lt;&gt;"",ISNUMBER(A113)),VLOOKUP(A113,Studies!A:BZ,2,FALSE),"")</f>
        <v>Taupitz 2013</v>
      </c>
      <c r="C113" s="8" t="str">
        <f>IF(AND(A113&lt;&gt;"",ISNUMBER(A113)),VLOOKUP(A113,Studies!A:BZ,3,FALSE),"")</f>
        <v xml:space="preserve">https://doi.org/10.1016/j.ejpb.2012.11.003 </v>
      </c>
      <c r="D113" s="8" t="str">
        <f>IF(AND(A113&lt;&gt;"",ISNUMBER(A113)),VLOOKUP(A113,Studies!A:BZ,4,FALSE),"")</f>
        <v>Itraconazole</v>
      </c>
      <c r="E113" s="16" t="str">
        <f>IF(AND(A113&lt;&gt;"",ISNUMBER(A113)),VLOOKUP(A113,Studies!A:BZ,9,FALSE),"")</f>
        <v>AcetatepH5.0</v>
      </c>
      <c r="F113" s="13">
        <f>IF(AND(A113&lt;&gt;"",ISNUMBER(A113)),VLOOKUP(A113,Studies!A:BZ,13,FALSE),"")</f>
        <v>1</v>
      </c>
      <c r="G113" s="19">
        <v>1</v>
      </c>
      <c r="H113" s="4">
        <v>120</v>
      </c>
      <c r="I113" s="4" t="s">
        <v>32</v>
      </c>
      <c r="J113" s="4">
        <v>4.8648648648648498</v>
      </c>
      <c r="K113" s="4" t="s">
        <v>102</v>
      </c>
      <c r="L113" s="4" t="s">
        <v>345</v>
      </c>
      <c r="M113" s="4">
        <v>5.0193050193050111</v>
      </c>
      <c r="N113" s="4" t="s">
        <v>102</v>
      </c>
      <c r="O113" s="4" t="s">
        <v>348</v>
      </c>
      <c r="Q113" t="b">
        <f>IF(ISERROR(VLOOKUP(A113,Projects!A:A,1,FALSE)),FALSE,TRUE)</f>
        <v>1</v>
      </c>
    </row>
    <row r="114" spans="1:17" x14ac:dyDescent="0.35">
      <c r="A114" s="45">
        <v>11</v>
      </c>
      <c r="B114" s="8" t="str">
        <f>IF(AND(A114&lt;&gt;"",ISNUMBER(A114)),VLOOKUP(A114,Studies!A:BZ,2,FALSE),"")</f>
        <v>Taupitz 2013</v>
      </c>
      <c r="C114" s="8" t="str">
        <f>IF(AND(A114&lt;&gt;"",ISNUMBER(A114)),VLOOKUP(A114,Studies!A:BZ,3,FALSE),"")</f>
        <v xml:space="preserve">https://doi.org/10.1016/j.ejpb.2012.11.003 </v>
      </c>
      <c r="D114" s="8" t="str">
        <f>IF(AND(A114&lt;&gt;"",ISNUMBER(A114)),VLOOKUP(A114,Studies!A:BZ,4,FALSE),"")</f>
        <v>Itraconazole</v>
      </c>
      <c r="E114" s="16" t="str">
        <f>IF(AND(A114&lt;&gt;"",ISNUMBER(A114)),VLOOKUP(A114,Studies!A:BZ,9,FALSE),"")</f>
        <v>AcetatepH5.0</v>
      </c>
      <c r="F114" s="13">
        <f>IF(AND(A114&lt;&gt;"",ISNUMBER(A114)),VLOOKUP(A114,Studies!A:BZ,13,FALSE),"")</f>
        <v>1</v>
      </c>
      <c r="G114" s="19">
        <v>1</v>
      </c>
      <c r="H114" s="4">
        <v>180</v>
      </c>
      <c r="I114" s="4" t="s">
        <v>32</v>
      </c>
      <c r="J114" s="4">
        <v>4.6332046332046097</v>
      </c>
      <c r="K114" s="4" t="s">
        <v>102</v>
      </c>
      <c r="L114" s="4" t="s">
        <v>345</v>
      </c>
      <c r="M114" s="4">
        <v>4.1698841698841704</v>
      </c>
      <c r="N114" s="4" t="s">
        <v>102</v>
      </c>
      <c r="O114" s="4" t="s">
        <v>348</v>
      </c>
      <c r="Q114" t="b">
        <f>IF(ISERROR(VLOOKUP(A114,Projects!A:A,1,FALSE)),FALSE,TRUE)</f>
        <v>1</v>
      </c>
    </row>
    <row r="115" spans="1:17" x14ac:dyDescent="0.35">
      <c r="A115" s="45">
        <v>11</v>
      </c>
      <c r="B115" s="8" t="str">
        <f>IF(AND(A115&lt;&gt;"",ISNUMBER(A115)),VLOOKUP(A115,Studies!A:BZ,2,FALSE),"")</f>
        <v>Taupitz 2013</v>
      </c>
      <c r="C115" s="8" t="str">
        <f>IF(AND(A115&lt;&gt;"",ISNUMBER(A115)),VLOOKUP(A115,Studies!A:BZ,3,FALSE),"")</f>
        <v xml:space="preserve">https://doi.org/10.1016/j.ejpb.2012.11.003 </v>
      </c>
      <c r="D115" s="8" t="str">
        <f>IF(AND(A115&lt;&gt;"",ISNUMBER(A115)),VLOOKUP(A115,Studies!A:BZ,4,FALSE),"")</f>
        <v>Itraconazole</v>
      </c>
      <c r="E115" s="16" t="str">
        <f>IF(AND(A115&lt;&gt;"",ISNUMBER(A115)),VLOOKUP(A115,Studies!A:BZ,9,FALSE),"")</f>
        <v>AcetatepH5.0</v>
      </c>
      <c r="F115" s="13">
        <f>IF(AND(A115&lt;&gt;"",ISNUMBER(A115)),VLOOKUP(A115,Studies!A:BZ,13,FALSE),"")</f>
        <v>1</v>
      </c>
      <c r="G115" s="19">
        <v>1</v>
      </c>
      <c r="H115" s="4">
        <v>240</v>
      </c>
      <c r="I115" s="4" t="s">
        <v>32</v>
      </c>
      <c r="J115" s="4">
        <v>6.7953667953668004</v>
      </c>
      <c r="K115" s="4" t="s">
        <v>102</v>
      </c>
      <c r="L115" s="4" t="s">
        <v>345</v>
      </c>
      <c r="M115" s="4">
        <v>2.1621621621621498</v>
      </c>
      <c r="N115" s="4" t="s">
        <v>102</v>
      </c>
      <c r="O115" s="4" t="s">
        <v>348</v>
      </c>
      <c r="Q115" t="b">
        <f>IF(ISERROR(VLOOKUP(A115,Projects!A:A,1,FALSE)),FALSE,TRUE)</f>
        <v>1</v>
      </c>
    </row>
    <row r="116" spans="1:17" x14ac:dyDescent="0.35">
      <c r="A116" s="45">
        <v>12</v>
      </c>
      <c r="B116" s="8" t="str">
        <f>IF(AND(A116&lt;&gt;"",ISNUMBER(A116)),VLOOKUP(A116,Studies!A:BZ,2,FALSE),"")</f>
        <v>Taupitz 2013</v>
      </c>
      <c r="C116" s="8" t="str">
        <f>IF(AND(A116&lt;&gt;"",ISNUMBER(A116)),VLOOKUP(A116,Studies!A:BZ,3,FALSE),"")</f>
        <v xml:space="preserve">https://doi.org/10.1016/j.ejpb.2012.11.003 </v>
      </c>
      <c r="D116" s="8" t="str">
        <f>IF(AND(A116&lt;&gt;"",ISNUMBER(A116)),VLOOKUP(A116,Studies!A:BZ,4,FALSE),"")</f>
        <v>Itraconazole</v>
      </c>
      <c r="E116" s="16" t="str">
        <f>IF(AND(A116&lt;&gt;"",ISNUMBER(A116)),VLOOKUP(A116,Studies!A:BZ,9,FALSE),"")</f>
        <v>FaSSIFpH6.5</v>
      </c>
      <c r="F116" s="13">
        <f>IF(AND(A116&lt;&gt;"",ISNUMBER(A116)),VLOOKUP(A116,Studies!A:BZ,13,FALSE),"")</f>
        <v>1</v>
      </c>
      <c r="G116" s="19">
        <v>1</v>
      </c>
      <c r="H116" s="4">
        <v>5</v>
      </c>
      <c r="I116" s="4" t="s">
        <v>32</v>
      </c>
      <c r="J116" s="4">
        <v>1.6945516945516601</v>
      </c>
      <c r="K116" s="4" t="s">
        <v>102</v>
      </c>
      <c r="L116" s="4" t="s">
        <v>345</v>
      </c>
      <c r="Q116" t="b">
        <f>IF(ISERROR(VLOOKUP(A116,Projects!A:A,1,FALSE)),FALSE,TRUE)</f>
        <v>1</v>
      </c>
    </row>
    <row r="117" spans="1:17" x14ac:dyDescent="0.35">
      <c r="A117" s="45">
        <v>12</v>
      </c>
      <c r="B117" s="8" t="str">
        <f>IF(AND(A117&lt;&gt;"",ISNUMBER(A117)),VLOOKUP(A117,Studies!A:BZ,2,FALSE),"")</f>
        <v>Taupitz 2013</v>
      </c>
      <c r="C117" s="8" t="str">
        <f>IF(AND(A117&lt;&gt;"",ISNUMBER(A117)),VLOOKUP(A117,Studies!A:BZ,3,FALSE),"")</f>
        <v xml:space="preserve">https://doi.org/10.1016/j.ejpb.2012.11.003 </v>
      </c>
      <c r="D117" s="8" t="str">
        <f>IF(AND(A117&lt;&gt;"",ISNUMBER(A117)),VLOOKUP(A117,Studies!A:BZ,4,FALSE),"")</f>
        <v>Itraconazole</v>
      </c>
      <c r="E117" s="16" t="str">
        <f>IF(AND(A117&lt;&gt;"",ISNUMBER(A117)),VLOOKUP(A117,Studies!A:BZ,9,FALSE),"")</f>
        <v>FaSSIFpH6.5</v>
      </c>
      <c r="F117" s="13">
        <f>IF(AND(A117&lt;&gt;"",ISNUMBER(A117)),VLOOKUP(A117,Studies!A:BZ,13,FALSE),"")</f>
        <v>1</v>
      </c>
      <c r="G117" s="19">
        <v>1</v>
      </c>
      <c r="H117" s="4">
        <v>10</v>
      </c>
      <c r="I117" s="4" t="s">
        <v>32</v>
      </c>
      <c r="J117" s="4">
        <v>1.6945516945516601</v>
      </c>
      <c r="K117" s="4" t="s">
        <v>102</v>
      </c>
      <c r="L117" s="4" t="s">
        <v>345</v>
      </c>
      <c r="Q117" t="b">
        <f>IF(ISERROR(VLOOKUP(A117,Projects!A:A,1,FALSE)),FALSE,TRUE)</f>
        <v>1</v>
      </c>
    </row>
    <row r="118" spans="1:17" x14ac:dyDescent="0.35">
      <c r="A118" s="45">
        <v>12</v>
      </c>
      <c r="B118" s="8" t="str">
        <f>IF(AND(A118&lt;&gt;"",ISNUMBER(A118)),VLOOKUP(A118,Studies!A:BZ,2,FALSE),"")</f>
        <v>Taupitz 2013</v>
      </c>
      <c r="C118" s="8" t="str">
        <f>IF(AND(A118&lt;&gt;"",ISNUMBER(A118)),VLOOKUP(A118,Studies!A:BZ,3,FALSE),"")</f>
        <v xml:space="preserve">https://doi.org/10.1016/j.ejpb.2012.11.003 </v>
      </c>
      <c r="D118" s="8" t="str">
        <f>IF(AND(A118&lt;&gt;"",ISNUMBER(A118)),VLOOKUP(A118,Studies!A:BZ,4,FALSE),"")</f>
        <v>Itraconazole</v>
      </c>
      <c r="E118" s="16" t="str">
        <f>IF(AND(A118&lt;&gt;"",ISNUMBER(A118)),VLOOKUP(A118,Studies!A:BZ,9,FALSE),"")</f>
        <v>FaSSIFpH6.5</v>
      </c>
      <c r="F118" s="13">
        <f>IF(AND(A118&lt;&gt;"",ISNUMBER(A118)),VLOOKUP(A118,Studies!A:BZ,13,FALSE),"")</f>
        <v>1</v>
      </c>
      <c r="G118" s="19">
        <v>1</v>
      </c>
      <c r="H118" s="4">
        <v>15</v>
      </c>
      <c r="I118" s="4" t="s">
        <v>32</v>
      </c>
      <c r="J118" s="4">
        <v>1.6945516945516601</v>
      </c>
      <c r="K118" s="4" t="s">
        <v>102</v>
      </c>
      <c r="L118" s="4" t="s">
        <v>345</v>
      </c>
      <c r="Q118" t="b">
        <f>IF(ISERROR(VLOOKUP(A118,Projects!A:A,1,FALSE)),FALSE,TRUE)</f>
        <v>1</v>
      </c>
    </row>
    <row r="119" spans="1:17" x14ac:dyDescent="0.35">
      <c r="A119" s="45">
        <v>12</v>
      </c>
      <c r="B119" s="8" t="str">
        <f>IF(AND(A119&lt;&gt;"",ISNUMBER(A119)),VLOOKUP(A119,Studies!A:BZ,2,FALSE),"")</f>
        <v>Taupitz 2013</v>
      </c>
      <c r="C119" s="8" t="str">
        <f>IF(AND(A119&lt;&gt;"",ISNUMBER(A119)),VLOOKUP(A119,Studies!A:BZ,3,FALSE),"")</f>
        <v xml:space="preserve">https://doi.org/10.1016/j.ejpb.2012.11.003 </v>
      </c>
      <c r="D119" s="8" t="str">
        <f>IF(AND(A119&lt;&gt;"",ISNUMBER(A119)),VLOOKUP(A119,Studies!A:BZ,4,FALSE),"")</f>
        <v>Itraconazole</v>
      </c>
      <c r="E119" s="16" t="str">
        <f>IF(AND(A119&lt;&gt;"",ISNUMBER(A119)),VLOOKUP(A119,Studies!A:BZ,9,FALSE),"")</f>
        <v>FaSSIFpH6.5</v>
      </c>
      <c r="F119" s="13">
        <f>IF(AND(A119&lt;&gt;"",ISNUMBER(A119)),VLOOKUP(A119,Studies!A:BZ,13,FALSE),"")</f>
        <v>1</v>
      </c>
      <c r="G119" s="19">
        <v>1</v>
      </c>
      <c r="H119" s="4">
        <v>30</v>
      </c>
      <c r="I119" s="4" t="s">
        <v>32</v>
      </c>
      <c r="J119" s="4">
        <v>1.7481767481767001</v>
      </c>
      <c r="K119" s="4" t="s">
        <v>102</v>
      </c>
      <c r="L119" s="4" t="s">
        <v>345</v>
      </c>
      <c r="Q119" t="b">
        <f>IF(ISERROR(VLOOKUP(A119,Projects!A:A,1,FALSE)),FALSE,TRUE)</f>
        <v>1</v>
      </c>
    </row>
    <row r="120" spans="1:17" x14ac:dyDescent="0.35">
      <c r="A120" s="45">
        <v>12</v>
      </c>
      <c r="B120" s="8" t="str">
        <f>IF(AND(A120&lt;&gt;"",ISNUMBER(A120)),VLOOKUP(A120,Studies!A:BZ,2,FALSE),"")</f>
        <v>Taupitz 2013</v>
      </c>
      <c r="C120" s="8" t="str">
        <f>IF(AND(A120&lt;&gt;"",ISNUMBER(A120)),VLOOKUP(A120,Studies!A:BZ,3,FALSE),"")</f>
        <v xml:space="preserve">https://doi.org/10.1016/j.ejpb.2012.11.003 </v>
      </c>
      <c r="D120" s="8" t="str">
        <f>IF(AND(A120&lt;&gt;"",ISNUMBER(A120)),VLOOKUP(A120,Studies!A:BZ,4,FALSE),"")</f>
        <v>Itraconazole</v>
      </c>
      <c r="E120" s="16" t="str">
        <f>IF(AND(A120&lt;&gt;"",ISNUMBER(A120)),VLOOKUP(A120,Studies!A:BZ,9,FALSE),"")</f>
        <v>FaSSIFpH6.5</v>
      </c>
      <c r="F120" s="13">
        <f>IF(AND(A120&lt;&gt;"",ISNUMBER(A120)),VLOOKUP(A120,Studies!A:BZ,13,FALSE),"")</f>
        <v>1</v>
      </c>
      <c r="G120" s="19">
        <v>1</v>
      </c>
      <c r="H120" s="4">
        <v>45</v>
      </c>
      <c r="I120" s="4" t="s">
        <v>32</v>
      </c>
      <c r="J120" s="4">
        <v>1.96267696267693</v>
      </c>
      <c r="K120" s="4" t="s">
        <v>102</v>
      </c>
      <c r="L120" s="4" t="s">
        <v>345</v>
      </c>
      <c r="Q120" t="b">
        <f>IF(ISERROR(VLOOKUP(A120,Projects!A:A,1,FALSE)),FALSE,TRUE)</f>
        <v>1</v>
      </c>
    </row>
    <row r="121" spans="1:17" x14ac:dyDescent="0.35">
      <c r="A121" s="45">
        <v>12</v>
      </c>
      <c r="B121" s="8" t="str">
        <f>IF(AND(A121&lt;&gt;"",ISNUMBER(A121)),VLOOKUP(A121,Studies!A:BZ,2,FALSE),"")</f>
        <v>Taupitz 2013</v>
      </c>
      <c r="C121" s="8" t="str">
        <f>IF(AND(A121&lt;&gt;"",ISNUMBER(A121)),VLOOKUP(A121,Studies!A:BZ,3,FALSE),"")</f>
        <v xml:space="preserve">https://doi.org/10.1016/j.ejpb.2012.11.003 </v>
      </c>
      <c r="D121" s="8" t="str">
        <f>IF(AND(A121&lt;&gt;"",ISNUMBER(A121)),VLOOKUP(A121,Studies!A:BZ,4,FALSE),"")</f>
        <v>Itraconazole</v>
      </c>
      <c r="E121" s="16" t="str">
        <f>IF(AND(A121&lt;&gt;"",ISNUMBER(A121)),VLOOKUP(A121,Studies!A:BZ,9,FALSE),"")</f>
        <v>FaSSIFpH6.5</v>
      </c>
      <c r="F121" s="13">
        <f>IF(AND(A121&lt;&gt;"",ISNUMBER(A121)),VLOOKUP(A121,Studies!A:BZ,13,FALSE),"")</f>
        <v>1</v>
      </c>
      <c r="G121" s="19">
        <v>1</v>
      </c>
      <c r="H121" s="4">
        <v>60</v>
      </c>
      <c r="I121" s="4" t="s">
        <v>32</v>
      </c>
      <c r="J121" s="4">
        <v>1.8554268554268201</v>
      </c>
      <c r="K121" s="4" t="s">
        <v>102</v>
      </c>
      <c r="L121" s="4" t="s">
        <v>345</v>
      </c>
      <c r="Q121" t="b">
        <f>IF(ISERROR(VLOOKUP(A121,Projects!A:A,1,FALSE)),FALSE,TRUE)</f>
        <v>1</v>
      </c>
    </row>
    <row r="122" spans="1:17" x14ac:dyDescent="0.35">
      <c r="A122" s="45">
        <v>12</v>
      </c>
      <c r="B122" s="8" t="str">
        <f>IF(AND(A122&lt;&gt;"",ISNUMBER(A122)),VLOOKUP(A122,Studies!A:BZ,2,FALSE),"")</f>
        <v>Taupitz 2013</v>
      </c>
      <c r="C122" s="8" t="str">
        <f>IF(AND(A122&lt;&gt;"",ISNUMBER(A122)),VLOOKUP(A122,Studies!A:BZ,3,FALSE),"")</f>
        <v xml:space="preserve">https://doi.org/10.1016/j.ejpb.2012.11.003 </v>
      </c>
      <c r="D122" s="8" t="str">
        <f>IF(AND(A122&lt;&gt;"",ISNUMBER(A122)),VLOOKUP(A122,Studies!A:BZ,4,FALSE),"")</f>
        <v>Itraconazole</v>
      </c>
      <c r="E122" s="16" t="str">
        <f>IF(AND(A122&lt;&gt;"",ISNUMBER(A122)),VLOOKUP(A122,Studies!A:BZ,9,FALSE),"")</f>
        <v>FaSSIFpH6.5</v>
      </c>
      <c r="F122" s="13">
        <f>IF(AND(A122&lt;&gt;"",ISNUMBER(A122)),VLOOKUP(A122,Studies!A:BZ,13,FALSE),"")</f>
        <v>1</v>
      </c>
      <c r="G122" s="19">
        <v>1</v>
      </c>
      <c r="H122" s="4">
        <v>120</v>
      </c>
      <c r="I122" s="4" t="s">
        <v>32</v>
      </c>
      <c r="J122" s="4">
        <v>1.8018018018018001</v>
      </c>
      <c r="K122" s="4" t="s">
        <v>102</v>
      </c>
      <c r="L122" s="4" t="s">
        <v>345</v>
      </c>
      <c r="Q122" t="b">
        <f>IF(ISERROR(VLOOKUP(A122,Projects!A:A,1,FALSE)),FALSE,TRUE)</f>
        <v>1</v>
      </c>
    </row>
    <row r="123" spans="1:17" x14ac:dyDescent="0.35">
      <c r="A123" s="45">
        <v>12</v>
      </c>
      <c r="B123" s="8" t="str">
        <f>IF(AND(A123&lt;&gt;"",ISNUMBER(A123)),VLOOKUP(A123,Studies!A:BZ,2,FALSE),"")</f>
        <v>Taupitz 2013</v>
      </c>
      <c r="C123" s="8" t="str">
        <f>IF(AND(A123&lt;&gt;"",ISNUMBER(A123)),VLOOKUP(A123,Studies!A:BZ,3,FALSE),"")</f>
        <v xml:space="preserve">https://doi.org/10.1016/j.ejpb.2012.11.003 </v>
      </c>
      <c r="D123" s="8" t="str">
        <f>IF(AND(A123&lt;&gt;"",ISNUMBER(A123)),VLOOKUP(A123,Studies!A:BZ,4,FALSE),"")</f>
        <v>Itraconazole</v>
      </c>
      <c r="E123" s="16" t="str">
        <f>IF(AND(A123&lt;&gt;"",ISNUMBER(A123)),VLOOKUP(A123,Studies!A:BZ,9,FALSE),"")</f>
        <v>FaSSIFpH6.5</v>
      </c>
      <c r="F123" s="13">
        <f>IF(AND(A123&lt;&gt;"",ISNUMBER(A123)),VLOOKUP(A123,Studies!A:BZ,13,FALSE),"")</f>
        <v>1</v>
      </c>
      <c r="G123" s="19">
        <v>1</v>
      </c>
      <c r="H123" s="4">
        <v>180</v>
      </c>
      <c r="I123" s="4" t="s">
        <v>32</v>
      </c>
      <c r="J123" s="4">
        <v>2.01630201630199</v>
      </c>
      <c r="K123" s="4" t="s">
        <v>102</v>
      </c>
      <c r="L123" s="4" t="s">
        <v>345</v>
      </c>
      <c r="Q123" t="b">
        <f>IF(ISERROR(VLOOKUP(A123,Projects!A:A,1,FALSE)),FALSE,TRUE)</f>
        <v>1</v>
      </c>
    </row>
    <row r="124" spans="1:17" x14ac:dyDescent="0.35">
      <c r="A124" s="45">
        <v>12</v>
      </c>
      <c r="B124" s="8" t="str">
        <f>IF(AND(A124&lt;&gt;"",ISNUMBER(A124)),VLOOKUP(A124,Studies!A:BZ,2,FALSE),"")</f>
        <v>Taupitz 2013</v>
      </c>
      <c r="C124" s="8" t="str">
        <f>IF(AND(A124&lt;&gt;"",ISNUMBER(A124)),VLOOKUP(A124,Studies!A:BZ,3,FALSE),"")</f>
        <v xml:space="preserve">https://doi.org/10.1016/j.ejpb.2012.11.003 </v>
      </c>
      <c r="D124" s="8" t="str">
        <f>IF(AND(A124&lt;&gt;"",ISNUMBER(A124)),VLOOKUP(A124,Studies!A:BZ,4,FALSE),"")</f>
        <v>Itraconazole</v>
      </c>
      <c r="E124" s="16" t="str">
        <f>IF(AND(A124&lt;&gt;"",ISNUMBER(A124)),VLOOKUP(A124,Studies!A:BZ,9,FALSE),"")</f>
        <v>FaSSIFpH6.5</v>
      </c>
      <c r="F124" s="13">
        <f>IF(AND(A124&lt;&gt;"",ISNUMBER(A124)),VLOOKUP(A124,Studies!A:BZ,13,FALSE),"")</f>
        <v>1</v>
      </c>
      <c r="G124" s="19">
        <v>1</v>
      </c>
      <c r="H124" s="4">
        <v>240</v>
      </c>
      <c r="I124" s="4" t="s">
        <v>32</v>
      </c>
      <c r="J124" s="4">
        <v>2.17717717717712</v>
      </c>
      <c r="K124" s="4" t="s">
        <v>102</v>
      </c>
      <c r="L124" s="4" t="s">
        <v>345</v>
      </c>
      <c r="Q124" t="b">
        <f>IF(ISERROR(VLOOKUP(A124,Projects!A:A,1,FALSE)),FALSE,TRUE)</f>
        <v>1</v>
      </c>
    </row>
    <row r="125" spans="1:17" x14ac:dyDescent="0.35">
      <c r="A125" s="45">
        <v>13</v>
      </c>
      <c r="B125" s="8" t="str">
        <f>IF(AND(A125&lt;&gt;"",ISNUMBER(A125)),VLOOKUP(A125,Studies!A:BZ,2,FALSE),"")</f>
        <v>Taupitz 2013</v>
      </c>
      <c r="C125" s="8" t="str">
        <f>IF(AND(A125&lt;&gt;"",ISNUMBER(A125)),VLOOKUP(A125,Studies!A:BZ,3,FALSE),"")</f>
        <v xml:space="preserve">https://doi.org/10.1016/j.ejpb.2012.11.003 </v>
      </c>
      <c r="D125" s="8" t="str">
        <f>IF(AND(A125&lt;&gt;"",ISNUMBER(A125)),VLOOKUP(A125,Studies!A:BZ,4,FALSE),"")</f>
        <v>Itraconazole</v>
      </c>
      <c r="E125" s="16" t="str">
        <f>IF(AND(A125&lt;&gt;"",ISNUMBER(A125)),VLOOKUP(A125,Studies!A:BZ,9,FALSE),"")</f>
        <v>FeSSIFpH5.0</v>
      </c>
      <c r="F125" s="13">
        <f>IF(AND(A125&lt;&gt;"",ISNUMBER(A125)),VLOOKUP(A125,Studies!A:BZ,13,FALSE),"")</f>
        <v>1</v>
      </c>
      <c r="G125" s="19">
        <v>1</v>
      </c>
      <c r="H125" s="4">
        <v>5</v>
      </c>
      <c r="I125" s="4" t="s">
        <v>32</v>
      </c>
      <c r="J125" s="4">
        <v>2.3916773916773701</v>
      </c>
      <c r="K125" s="4" t="s">
        <v>102</v>
      </c>
      <c r="L125" s="4" t="s">
        <v>345</v>
      </c>
      <c r="Q125" t="b">
        <f>IF(ISERROR(VLOOKUP(A125,Projects!A:A,1,FALSE)),FALSE,TRUE)</f>
        <v>1</v>
      </c>
    </row>
    <row r="126" spans="1:17" x14ac:dyDescent="0.35">
      <c r="A126" s="45">
        <v>13</v>
      </c>
      <c r="B126" s="8" t="str">
        <f>IF(AND(A126&lt;&gt;"",ISNUMBER(A126)),VLOOKUP(A126,Studies!A:BZ,2,FALSE),"")</f>
        <v>Taupitz 2013</v>
      </c>
      <c r="C126" s="8" t="str">
        <f>IF(AND(A126&lt;&gt;"",ISNUMBER(A126)),VLOOKUP(A126,Studies!A:BZ,3,FALSE),"")</f>
        <v xml:space="preserve">https://doi.org/10.1016/j.ejpb.2012.11.003 </v>
      </c>
      <c r="D126" s="8" t="str">
        <f>IF(AND(A126&lt;&gt;"",ISNUMBER(A126)),VLOOKUP(A126,Studies!A:BZ,4,FALSE),"")</f>
        <v>Itraconazole</v>
      </c>
      <c r="E126" s="16" t="str">
        <f>IF(AND(A126&lt;&gt;"",ISNUMBER(A126)),VLOOKUP(A126,Studies!A:BZ,9,FALSE),"")</f>
        <v>FeSSIFpH5.0</v>
      </c>
      <c r="F126" s="13">
        <f>IF(AND(A126&lt;&gt;"",ISNUMBER(A126)),VLOOKUP(A126,Studies!A:BZ,13,FALSE),"")</f>
        <v>1</v>
      </c>
      <c r="G126" s="19">
        <v>1</v>
      </c>
      <c r="H126" s="4">
        <v>10</v>
      </c>
      <c r="I126" s="4" t="s">
        <v>32</v>
      </c>
      <c r="J126" s="4">
        <v>2.3916773916773599</v>
      </c>
      <c r="K126" s="4" t="s">
        <v>102</v>
      </c>
      <c r="L126" s="4" t="s">
        <v>345</v>
      </c>
      <c r="Q126" t="b">
        <f>IF(ISERROR(VLOOKUP(A126,Projects!A:A,1,FALSE)),FALSE,TRUE)</f>
        <v>1</v>
      </c>
    </row>
    <row r="127" spans="1:17" x14ac:dyDescent="0.35">
      <c r="A127" s="45">
        <v>13</v>
      </c>
      <c r="B127" s="8" t="str">
        <f>IF(AND(A127&lt;&gt;"",ISNUMBER(A127)),VLOOKUP(A127,Studies!A:BZ,2,FALSE),"")</f>
        <v>Taupitz 2013</v>
      </c>
      <c r="C127" s="8" t="str">
        <f>IF(AND(A127&lt;&gt;"",ISNUMBER(A127)),VLOOKUP(A127,Studies!A:BZ,3,FALSE),"")</f>
        <v xml:space="preserve">https://doi.org/10.1016/j.ejpb.2012.11.003 </v>
      </c>
      <c r="D127" s="8" t="str">
        <f>IF(AND(A127&lt;&gt;"",ISNUMBER(A127)),VLOOKUP(A127,Studies!A:BZ,4,FALSE),"")</f>
        <v>Itraconazole</v>
      </c>
      <c r="E127" s="16" t="str">
        <f>IF(AND(A127&lt;&gt;"",ISNUMBER(A127)),VLOOKUP(A127,Studies!A:BZ,9,FALSE),"")</f>
        <v>FeSSIFpH5.0</v>
      </c>
      <c r="F127" s="13">
        <f>IF(AND(A127&lt;&gt;"",ISNUMBER(A127)),VLOOKUP(A127,Studies!A:BZ,13,FALSE),"")</f>
        <v>1</v>
      </c>
      <c r="G127" s="19">
        <v>1</v>
      </c>
      <c r="H127" s="4">
        <v>15</v>
      </c>
      <c r="I127" s="4" t="s">
        <v>32</v>
      </c>
      <c r="J127" s="4">
        <v>2.6598026598026498</v>
      </c>
      <c r="K127" s="4" t="s">
        <v>102</v>
      </c>
      <c r="L127" s="4" t="s">
        <v>345</v>
      </c>
      <c r="Q127" t="b">
        <f>IF(ISERROR(VLOOKUP(A127,Projects!A:A,1,FALSE)),FALSE,TRUE)</f>
        <v>1</v>
      </c>
    </row>
    <row r="128" spans="1:17" x14ac:dyDescent="0.35">
      <c r="A128" s="45">
        <v>13</v>
      </c>
      <c r="B128" s="8" t="str">
        <f>IF(AND(A128&lt;&gt;"",ISNUMBER(A128)),VLOOKUP(A128,Studies!A:BZ,2,FALSE),"")</f>
        <v>Taupitz 2013</v>
      </c>
      <c r="C128" s="8" t="str">
        <f>IF(AND(A128&lt;&gt;"",ISNUMBER(A128)),VLOOKUP(A128,Studies!A:BZ,3,FALSE),"")</f>
        <v xml:space="preserve">https://doi.org/10.1016/j.ejpb.2012.11.003 </v>
      </c>
      <c r="D128" s="8" t="str">
        <f>IF(AND(A128&lt;&gt;"",ISNUMBER(A128)),VLOOKUP(A128,Studies!A:BZ,4,FALSE),"")</f>
        <v>Itraconazole</v>
      </c>
      <c r="E128" s="16" t="str">
        <f>IF(AND(A128&lt;&gt;"",ISNUMBER(A128)),VLOOKUP(A128,Studies!A:BZ,9,FALSE),"")</f>
        <v>FeSSIFpH5.0</v>
      </c>
      <c r="F128" s="13">
        <f>IF(AND(A128&lt;&gt;"",ISNUMBER(A128)),VLOOKUP(A128,Studies!A:BZ,13,FALSE),"")</f>
        <v>1</v>
      </c>
      <c r="G128" s="19">
        <v>1</v>
      </c>
      <c r="H128" s="4">
        <v>30</v>
      </c>
      <c r="I128" s="4" t="s">
        <v>32</v>
      </c>
      <c r="J128" s="4">
        <v>2.6598026598026299</v>
      </c>
      <c r="K128" s="4" t="s">
        <v>102</v>
      </c>
      <c r="L128" s="4" t="s">
        <v>345</v>
      </c>
      <c r="Q128" t="b">
        <f>IF(ISERROR(VLOOKUP(A128,Projects!A:A,1,FALSE)),FALSE,TRUE)</f>
        <v>1</v>
      </c>
    </row>
    <row r="129" spans="1:17" x14ac:dyDescent="0.35">
      <c r="A129" s="45">
        <v>13</v>
      </c>
      <c r="B129" s="8" t="str">
        <f>IF(AND(A129&lt;&gt;"",ISNUMBER(A129)),VLOOKUP(A129,Studies!A:BZ,2,FALSE),"")</f>
        <v>Taupitz 2013</v>
      </c>
      <c r="C129" s="8" t="str">
        <f>IF(AND(A129&lt;&gt;"",ISNUMBER(A129)),VLOOKUP(A129,Studies!A:BZ,3,FALSE),"")</f>
        <v xml:space="preserve">https://doi.org/10.1016/j.ejpb.2012.11.003 </v>
      </c>
      <c r="D129" s="8" t="str">
        <f>IF(AND(A129&lt;&gt;"",ISNUMBER(A129)),VLOOKUP(A129,Studies!A:BZ,4,FALSE),"")</f>
        <v>Itraconazole</v>
      </c>
      <c r="E129" s="16" t="str">
        <f>IF(AND(A129&lt;&gt;"",ISNUMBER(A129)),VLOOKUP(A129,Studies!A:BZ,9,FALSE),"")</f>
        <v>FeSSIFpH5.0</v>
      </c>
      <c r="F129" s="13">
        <f>IF(AND(A129&lt;&gt;"",ISNUMBER(A129)),VLOOKUP(A129,Studies!A:BZ,13,FALSE),"")</f>
        <v>1</v>
      </c>
      <c r="G129" s="19">
        <v>1</v>
      </c>
      <c r="H129" s="4">
        <v>45</v>
      </c>
      <c r="I129" s="4" t="s">
        <v>32</v>
      </c>
      <c r="J129" s="4">
        <v>2.3916773916773599</v>
      </c>
      <c r="K129" s="4" t="s">
        <v>102</v>
      </c>
      <c r="L129" s="4" t="s">
        <v>345</v>
      </c>
      <c r="Q129" t="b">
        <f>IF(ISERROR(VLOOKUP(A129,Projects!A:A,1,FALSE)),FALSE,TRUE)</f>
        <v>1</v>
      </c>
    </row>
    <row r="130" spans="1:17" x14ac:dyDescent="0.35">
      <c r="A130" s="45">
        <v>13</v>
      </c>
      <c r="B130" s="8" t="str">
        <f>IF(AND(A130&lt;&gt;"",ISNUMBER(A130)),VLOOKUP(A130,Studies!A:BZ,2,FALSE),"")</f>
        <v>Taupitz 2013</v>
      </c>
      <c r="C130" s="8" t="str">
        <f>IF(AND(A130&lt;&gt;"",ISNUMBER(A130)),VLOOKUP(A130,Studies!A:BZ,3,FALSE),"")</f>
        <v xml:space="preserve">https://doi.org/10.1016/j.ejpb.2012.11.003 </v>
      </c>
      <c r="D130" s="8" t="str">
        <f>IF(AND(A130&lt;&gt;"",ISNUMBER(A130)),VLOOKUP(A130,Studies!A:BZ,4,FALSE),"")</f>
        <v>Itraconazole</v>
      </c>
      <c r="E130" s="16" t="str">
        <f>IF(AND(A130&lt;&gt;"",ISNUMBER(A130)),VLOOKUP(A130,Studies!A:BZ,9,FALSE),"")</f>
        <v>FeSSIFpH5.0</v>
      </c>
      <c r="F130" s="13">
        <f>IF(AND(A130&lt;&gt;"",ISNUMBER(A130)),VLOOKUP(A130,Studies!A:BZ,13,FALSE),"")</f>
        <v>1</v>
      </c>
      <c r="G130" s="19">
        <v>1</v>
      </c>
      <c r="H130" s="4">
        <v>60</v>
      </c>
      <c r="I130" s="4" t="s">
        <v>32</v>
      </c>
      <c r="J130" s="4">
        <v>2.28442728442726</v>
      </c>
      <c r="K130" s="4" t="s">
        <v>102</v>
      </c>
      <c r="L130" s="4" t="s">
        <v>345</v>
      </c>
      <c r="Q130" t="b">
        <f>IF(ISERROR(VLOOKUP(A130,Projects!A:A,1,FALSE)),FALSE,TRUE)</f>
        <v>1</v>
      </c>
    </row>
    <row r="131" spans="1:17" x14ac:dyDescent="0.35">
      <c r="A131" s="45">
        <v>13</v>
      </c>
      <c r="B131" s="8" t="str">
        <f>IF(AND(A131&lt;&gt;"",ISNUMBER(A131)),VLOOKUP(A131,Studies!A:BZ,2,FALSE),"")</f>
        <v>Taupitz 2013</v>
      </c>
      <c r="C131" s="8" t="str">
        <f>IF(AND(A131&lt;&gt;"",ISNUMBER(A131)),VLOOKUP(A131,Studies!A:BZ,3,FALSE),"")</f>
        <v xml:space="preserve">https://doi.org/10.1016/j.ejpb.2012.11.003 </v>
      </c>
      <c r="D131" s="8" t="str">
        <f>IF(AND(A131&lt;&gt;"",ISNUMBER(A131)),VLOOKUP(A131,Studies!A:BZ,4,FALSE),"")</f>
        <v>Itraconazole</v>
      </c>
      <c r="E131" s="16" t="str">
        <f>IF(AND(A131&lt;&gt;"",ISNUMBER(A131)),VLOOKUP(A131,Studies!A:BZ,9,FALSE),"")</f>
        <v>FeSSIFpH5.0</v>
      </c>
      <c r="F131" s="13">
        <f>IF(AND(A131&lt;&gt;"",ISNUMBER(A131)),VLOOKUP(A131,Studies!A:BZ,13,FALSE),"")</f>
        <v>1</v>
      </c>
      <c r="G131" s="19">
        <v>1</v>
      </c>
      <c r="H131" s="4">
        <v>120</v>
      </c>
      <c r="I131" s="4" t="s">
        <v>32</v>
      </c>
      <c r="J131" s="4">
        <v>1.7481767481767301</v>
      </c>
      <c r="K131" s="4" t="s">
        <v>102</v>
      </c>
      <c r="L131" s="4" t="s">
        <v>345</v>
      </c>
      <c r="Q131" t="b">
        <f>IF(ISERROR(VLOOKUP(A131,Projects!A:A,1,FALSE)),FALSE,TRUE)</f>
        <v>1</v>
      </c>
    </row>
    <row r="132" spans="1:17" x14ac:dyDescent="0.35">
      <c r="A132" s="45">
        <v>13</v>
      </c>
      <c r="B132" s="8" t="str">
        <f>IF(AND(A132&lt;&gt;"",ISNUMBER(A132)),VLOOKUP(A132,Studies!A:BZ,2,FALSE),"")</f>
        <v>Taupitz 2013</v>
      </c>
      <c r="C132" s="8" t="str">
        <f>IF(AND(A132&lt;&gt;"",ISNUMBER(A132)),VLOOKUP(A132,Studies!A:BZ,3,FALSE),"")</f>
        <v xml:space="preserve">https://doi.org/10.1016/j.ejpb.2012.11.003 </v>
      </c>
      <c r="D132" s="8" t="str">
        <f>IF(AND(A132&lt;&gt;"",ISNUMBER(A132)),VLOOKUP(A132,Studies!A:BZ,4,FALSE),"")</f>
        <v>Itraconazole</v>
      </c>
      <c r="E132" s="16" t="str">
        <f>IF(AND(A132&lt;&gt;"",ISNUMBER(A132)),VLOOKUP(A132,Studies!A:BZ,9,FALSE),"")</f>
        <v>FeSSIFpH5.0</v>
      </c>
      <c r="F132" s="13">
        <f>IF(AND(A132&lt;&gt;"",ISNUMBER(A132)),VLOOKUP(A132,Studies!A:BZ,13,FALSE),"")</f>
        <v>1</v>
      </c>
      <c r="G132" s="19">
        <v>1</v>
      </c>
      <c r="H132" s="4">
        <v>180</v>
      </c>
      <c r="I132" s="4" t="s">
        <v>32</v>
      </c>
      <c r="J132" s="4">
        <v>2.01630201630199</v>
      </c>
      <c r="K132" s="4" t="s">
        <v>102</v>
      </c>
      <c r="L132" s="4" t="s">
        <v>345</v>
      </c>
      <c r="Q132" t="b">
        <f>IF(ISERROR(VLOOKUP(A132,Projects!A:A,1,FALSE)),FALSE,TRUE)</f>
        <v>1</v>
      </c>
    </row>
    <row r="133" spans="1:17" x14ac:dyDescent="0.35">
      <c r="A133" s="45">
        <v>13</v>
      </c>
      <c r="B133" s="8" t="str">
        <f>IF(AND(A133&lt;&gt;"",ISNUMBER(A133)),VLOOKUP(A133,Studies!A:BZ,2,FALSE),"")</f>
        <v>Taupitz 2013</v>
      </c>
      <c r="C133" s="8" t="str">
        <f>IF(AND(A133&lt;&gt;"",ISNUMBER(A133)),VLOOKUP(A133,Studies!A:BZ,3,FALSE),"")</f>
        <v xml:space="preserve">https://doi.org/10.1016/j.ejpb.2012.11.003 </v>
      </c>
      <c r="D133" s="8" t="str">
        <f>IF(AND(A133&lt;&gt;"",ISNUMBER(A133)),VLOOKUP(A133,Studies!A:BZ,4,FALSE),"")</f>
        <v>Itraconazole</v>
      </c>
      <c r="E133" s="16" t="str">
        <f>IF(AND(A133&lt;&gt;"",ISNUMBER(A133)),VLOOKUP(A133,Studies!A:BZ,9,FALSE),"")</f>
        <v>FeSSIFpH5.0</v>
      </c>
      <c r="F133" s="13">
        <f>IF(AND(A133&lt;&gt;"",ISNUMBER(A133)),VLOOKUP(A133,Studies!A:BZ,13,FALSE),"")</f>
        <v>1</v>
      </c>
      <c r="G133" s="19">
        <v>1</v>
      </c>
      <c r="H133" s="4">
        <v>240</v>
      </c>
      <c r="I133" s="4" t="s">
        <v>32</v>
      </c>
      <c r="J133" s="4">
        <v>1.4800514800514499</v>
      </c>
      <c r="K133" s="4" t="s">
        <v>102</v>
      </c>
      <c r="L133" s="4" t="s">
        <v>345</v>
      </c>
      <c r="Q133" t="b">
        <f>IF(ISERROR(VLOOKUP(A133,Projects!A:A,1,FALSE)),FALSE,TRUE)</f>
        <v>1</v>
      </c>
    </row>
    <row r="134" spans="1:17" x14ac:dyDescent="0.35">
      <c r="A134" s="45">
        <v>14</v>
      </c>
      <c r="B134" s="8" t="str">
        <f>IF(AND(A134&lt;&gt;"",ISNUMBER(A134)),VLOOKUP(A134,Studies!A:BZ,2,FALSE),"")</f>
        <v>Matsui 2016</v>
      </c>
      <c r="C134" s="8" t="str">
        <f>IF(AND(A134&lt;&gt;"",ISNUMBER(A134)),VLOOKUP(A134,Studies!A:BZ,3,FALSE),"")</f>
        <v xml:space="preserve">https://doi.org/10.1016/j.xphs.2016.02.020 </v>
      </c>
      <c r="D134" s="8" t="str">
        <f>IF(AND(A134&lt;&gt;"",ISNUMBER(A134)),VLOOKUP(A134,Studies!A:BZ,4,FALSE),"")</f>
        <v>Itraconazole</v>
      </c>
      <c r="E134" s="16" t="str">
        <f>IF(AND(A134&lt;&gt;"",ISNUMBER(A134)),VLOOKUP(A134,Studies!A:BZ,9,FALSE),"")</f>
        <v>FaSSIFpH6.5</v>
      </c>
      <c r="F134" s="13">
        <f>IF(AND(A134&lt;&gt;"",ISNUMBER(A134)),VLOOKUP(A134,Studies!A:BZ,13,FALSE),"")</f>
        <v>1</v>
      </c>
      <c r="G134" s="19">
        <v>1</v>
      </c>
      <c r="H134" s="4">
        <v>3</v>
      </c>
      <c r="I134" s="4" t="s">
        <v>32</v>
      </c>
      <c r="J134" s="4">
        <v>106.54592568826099</v>
      </c>
      <c r="K134" s="4" t="s">
        <v>273</v>
      </c>
      <c r="L134" s="4" t="s">
        <v>345</v>
      </c>
      <c r="M134" s="4">
        <v>4.8711097296860117</v>
      </c>
      <c r="N134" s="4" t="s">
        <v>273</v>
      </c>
      <c r="O134" s="4" t="s">
        <v>348</v>
      </c>
      <c r="Q134" t="b">
        <f>IF(ISERROR(VLOOKUP(A134,Projects!A:A,1,FALSE)),FALSE,TRUE)</f>
        <v>1</v>
      </c>
    </row>
    <row r="135" spans="1:17" x14ac:dyDescent="0.35">
      <c r="A135" s="45">
        <v>14</v>
      </c>
      <c r="B135" s="8" t="str">
        <f>IF(AND(A135&lt;&gt;"",ISNUMBER(A135)),VLOOKUP(A135,Studies!A:BZ,2,FALSE),"")</f>
        <v>Matsui 2016</v>
      </c>
      <c r="C135" s="8" t="str">
        <f>IF(AND(A135&lt;&gt;"",ISNUMBER(A135)),VLOOKUP(A135,Studies!A:BZ,3,FALSE),"")</f>
        <v xml:space="preserve">https://doi.org/10.1016/j.xphs.2016.02.020 </v>
      </c>
      <c r="D135" s="8" t="str">
        <f>IF(AND(A135&lt;&gt;"",ISNUMBER(A135)),VLOOKUP(A135,Studies!A:BZ,4,FALSE),"")</f>
        <v>Itraconazole</v>
      </c>
      <c r="E135" s="16" t="str">
        <f>IF(AND(A135&lt;&gt;"",ISNUMBER(A135)),VLOOKUP(A135,Studies!A:BZ,9,FALSE),"")</f>
        <v>FaSSIFpH6.5</v>
      </c>
      <c r="F135" s="13">
        <f>IF(AND(A135&lt;&gt;"",ISNUMBER(A135)),VLOOKUP(A135,Studies!A:BZ,13,FALSE),"")</f>
        <v>1</v>
      </c>
      <c r="G135" s="19">
        <v>1</v>
      </c>
      <c r="H135" s="4">
        <v>6</v>
      </c>
      <c r="I135" s="4" t="s">
        <v>32</v>
      </c>
      <c r="J135" s="4">
        <v>101.95536215609199</v>
      </c>
      <c r="K135" s="4" t="s">
        <v>273</v>
      </c>
      <c r="L135" s="4" t="s">
        <v>345</v>
      </c>
      <c r="M135" s="4">
        <v>7.045314651255012</v>
      </c>
      <c r="N135" s="4" t="s">
        <v>273</v>
      </c>
      <c r="O135" s="4" t="s">
        <v>348</v>
      </c>
      <c r="Q135" t="b">
        <f>IF(ISERROR(VLOOKUP(A135,Projects!A:A,1,FALSE)),FALSE,TRUE)</f>
        <v>1</v>
      </c>
    </row>
    <row r="136" spans="1:17" x14ac:dyDescent="0.35">
      <c r="A136" s="45">
        <v>14</v>
      </c>
      <c r="B136" s="8" t="str">
        <f>IF(AND(A136&lt;&gt;"",ISNUMBER(A136)),VLOOKUP(A136,Studies!A:BZ,2,FALSE),"")</f>
        <v>Matsui 2016</v>
      </c>
      <c r="C136" s="8" t="str">
        <f>IF(AND(A136&lt;&gt;"",ISNUMBER(A136)),VLOOKUP(A136,Studies!A:BZ,3,FALSE),"")</f>
        <v xml:space="preserve">https://doi.org/10.1016/j.xphs.2016.02.020 </v>
      </c>
      <c r="D136" s="8" t="str">
        <f>IF(AND(A136&lt;&gt;"",ISNUMBER(A136)),VLOOKUP(A136,Studies!A:BZ,4,FALSE),"")</f>
        <v>Itraconazole</v>
      </c>
      <c r="E136" s="16" t="str">
        <f>IF(AND(A136&lt;&gt;"",ISNUMBER(A136)),VLOOKUP(A136,Studies!A:BZ,9,FALSE),"")</f>
        <v>FaSSIFpH6.5</v>
      </c>
      <c r="F136" s="13">
        <f>IF(AND(A136&lt;&gt;"",ISNUMBER(A136)),VLOOKUP(A136,Studies!A:BZ,13,FALSE),"")</f>
        <v>1</v>
      </c>
      <c r="G136" s="19">
        <v>1</v>
      </c>
      <c r="H136" s="4">
        <v>9</v>
      </c>
      <c r="I136" s="4" t="s">
        <v>32</v>
      </c>
      <c r="J136" s="4">
        <v>104.66373448125201</v>
      </c>
      <c r="K136" s="4" t="s">
        <v>273</v>
      </c>
      <c r="L136" s="4" t="s">
        <v>345</v>
      </c>
      <c r="M136" s="4">
        <v>10.972128971925997</v>
      </c>
      <c r="N136" s="4" t="s">
        <v>273</v>
      </c>
      <c r="O136" s="4" t="s">
        <v>348</v>
      </c>
      <c r="Q136" t="b">
        <f>IF(ISERROR(VLOOKUP(A136,Projects!A:A,1,FALSE)),FALSE,TRUE)</f>
        <v>1</v>
      </c>
    </row>
    <row r="137" spans="1:17" x14ac:dyDescent="0.35">
      <c r="A137" s="45">
        <v>14</v>
      </c>
      <c r="B137" s="8" t="str">
        <f>IF(AND(A137&lt;&gt;"",ISNUMBER(A137)),VLOOKUP(A137,Studies!A:BZ,2,FALSE),"")</f>
        <v>Matsui 2016</v>
      </c>
      <c r="C137" s="8" t="str">
        <f>IF(AND(A137&lt;&gt;"",ISNUMBER(A137)),VLOOKUP(A137,Studies!A:BZ,3,FALSE),"")</f>
        <v xml:space="preserve">https://doi.org/10.1016/j.xphs.2016.02.020 </v>
      </c>
      <c r="D137" s="8" t="str">
        <f>IF(AND(A137&lt;&gt;"",ISNUMBER(A137)),VLOOKUP(A137,Studies!A:BZ,4,FALSE),"")</f>
        <v>Itraconazole</v>
      </c>
      <c r="E137" s="16" t="str">
        <f>IF(AND(A137&lt;&gt;"",ISNUMBER(A137)),VLOOKUP(A137,Studies!A:BZ,9,FALSE),"")</f>
        <v>FaSSIFpH6.5</v>
      </c>
      <c r="F137" s="13">
        <f>IF(AND(A137&lt;&gt;"",ISNUMBER(A137)),VLOOKUP(A137,Studies!A:BZ,13,FALSE),"")</f>
        <v>1</v>
      </c>
      <c r="G137" s="19">
        <v>1</v>
      </c>
      <c r="H137" s="4">
        <v>12</v>
      </c>
      <c r="I137" s="4" t="s">
        <v>32</v>
      </c>
      <c r="J137" s="4">
        <v>99.343132536563203</v>
      </c>
      <c r="K137" s="4" t="s">
        <v>273</v>
      </c>
      <c r="L137" s="4" t="s">
        <v>345</v>
      </c>
      <c r="M137" s="4">
        <v>3.859057252710798</v>
      </c>
      <c r="N137" s="4" t="s">
        <v>273</v>
      </c>
      <c r="O137" s="4" t="s">
        <v>348</v>
      </c>
      <c r="Q137" t="b">
        <f>IF(ISERROR(VLOOKUP(A137,Projects!A:A,1,FALSE)),FALSE,TRUE)</f>
        <v>1</v>
      </c>
    </row>
    <row r="138" spans="1:17" x14ac:dyDescent="0.35">
      <c r="A138" s="45">
        <v>14</v>
      </c>
      <c r="B138" s="8" t="str">
        <f>IF(AND(A138&lt;&gt;"",ISNUMBER(A138)),VLOOKUP(A138,Studies!A:BZ,2,FALSE),"")</f>
        <v>Matsui 2016</v>
      </c>
      <c r="C138" s="8" t="str">
        <f>IF(AND(A138&lt;&gt;"",ISNUMBER(A138)),VLOOKUP(A138,Studies!A:BZ,3,FALSE),"")</f>
        <v xml:space="preserve">https://doi.org/10.1016/j.xphs.2016.02.020 </v>
      </c>
      <c r="D138" s="8" t="str">
        <f>IF(AND(A138&lt;&gt;"",ISNUMBER(A138)),VLOOKUP(A138,Studies!A:BZ,4,FALSE),"")</f>
        <v>Itraconazole</v>
      </c>
      <c r="E138" s="16" t="str">
        <f>IF(AND(A138&lt;&gt;"",ISNUMBER(A138)),VLOOKUP(A138,Studies!A:BZ,9,FALSE),"")</f>
        <v>FaSSIFpH6.5</v>
      </c>
      <c r="F138" s="13">
        <f>IF(AND(A138&lt;&gt;"",ISNUMBER(A138)),VLOOKUP(A138,Studies!A:BZ,13,FALSE),"")</f>
        <v>1</v>
      </c>
      <c r="G138" s="19">
        <v>1</v>
      </c>
      <c r="H138" s="4">
        <v>15</v>
      </c>
      <c r="I138" s="4" t="s">
        <v>32</v>
      </c>
      <c r="J138" s="4">
        <v>98.506256517205401</v>
      </c>
      <c r="K138" s="4" t="s">
        <v>273</v>
      </c>
      <c r="L138" s="4" t="s">
        <v>345</v>
      </c>
      <c r="M138" s="4">
        <v>9.0382870036145988</v>
      </c>
      <c r="N138" s="4" t="s">
        <v>273</v>
      </c>
      <c r="O138" s="4" t="s">
        <v>348</v>
      </c>
      <c r="Q138" t="b">
        <f>IF(ISERROR(VLOOKUP(A138,Projects!A:A,1,FALSE)),FALSE,TRUE)</f>
        <v>1</v>
      </c>
    </row>
    <row r="139" spans="1:17" x14ac:dyDescent="0.35">
      <c r="A139" s="45">
        <v>14</v>
      </c>
      <c r="B139" s="8" t="str">
        <f>IF(AND(A139&lt;&gt;"",ISNUMBER(A139)),VLOOKUP(A139,Studies!A:BZ,2,FALSE),"")</f>
        <v>Matsui 2016</v>
      </c>
      <c r="C139" s="8" t="str">
        <f>IF(AND(A139&lt;&gt;"",ISNUMBER(A139)),VLOOKUP(A139,Studies!A:BZ,3,FALSE),"")</f>
        <v xml:space="preserve">https://doi.org/10.1016/j.xphs.2016.02.020 </v>
      </c>
      <c r="D139" s="8" t="str">
        <f>IF(AND(A139&lt;&gt;"",ISNUMBER(A139)),VLOOKUP(A139,Studies!A:BZ,4,FALSE),"")</f>
        <v>Itraconazole</v>
      </c>
      <c r="E139" s="16" t="str">
        <f>IF(AND(A139&lt;&gt;"",ISNUMBER(A139)),VLOOKUP(A139,Studies!A:BZ,9,FALSE),"")</f>
        <v>FaSSIFpH6.5</v>
      </c>
      <c r="F139" s="13">
        <f>IF(AND(A139&lt;&gt;"",ISNUMBER(A139)),VLOOKUP(A139,Studies!A:BZ,13,FALSE),"")</f>
        <v>1</v>
      </c>
      <c r="G139" s="19">
        <v>1</v>
      </c>
      <c r="H139" s="4">
        <v>18</v>
      </c>
      <c r="I139" s="4" t="s">
        <v>32</v>
      </c>
      <c r="J139" s="4">
        <v>88.701817241963198</v>
      </c>
      <c r="K139" s="4" t="s">
        <v>273</v>
      </c>
      <c r="L139" s="4" t="s">
        <v>345</v>
      </c>
      <c r="M139" s="4">
        <v>2.4840816380759065</v>
      </c>
      <c r="N139" s="4" t="s">
        <v>273</v>
      </c>
      <c r="O139" s="4" t="s">
        <v>348</v>
      </c>
      <c r="Q139" t="b">
        <f>IF(ISERROR(VLOOKUP(A139,Projects!A:A,1,FALSE)),FALSE,TRUE)</f>
        <v>1</v>
      </c>
    </row>
    <row r="140" spans="1:17" x14ac:dyDescent="0.35">
      <c r="A140" s="45">
        <v>14</v>
      </c>
      <c r="B140" s="8" t="str">
        <f>IF(AND(A140&lt;&gt;"",ISNUMBER(A140)),VLOOKUP(A140,Studies!A:BZ,2,FALSE),"")</f>
        <v>Matsui 2016</v>
      </c>
      <c r="C140" s="8" t="str">
        <f>IF(AND(A140&lt;&gt;"",ISNUMBER(A140)),VLOOKUP(A140,Studies!A:BZ,3,FALSE),"")</f>
        <v xml:space="preserve">https://doi.org/10.1016/j.xphs.2016.02.020 </v>
      </c>
      <c r="D140" s="8" t="str">
        <f>IF(AND(A140&lt;&gt;"",ISNUMBER(A140)),VLOOKUP(A140,Studies!A:BZ,4,FALSE),"")</f>
        <v>Itraconazole</v>
      </c>
      <c r="E140" s="16" t="str">
        <f>IF(AND(A140&lt;&gt;"",ISNUMBER(A140)),VLOOKUP(A140,Studies!A:BZ,9,FALSE),"")</f>
        <v>FaSSIFpH6.5</v>
      </c>
      <c r="F140" s="13">
        <f>IF(AND(A140&lt;&gt;"",ISNUMBER(A140)),VLOOKUP(A140,Studies!A:BZ,13,FALSE),"")</f>
        <v>1</v>
      </c>
      <c r="G140" s="19">
        <v>1</v>
      </c>
      <c r="H140" s="4">
        <v>21</v>
      </c>
      <c r="I140" s="4" t="s">
        <v>32</v>
      </c>
      <c r="J140" s="4">
        <v>86.196648039713807</v>
      </c>
      <c r="K140" s="4" t="s">
        <v>273</v>
      </c>
      <c r="L140" s="4" t="s">
        <v>345</v>
      </c>
      <c r="M140" s="4">
        <v>5.2885234302507911</v>
      </c>
      <c r="N140" s="4" t="s">
        <v>273</v>
      </c>
      <c r="O140" s="4" t="s">
        <v>348</v>
      </c>
      <c r="Q140" t="b">
        <f>IF(ISERROR(VLOOKUP(A140,Projects!A:A,1,FALSE)),FALSE,TRUE)</f>
        <v>1</v>
      </c>
    </row>
    <row r="141" spans="1:17" x14ac:dyDescent="0.35">
      <c r="A141" s="45">
        <v>14</v>
      </c>
      <c r="B141" s="8" t="str">
        <f>IF(AND(A141&lt;&gt;"",ISNUMBER(A141)),VLOOKUP(A141,Studies!A:BZ,2,FALSE),"")</f>
        <v>Matsui 2016</v>
      </c>
      <c r="C141" s="8" t="str">
        <f>IF(AND(A141&lt;&gt;"",ISNUMBER(A141)),VLOOKUP(A141,Studies!A:BZ,3,FALSE),"")</f>
        <v xml:space="preserve">https://doi.org/10.1016/j.xphs.2016.02.020 </v>
      </c>
      <c r="D141" s="8" t="str">
        <f>IF(AND(A141&lt;&gt;"",ISNUMBER(A141)),VLOOKUP(A141,Studies!A:BZ,4,FALSE),"")</f>
        <v>Itraconazole</v>
      </c>
      <c r="E141" s="16" t="str">
        <f>IF(AND(A141&lt;&gt;"",ISNUMBER(A141)),VLOOKUP(A141,Studies!A:BZ,9,FALSE),"")</f>
        <v>FaSSIFpH6.5</v>
      </c>
      <c r="F141" s="13">
        <f>IF(AND(A141&lt;&gt;"",ISNUMBER(A141)),VLOOKUP(A141,Studies!A:BZ,13,FALSE),"")</f>
        <v>1</v>
      </c>
      <c r="G141" s="19">
        <v>1</v>
      </c>
      <c r="H141" s="4">
        <v>24</v>
      </c>
      <c r="I141" s="4" t="s">
        <v>32</v>
      </c>
      <c r="J141" s="4">
        <v>86.402524887926305</v>
      </c>
      <c r="K141" s="4" t="s">
        <v>273</v>
      </c>
      <c r="L141" s="4" t="s">
        <v>345</v>
      </c>
      <c r="M141" s="4">
        <v>0</v>
      </c>
      <c r="N141" s="4" t="s">
        <v>273</v>
      </c>
      <c r="O141" s="4" t="s">
        <v>348</v>
      </c>
      <c r="Q141" t="b">
        <f>IF(ISERROR(VLOOKUP(A141,Projects!A:A,1,FALSE)),FALSE,TRUE)</f>
        <v>1</v>
      </c>
    </row>
    <row r="142" spans="1:17" x14ac:dyDescent="0.35">
      <c r="A142" s="45">
        <v>14</v>
      </c>
      <c r="B142" s="8" t="str">
        <f>IF(AND(A142&lt;&gt;"",ISNUMBER(A142)),VLOOKUP(A142,Studies!A:BZ,2,FALSE),"")</f>
        <v>Matsui 2016</v>
      </c>
      <c r="C142" s="8" t="str">
        <f>IF(AND(A142&lt;&gt;"",ISNUMBER(A142)),VLOOKUP(A142,Studies!A:BZ,3,FALSE),"")</f>
        <v xml:space="preserve">https://doi.org/10.1016/j.xphs.2016.02.020 </v>
      </c>
      <c r="D142" s="8" t="str">
        <f>IF(AND(A142&lt;&gt;"",ISNUMBER(A142)),VLOOKUP(A142,Studies!A:BZ,4,FALSE),"")</f>
        <v>Itraconazole</v>
      </c>
      <c r="E142" s="16" t="str">
        <f>IF(AND(A142&lt;&gt;"",ISNUMBER(A142)),VLOOKUP(A142,Studies!A:BZ,9,FALSE),"")</f>
        <v>FaSSIFpH6.5</v>
      </c>
      <c r="F142" s="13">
        <f>IF(AND(A142&lt;&gt;"",ISNUMBER(A142)),VLOOKUP(A142,Studies!A:BZ,13,FALSE),"")</f>
        <v>1</v>
      </c>
      <c r="G142" s="19">
        <v>1</v>
      </c>
      <c r="H142" s="4">
        <v>27</v>
      </c>
      <c r="I142" s="4" t="s">
        <v>32</v>
      </c>
      <c r="J142" s="4">
        <v>83.4803659438696</v>
      </c>
      <c r="K142" s="4" t="s">
        <v>273</v>
      </c>
      <c r="L142" s="4" t="s">
        <v>345</v>
      </c>
      <c r="M142" s="4">
        <v>0</v>
      </c>
      <c r="N142" s="4" t="s">
        <v>273</v>
      </c>
      <c r="O142" s="4" t="s">
        <v>348</v>
      </c>
      <c r="Q142" t="b">
        <f>IF(ISERROR(VLOOKUP(A142,Projects!A:A,1,FALSE)),FALSE,TRUE)</f>
        <v>1</v>
      </c>
    </row>
    <row r="143" spans="1:17" x14ac:dyDescent="0.35">
      <c r="A143" s="45">
        <v>14</v>
      </c>
      <c r="B143" s="8" t="str">
        <f>IF(AND(A143&lt;&gt;"",ISNUMBER(A143)),VLOOKUP(A143,Studies!A:BZ,2,FALSE),"")</f>
        <v>Matsui 2016</v>
      </c>
      <c r="C143" s="8" t="str">
        <f>IF(AND(A143&lt;&gt;"",ISNUMBER(A143)),VLOOKUP(A143,Studies!A:BZ,3,FALSE),"")</f>
        <v xml:space="preserve">https://doi.org/10.1016/j.xphs.2016.02.020 </v>
      </c>
      <c r="D143" s="8" t="str">
        <f>IF(AND(A143&lt;&gt;"",ISNUMBER(A143)),VLOOKUP(A143,Studies!A:BZ,4,FALSE),"")</f>
        <v>Itraconazole</v>
      </c>
      <c r="E143" s="16" t="str">
        <f>IF(AND(A143&lt;&gt;"",ISNUMBER(A143)),VLOOKUP(A143,Studies!A:BZ,9,FALSE),"")</f>
        <v>FaSSIFpH6.5</v>
      </c>
      <c r="F143" s="13">
        <f>IF(AND(A143&lt;&gt;"",ISNUMBER(A143)),VLOOKUP(A143,Studies!A:BZ,13,FALSE),"")</f>
        <v>1</v>
      </c>
      <c r="G143" s="19">
        <v>1</v>
      </c>
      <c r="H143" s="4">
        <v>30</v>
      </c>
      <c r="I143" s="4" t="s">
        <v>32</v>
      </c>
      <c r="J143" s="4">
        <v>81.704900938477493</v>
      </c>
      <c r="K143" s="4" t="s">
        <v>273</v>
      </c>
      <c r="L143" s="4" t="s">
        <v>345</v>
      </c>
      <c r="M143" s="4">
        <v>0</v>
      </c>
      <c r="N143" s="4" t="s">
        <v>273</v>
      </c>
      <c r="O143" s="4" t="s">
        <v>348</v>
      </c>
      <c r="Q143" t="b">
        <f>IF(ISERROR(VLOOKUP(A143,Projects!A:A,1,FALSE)),FALSE,TRUE)</f>
        <v>1</v>
      </c>
    </row>
    <row r="144" spans="1:17" x14ac:dyDescent="0.35">
      <c r="A144" s="45">
        <v>14</v>
      </c>
      <c r="B144" s="8" t="str">
        <f>IF(AND(A144&lt;&gt;"",ISNUMBER(A144)),VLOOKUP(A144,Studies!A:BZ,2,FALSE),"")</f>
        <v>Matsui 2016</v>
      </c>
      <c r="C144" s="8" t="str">
        <f>IF(AND(A144&lt;&gt;"",ISNUMBER(A144)),VLOOKUP(A144,Studies!A:BZ,3,FALSE),"")</f>
        <v xml:space="preserve">https://doi.org/10.1016/j.xphs.2016.02.020 </v>
      </c>
      <c r="D144" s="8" t="str">
        <f>IF(AND(A144&lt;&gt;"",ISNUMBER(A144)),VLOOKUP(A144,Studies!A:BZ,4,FALSE),"")</f>
        <v>Itraconazole</v>
      </c>
      <c r="E144" s="16" t="str">
        <f>IF(AND(A144&lt;&gt;"",ISNUMBER(A144)),VLOOKUP(A144,Studies!A:BZ,9,FALSE),"")</f>
        <v>FaSSIFpH6.5</v>
      </c>
      <c r="F144" s="13">
        <f>IF(AND(A144&lt;&gt;"",ISNUMBER(A144)),VLOOKUP(A144,Studies!A:BZ,13,FALSE),"")</f>
        <v>1</v>
      </c>
      <c r="G144" s="19">
        <v>1</v>
      </c>
      <c r="H144" s="4">
        <v>45</v>
      </c>
      <c r="I144" s="4" t="s">
        <v>32</v>
      </c>
      <c r="J144" s="4">
        <v>78.355057351407694</v>
      </c>
      <c r="K144" s="4" t="s">
        <v>273</v>
      </c>
      <c r="L144" s="4" t="s">
        <v>345</v>
      </c>
      <c r="M144" s="4">
        <v>2.7326803254418053</v>
      </c>
      <c r="N144" s="4" t="s">
        <v>273</v>
      </c>
      <c r="O144" s="4" t="s">
        <v>348</v>
      </c>
      <c r="Q144" t="b">
        <f>IF(ISERROR(VLOOKUP(A144,Projects!A:A,1,FALSE)),FALSE,TRUE)</f>
        <v>1</v>
      </c>
    </row>
    <row r="145" spans="1:17" x14ac:dyDescent="0.35">
      <c r="A145" s="45">
        <v>14</v>
      </c>
      <c r="B145" s="8" t="str">
        <f>IF(AND(A145&lt;&gt;"",ISNUMBER(A145)),VLOOKUP(A145,Studies!A:BZ,2,FALSE),"")</f>
        <v>Matsui 2016</v>
      </c>
      <c r="C145" s="8" t="str">
        <f>IF(AND(A145&lt;&gt;"",ISNUMBER(A145)),VLOOKUP(A145,Studies!A:BZ,3,FALSE),"")</f>
        <v xml:space="preserve">https://doi.org/10.1016/j.xphs.2016.02.020 </v>
      </c>
      <c r="D145" s="8" t="str">
        <f>IF(AND(A145&lt;&gt;"",ISNUMBER(A145)),VLOOKUP(A145,Studies!A:BZ,4,FALSE),"")</f>
        <v>Itraconazole</v>
      </c>
      <c r="E145" s="16" t="str">
        <f>IF(AND(A145&lt;&gt;"",ISNUMBER(A145)),VLOOKUP(A145,Studies!A:BZ,9,FALSE),"")</f>
        <v>FaSSIFpH6.5</v>
      </c>
      <c r="F145" s="13">
        <f>IF(AND(A145&lt;&gt;"",ISNUMBER(A145)),VLOOKUP(A145,Studies!A:BZ,13,FALSE),"")</f>
        <v>1</v>
      </c>
      <c r="G145" s="19">
        <v>1</v>
      </c>
      <c r="H145" s="4">
        <v>60</v>
      </c>
      <c r="I145" s="4" t="s">
        <v>32</v>
      </c>
      <c r="J145" s="4">
        <v>76.256517205422398</v>
      </c>
      <c r="K145" s="4" t="s">
        <v>273</v>
      </c>
      <c r="L145" s="4" t="s">
        <v>345</v>
      </c>
      <c r="M145" s="4">
        <v>2.5249776694422081</v>
      </c>
      <c r="N145" s="4" t="s">
        <v>273</v>
      </c>
      <c r="O145" s="4" t="s">
        <v>348</v>
      </c>
      <c r="Q145" t="b">
        <f>IF(ISERROR(VLOOKUP(A145,Projects!A:A,1,FALSE)),FALSE,TRUE)</f>
        <v>1</v>
      </c>
    </row>
    <row r="146" spans="1:17" x14ac:dyDescent="0.35">
      <c r="A146" s="45">
        <v>14</v>
      </c>
      <c r="B146" s="8" t="str">
        <f>IF(AND(A146&lt;&gt;"",ISNUMBER(A146)),VLOOKUP(A146,Studies!A:BZ,2,FALSE),"")</f>
        <v>Matsui 2016</v>
      </c>
      <c r="C146" s="8" t="str">
        <f>IF(AND(A146&lt;&gt;"",ISNUMBER(A146)),VLOOKUP(A146,Studies!A:BZ,3,FALSE),"")</f>
        <v xml:space="preserve">https://doi.org/10.1016/j.xphs.2016.02.020 </v>
      </c>
      <c r="D146" s="8" t="str">
        <f>IF(AND(A146&lt;&gt;"",ISNUMBER(A146)),VLOOKUP(A146,Studies!A:BZ,4,FALSE),"")</f>
        <v>Itraconazole</v>
      </c>
      <c r="E146" s="16" t="str">
        <f>IF(AND(A146&lt;&gt;"",ISNUMBER(A146)),VLOOKUP(A146,Studies!A:BZ,9,FALSE),"")</f>
        <v>FaSSIFpH6.5</v>
      </c>
      <c r="F146" s="13">
        <f>IF(AND(A146&lt;&gt;"",ISNUMBER(A146)),VLOOKUP(A146,Studies!A:BZ,13,FALSE),"")</f>
        <v>1</v>
      </c>
      <c r="G146" s="19">
        <v>1</v>
      </c>
      <c r="H146" s="4">
        <v>90</v>
      </c>
      <c r="I146" s="4" t="s">
        <v>32</v>
      </c>
      <c r="J146" s="4">
        <v>79.358818391665096</v>
      </c>
      <c r="K146" s="4" t="s">
        <v>273</v>
      </c>
      <c r="L146" s="4" t="s">
        <v>345</v>
      </c>
      <c r="M146" s="4">
        <v>0</v>
      </c>
      <c r="N146" s="4" t="s">
        <v>273</v>
      </c>
      <c r="O146" s="4" t="s">
        <v>348</v>
      </c>
      <c r="Q146" t="b">
        <f>IF(ISERROR(VLOOKUP(A146,Projects!A:A,1,FALSE)),FALSE,TRUE)</f>
        <v>1</v>
      </c>
    </row>
    <row r="147" spans="1:17" x14ac:dyDescent="0.35">
      <c r="A147" s="45">
        <v>14</v>
      </c>
      <c r="B147" s="8" t="str">
        <f>IF(AND(A147&lt;&gt;"",ISNUMBER(A147)),VLOOKUP(A147,Studies!A:BZ,2,FALSE),"")</f>
        <v>Matsui 2016</v>
      </c>
      <c r="C147" s="8" t="str">
        <f>IF(AND(A147&lt;&gt;"",ISNUMBER(A147)),VLOOKUP(A147,Studies!A:BZ,3,FALSE),"")</f>
        <v xml:space="preserve">https://doi.org/10.1016/j.xphs.2016.02.020 </v>
      </c>
      <c r="D147" s="8" t="str">
        <f>IF(AND(A147&lt;&gt;"",ISNUMBER(A147)),VLOOKUP(A147,Studies!A:BZ,4,FALSE),"")</f>
        <v>Itraconazole</v>
      </c>
      <c r="E147" s="16" t="str">
        <f>IF(AND(A147&lt;&gt;"",ISNUMBER(A147)),VLOOKUP(A147,Studies!A:BZ,9,FALSE),"")</f>
        <v>FaSSIFpH6.5</v>
      </c>
      <c r="F147" s="13">
        <f>IF(AND(A147&lt;&gt;"",ISNUMBER(A147)),VLOOKUP(A147,Studies!A:BZ,13,FALSE),"")</f>
        <v>1</v>
      </c>
      <c r="G147" s="19">
        <v>1</v>
      </c>
      <c r="H147" s="4">
        <v>120</v>
      </c>
      <c r="I147" s="4" t="s">
        <v>32</v>
      </c>
      <c r="J147" s="4">
        <v>70.886339937434798</v>
      </c>
      <c r="K147" s="4" t="s">
        <v>273</v>
      </c>
      <c r="L147" s="4" t="s">
        <v>345</v>
      </c>
      <c r="M147" s="4">
        <v>2.5928982348792005</v>
      </c>
      <c r="N147" s="4" t="s">
        <v>273</v>
      </c>
      <c r="O147" s="4" t="s">
        <v>348</v>
      </c>
      <c r="Q147" t="b">
        <f>IF(ISERROR(VLOOKUP(A147,Projects!A:A,1,FALSE)),FALSE,TRUE)</f>
        <v>1</v>
      </c>
    </row>
    <row r="148" spans="1:17" x14ac:dyDescent="0.35">
      <c r="A148" s="45">
        <v>14</v>
      </c>
      <c r="B148" s="8" t="str">
        <f>IF(AND(A148&lt;&gt;"",ISNUMBER(A148)),VLOOKUP(A148,Studies!A:BZ,2,FALSE),"")</f>
        <v>Matsui 2016</v>
      </c>
      <c r="C148" s="8" t="str">
        <f>IF(AND(A148&lt;&gt;"",ISNUMBER(A148)),VLOOKUP(A148,Studies!A:BZ,3,FALSE),"")</f>
        <v xml:space="preserve">https://doi.org/10.1016/j.xphs.2016.02.020 </v>
      </c>
      <c r="D148" s="8" t="str">
        <f>IF(AND(A148&lt;&gt;"",ISNUMBER(A148)),VLOOKUP(A148,Studies!A:BZ,4,FALSE),"")</f>
        <v>Itraconazole</v>
      </c>
      <c r="E148" s="16" t="str">
        <f>IF(AND(A148&lt;&gt;"",ISNUMBER(A148)),VLOOKUP(A148,Studies!A:BZ,9,FALSE),"")</f>
        <v>FaSSIFpH6.5</v>
      </c>
      <c r="F148" s="13">
        <f>IF(AND(A148&lt;&gt;"",ISNUMBER(A148)),VLOOKUP(A148,Studies!A:BZ,13,FALSE),"")</f>
        <v>1</v>
      </c>
      <c r="G148" s="19">
        <v>1</v>
      </c>
      <c r="H148" s="4">
        <v>150</v>
      </c>
      <c r="I148" s="4" t="s">
        <v>32</v>
      </c>
      <c r="J148" s="4">
        <v>64.290928050052202</v>
      </c>
      <c r="K148" s="4" t="s">
        <v>273</v>
      </c>
      <c r="L148" s="4" t="s">
        <v>345</v>
      </c>
      <c r="M148" s="4">
        <v>8.7397880610571974</v>
      </c>
      <c r="N148" s="4" t="s">
        <v>273</v>
      </c>
      <c r="O148" s="4" t="s">
        <v>348</v>
      </c>
      <c r="Q148" t="b">
        <f>IF(ISERROR(VLOOKUP(A148,Projects!A:A,1,FALSE)),FALSE,TRUE)</f>
        <v>1</v>
      </c>
    </row>
    <row r="149" spans="1:17" x14ac:dyDescent="0.35">
      <c r="A149" s="45">
        <v>14</v>
      </c>
      <c r="B149" s="8" t="str">
        <f>IF(AND(A149&lt;&gt;"",ISNUMBER(A149)),VLOOKUP(A149,Studies!A:BZ,2,FALSE),"")</f>
        <v>Matsui 2016</v>
      </c>
      <c r="C149" s="8" t="str">
        <f>IF(AND(A149&lt;&gt;"",ISNUMBER(A149)),VLOOKUP(A149,Studies!A:BZ,3,FALSE),"")</f>
        <v xml:space="preserve">https://doi.org/10.1016/j.xphs.2016.02.020 </v>
      </c>
      <c r="D149" s="8" t="str">
        <f>IF(AND(A149&lt;&gt;"",ISNUMBER(A149)),VLOOKUP(A149,Studies!A:BZ,4,FALSE),"")</f>
        <v>Itraconazole</v>
      </c>
      <c r="E149" s="16" t="str">
        <f>IF(AND(A149&lt;&gt;"",ISNUMBER(A149)),VLOOKUP(A149,Studies!A:BZ,9,FALSE),"")</f>
        <v>FaSSIFpH6.5</v>
      </c>
      <c r="F149" s="13">
        <f>IF(AND(A149&lt;&gt;"",ISNUMBER(A149)),VLOOKUP(A149,Studies!A:BZ,13,FALSE),"")</f>
        <v>1</v>
      </c>
      <c r="G149" s="19">
        <v>1</v>
      </c>
      <c r="H149" s="4">
        <v>180</v>
      </c>
      <c r="I149" s="4" t="s">
        <v>32</v>
      </c>
      <c r="J149" s="4">
        <v>57.486854183934398</v>
      </c>
      <c r="K149" s="4" t="s">
        <v>273</v>
      </c>
      <c r="L149" s="4" t="s">
        <v>345</v>
      </c>
      <c r="M149" s="4">
        <v>8.3368209356652017</v>
      </c>
      <c r="N149" s="4" t="s">
        <v>273</v>
      </c>
      <c r="O149" s="4" t="s">
        <v>348</v>
      </c>
      <c r="Q149" t="b">
        <f>IF(ISERROR(VLOOKUP(A149,Projects!A:A,1,FALSE)),FALSE,TRUE)</f>
        <v>1</v>
      </c>
    </row>
    <row r="150" spans="1:17" x14ac:dyDescent="0.35">
      <c r="A150" s="45">
        <v>15</v>
      </c>
      <c r="B150" s="8" t="str">
        <f>IF(AND(A150&lt;&gt;"",ISNUMBER(A150)),VLOOKUP(A150,Studies!A:BZ,2,FALSE),"")</f>
        <v>Matsui 2016</v>
      </c>
      <c r="C150" s="8" t="str">
        <f>IF(AND(A150&lt;&gt;"",ISNUMBER(A150)),VLOOKUP(A150,Studies!A:BZ,3,FALSE),"")</f>
        <v xml:space="preserve">https://doi.org/10.1016/j.xphs.2016.02.020 </v>
      </c>
      <c r="D150" s="8" t="str">
        <f>IF(AND(A150&lt;&gt;"",ISNUMBER(A150)),VLOOKUP(A150,Studies!A:BZ,4,FALSE),"")</f>
        <v>Itraconazole</v>
      </c>
      <c r="E150" s="16" t="str">
        <f>IF(AND(A150&lt;&gt;"",ISNUMBER(A150)),VLOOKUP(A150,Studies!A:BZ,9,FALSE),"")</f>
        <v>FaSSIFpH6.5</v>
      </c>
      <c r="F150" s="13">
        <f>IF(AND(A150&lt;&gt;"",ISNUMBER(A150)),VLOOKUP(A150,Studies!A:BZ,13,FALSE),"")</f>
        <v>1</v>
      </c>
      <c r="G150" s="19">
        <v>1</v>
      </c>
      <c r="H150" s="4">
        <v>3</v>
      </c>
      <c r="I150" s="4" t="s">
        <v>32</v>
      </c>
      <c r="J150" s="4">
        <v>0.35293928715276401</v>
      </c>
      <c r="K150" s="4" t="s">
        <v>273</v>
      </c>
      <c r="L150" s="4" t="s">
        <v>345</v>
      </c>
      <c r="Q150" t="b">
        <f>IF(ISERROR(VLOOKUP(A150,Projects!A:A,1,FALSE)),FALSE,TRUE)</f>
        <v>1</v>
      </c>
    </row>
    <row r="151" spans="1:17" x14ac:dyDescent="0.35">
      <c r="A151" s="45">
        <v>15</v>
      </c>
      <c r="B151" s="8" t="str">
        <f>IF(AND(A151&lt;&gt;"",ISNUMBER(A151)),VLOOKUP(A151,Studies!A:BZ,2,FALSE),"")</f>
        <v>Matsui 2016</v>
      </c>
      <c r="C151" s="8" t="str">
        <f>IF(AND(A151&lt;&gt;"",ISNUMBER(A151)),VLOOKUP(A151,Studies!A:BZ,3,FALSE),"")</f>
        <v xml:space="preserve">https://doi.org/10.1016/j.xphs.2016.02.020 </v>
      </c>
      <c r="D151" s="8" t="str">
        <f>IF(AND(A151&lt;&gt;"",ISNUMBER(A151)),VLOOKUP(A151,Studies!A:BZ,4,FALSE),"")</f>
        <v>Itraconazole</v>
      </c>
      <c r="E151" s="16" t="str">
        <f>IF(AND(A151&lt;&gt;"",ISNUMBER(A151)),VLOOKUP(A151,Studies!A:BZ,9,FALSE),"")</f>
        <v>FaSSIFpH6.5</v>
      </c>
      <c r="F151" s="13">
        <f>IF(AND(A151&lt;&gt;"",ISNUMBER(A151)),VLOOKUP(A151,Studies!A:BZ,13,FALSE),"")</f>
        <v>1</v>
      </c>
      <c r="G151" s="19">
        <v>1</v>
      </c>
      <c r="H151" s="4">
        <v>30</v>
      </c>
      <c r="I151" s="4" t="s">
        <v>32</v>
      </c>
      <c r="J151" s="4">
        <v>1.5024413795125</v>
      </c>
      <c r="K151" s="4" t="s">
        <v>273</v>
      </c>
      <c r="L151" s="4" t="s">
        <v>345</v>
      </c>
      <c r="Q151" t="b">
        <f>IF(ISERROR(VLOOKUP(A151,Projects!A:A,1,FALSE)),FALSE,TRUE)</f>
        <v>1</v>
      </c>
    </row>
    <row r="152" spans="1:17" x14ac:dyDescent="0.35">
      <c r="A152" s="45">
        <v>15</v>
      </c>
      <c r="B152" s="8" t="str">
        <f>IF(AND(A152&lt;&gt;"",ISNUMBER(A152)),VLOOKUP(A152,Studies!A:BZ,2,FALSE),"")</f>
        <v>Matsui 2016</v>
      </c>
      <c r="C152" s="8" t="str">
        <f>IF(AND(A152&lt;&gt;"",ISNUMBER(A152)),VLOOKUP(A152,Studies!A:BZ,3,FALSE),"")</f>
        <v xml:space="preserve">https://doi.org/10.1016/j.xphs.2016.02.020 </v>
      </c>
      <c r="D152" s="8" t="str">
        <f>IF(AND(A152&lt;&gt;"",ISNUMBER(A152)),VLOOKUP(A152,Studies!A:BZ,4,FALSE),"")</f>
        <v>Itraconazole</v>
      </c>
      <c r="E152" s="16" t="str">
        <f>IF(AND(A152&lt;&gt;"",ISNUMBER(A152)),VLOOKUP(A152,Studies!A:BZ,9,FALSE),"")</f>
        <v>FaSSIFpH6.5</v>
      </c>
      <c r="F152" s="13">
        <f>IF(AND(A152&lt;&gt;"",ISNUMBER(A152)),VLOOKUP(A152,Studies!A:BZ,13,FALSE),"")</f>
        <v>1</v>
      </c>
      <c r="G152" s="19">
        <v>1</v>
      </c>
      <c r="H152" s="4">
        <v>45</v>
      </c>
      <c r="I152" s="4" t="s">
        <v>32</v>
      </c>
      <c r="J152" s="4">
        <v>2.45369633399604</v>
      </c>
      <c r="K152" s="4" t="s">
        <v>273</v>
      </c>
      <c r="L152" s="4" t="s">
        <v>345</v>
      </c>
      <c r="Q152" t="b">
        <f>IF(ISERROR(VLOOKUP(A152,Projects!A:A,1,FALSE)),FALSE,TRUE)</f>
        <v>1</v>
      </c>
    </row>
    <row r="153" spans="1:17" x14ac:dyDescent="0.35">
      <c r="A153" s="45">
        <v>15</v>
      </c>
      <c r="B153" s="8" t="str">
        <f>IF(AND(A153&lt;&gt;"",ISNUMBER(A153)),VLOOKUP(A153,Studies!A:BZ,2,FALSE),"")</f>
        <v>Matsui 2016</v>
      </c>
      <c r="C153" s="8" t="str">
        <f>IF(AND(A153&lt;&gt;"",ISNUMBER(A153)),VLOOKUP(A153,Studies!A:BZ,3,FALSE),"")</f>
        <v xml:space="preserve">https://doi.org/10.1016/j.xphs.2016.02.020 </v>
      </c>
      <c r="D153" s="8" t="str">
        <f>IF(AND(A153&lt;&gt;"",ISNUMBER(A153)),VLOOKUP(A153,Studies!A:BZ,4,FALSE),"")</f>
        <v>Itraconazole</v>
      </c>
      <c r="E153" s="16" t="str">
        <f>IF(AND(A153&lt;&gt;"",ISNUMBER(A153)),VLOOKUP(A153,Studies!A:BZ,9,FALSE),"")</f>
        <v>FaSSIFpH6.5</v>
      </c>
      <c r="F153" s="13">
        <f>IF(AND(A153&lt;&gt;"",ISNUMBER(A153)),VLOOKUP(A153,Studies!A:BZ,13,FALSE),"")</f>
        <v>1</v>
      </c>
      <c r="G153" s="19">
        <v>1</v>
      </c>
      <c r="H153" s="4">
        <v>60</v>
      </c>
      <c r="I153" s="4" t="s">
        <v>32</v>
      </c>
      <c r="J153" s="4">
        <v>3.57190331583746</v>
      </c>
      <c r="K153" s="4" t="s">
        <v>273</v>
      </c>
      <c r="L153" s="4" t="s">
        <v>345</v>
      </c>
      <c r="Q153" t="b">
        <f>IF(ISERROR(VLOOKUP(A153,Projects!A:A,1,FALSE)),FALSE,TRUE)</f>
        <v>1</v>
      </c>
    </row>
    <row r="154" spans="1:17" x14ac:dyDescent="0.35">
      <c r="A154" s="45">
        <v>15</v>
      </c>
      <c r="B154" s="8" t="str">
        <f>IF(AND(A154&lt;&gt;"",ISNUMBER(A154)),VLOOKUP(A154,Studies!A:BZ,2,FALSE),"")</f>
        <v>Matsui 2016</v>
      </c>
      <c r="C154" s="8" t="str">
        <f>IF(AND(A154&lt;&gt;"",ISNUMBER(A154)),VLOOKUP(A154,Studies!A:BZ,3,FALSE),"")</f>
        <v xml:space="preserve">https://doi.org/10.1016/j.xphs.2016.02.020 </v>
      </c>
      <c r="D154" s="8" t="str">
        <f>IF(AND(A154&lt;&gt;"",ISNUMBER(A154)),VLOOKUP(A154,Studies!A:BZ,4,FALSE),"")</f>
        <v>Itraconazole</v>
      </c>
      <c r="E154" s="16" t="str">
        <f>IF(AND(A154&lt;&gt;"",ISNUMBER(A154)),VLOOKUP(A154,Studies!A:BZ,9,FALSE),"")</f>
        <v>FaSSIFpH6.5</v>
      </c>
      <c r="F154" s="13">
        <f>IF(AND(A154&lt;&gt;"",ISNUMBER(A154)),VLOOKUP(A154,Studies!A:BZ,13,FALSE),"")</f>
        <v>1</v>
      </c>
      <c r="G154" s="19">
        <v>1</v>
      </c>
      <c r="H154" s="4">
        <v>90</v>
      </c>
      <c r="I154" s="4" t="s">
        <v>32</v>
      </c>
      <c r="J154" s="4">
        <v>5.7668143217939001</v>
      </c>
      <c r="K154" s="4" t="s">
        <v>273</v>
      </c>
      <c r="L154" s="4" t="s">
        <v>345</v>
      </c>
      <c r="Q154" t="b">
        <f>IF(ISERROR(VLOOKUP(A154,Projects!A:A,1,FALSE)),FALSE,TRUE)</f>
        <v>1</v>
      </c>
    </row>
    <row r="155" spans="1:17" x14ac:dyDescent="0.35">
      <c r="A155" s="45">
        <v>15</v>
      </c>
      <c r="B155" s="8" t="str">
        <f>IF(AND(A155&lt;&gt;"",ISNUMBER(A155)),VLOOKUP(A155,Studies!A:BZ,2,FALSE),"")</f>
        <v>Matsui 2016</v>
      </c>
      <c r="C155" s="8" t="str">
        <f>IF(AND(A155&lt;&gt;"",ISNUMBER(A155)),VLOOKUP(A155,Studies!A:BZ,3,FALSE),"")</f>
        <v xml:space="preserve">https://doi.org/10.1016/j.xphs.2016.02.020 </v>
      </c>
      <c r="D155" s="8" t="str">
        <f>IF(AND(A155&lt;&gt;"",ISNUMBER(A155)),VLOOKUP(A155,Studies!A:BZ,4,FALSE),"")</f>
        <v>Itraconazole</v>
      </c>
      <c r="E155" s="16" t="str">
        <f>IF(AND(A155&lt;&gt;"",ISNUMBER(A155)),VLOOKUP(A155,Studies!A:BZ,9,FALSE),"")</f>
        <v>FaSSIFpH6.5</v>
      </c>
      <c r="F155" s="13">
        <f>IF(AND(A155&lt;&gt;"",ISNUMBER(A155)),VLOOKUP(A155,Studies!A:BZ,13,FALSE),"")</f>
        <v>1</v>
      </c>
      <c r="G155" s="19">
        <v>1</v>
      </c>
      <c r="H155" s="4">
        <v>120</v>
      </c>
      <c r="I155" s="4" t="s">
        <v>32</v>
      </c>
      <c r="J155" s="4">
        <v>7.6684288055673697</v>
      </c>
      <c r="K155" s="4" t="s">
        <v>273</v>
      </c>
      <c r="L155" s="4" t="s">
        <v>345</v>
      </c>
      <c r="Q155" t="b">
        <f>IF(ISERROR(VLOOKUP(A155,Projects!A:A,1,FALSE)),FALSE,TRUE)</f>
        <v>1</v>
      </c>
    </row>
    <row r="156" spans="1:17" x14ac:dyDescent="0.35">
      <c r="A156" s="45">
        <v>15</v>
      </c>
      <c r="B156" s="8" t="str">
        <f>IF(AND(A156&lt;&gt;"",ISNUMBER(A156)),VLOOKUP(A156,Studies!A:BZ,2,FALSE),"")</f>
        <v>Matsui 2016</v>
      </c>
      <c r="C156" s="8" t="str">
        <f>IF(AND(A156&lt;&gt;"",ISNUMBER(A156)),VLOOKUP(A156,Studies!A:BZ,3,FALSE),"")</f>
        <v xml:space="preserve">https://doi.org/10.1016/j.xphs.2016.02.020 </v>
      </c>
      <c r="D156" s="8" t="str">
        <f>IF(AND(A156&lt;&gt;"",ISNUMBER(A156)),VLOOKUP(A156,Studies!A:BZ,4,FALSE),"")</f>
        <v>Itraconazole</v>
      </c>
      <c r="E156" s="16" t="str">
        <f>IF(AND(A156&lt;&gt;"",ISNUMBER(A156)),VLOOKUP(A156,Studies!A:BZ,9,FALSE),"")</f>
        <v>FaSSIFpH6.5</v>
      </c>
      <c r="F156" s="13">
        <f>IF(AND(A156&lt;&gt;"",ISNUMBER(A156)),VLOOKUP(A156,Studies!A:BZ,13,FALSE),"")</f>
        <v>1</v>
      </c>
      <c r="G156" s="19">
        <v>1</v>
      </c>
      <c r="H156" s="4">
        <v>150</v>
      </c>
      <c r="I156" s="4" t="s">
        <v>32</v>
      </c>
      <c r="J156" s="4">
        <v>8.8995041330693994</v>
      </c>
      <c r="K156" s="4" t="s">
        <v>273</v>
      </c>
      <c r="L156" s="4" t="s">
        <v>345</v>
      </c>
      <c r="Q156" t="b">
        <f>IF(ISERROR(VLOOKUP(A156,Projects!A:A,1,FALSE)),FALSE,TRUE)</f>
        <v>1</v>
      </c>
    </row>
    <row r="157" spans="1:17" x14ac:dyDescent="0.35">
      <c r="A157" s="45">
        <v>15</v>
      </c>
      <c r="B157" s="8" t="str">
        <f>IF(AND(A157&lt;&gt;"",ISNUMBER(A157)),VLOOKUP(A157,Studies!A:BZ,2,FALSE),"")</f>
        <v>Matsui 2016</v>
      </c>
      <c r="C157" s="8" t="str">
        <f>IF(AND(A157&lt;&gt;"",ISNUMBER(A157)),VLOOKUP(A157,Studies!A:BZ,3,FALSE),"")</f>
        <v xml:space="preserve">https://doi.org/10.1016/j.xphs.2016.02.020 </v>
      </c>
      <c r="D157" s="8" t="str">
        <f>IF(AND(A157&lt;&gt;"",ISNUMBER(A157)),VLOOKUP(A157,Studies!A:BZ,4,FALSE),"")</f>
        <v>Itraconazole</v>
      </c>
      <c r="E157" s="16" t="str">
        <f>IF(AND(A157&lt;&gt;"",ISNUMBER(A157)),VLOOKUP(A157,Studies!A:BZ,9,FALSE),"")</f>
        <v>FaSSIFpH6.5</v>
      </c>
      <c r="F157" s="13">
        <f>IF(AND(A157&lt;&gt;"",ISNUMBER(A157)),VLOOKUP(A157,Studies!A:BZ,13,FALSE),"")</f>
        <v>1</v>
      </c>
      <c r="G157" s="19">
        <v>1</v>
      </c>
      <c r="H157" s="4">
        <v>180</v>
      </c>
      <c r="I157" s="4" t="s">
        <v>32</v>
      </c>
      <c r="J157" s="4">
        <v>9.5020805171422396</v>
      </c>
      <c r="K157" s="4" t="s">
        <v>273</v>
      </c>
      <c r="L157" s="4" t="s">
        <v>345</v>
      </c>
      <c r="Q157" t="b">
        <f>IF(ISERROR(VLOOKUP(A157,Projects!A:A,1,FALSE)),FALSE,TRUE)</f>
        <v>1</v>
      </c>
    </row>
    <row r="158" spans="1:17" x14ac:dyDescent="0.35">
      <c r="A158" s="45">
        <v>16</v>
      </c>
      <c r="B158" s="8" t="str">
        <f>IF(AND(A158&lt;&gt;"",ISNUMBER(A158)),VLOOKUP(A158,Studies!A:BZ,2,FALSE),"")</f>
        <v>Segregur 2021a</v>
      </c>
      <c r="C158" s="8" t="str">
        <f>IF(AND(A158&lt;&gt;"",ISNUMBER(A158)),VLOOKUP(A158,Studies!A:BZ,3,FALSE),"")</f>
        <v xml:space="preserve">https://doi.org/10.1016/j.xphs.2021.09.037 </v>
      </c>
      <c r="D158" s="8" t="str">
        <f>IF(AND(A158&lt;&gt;"",ISNUMBER(A158)),VLOOKUP(A158,Studies!A:BZ,4,FALSE),"")</f>
        <v>Raltegravir</v>
      </c>
      <c r="E158" s="16" t="str">
        <f>IF(AND(A158&lt;&gt;"",ISNUMBER(A158)),VLOOKUP(A158,Studies!A:BZ,9,FALSE),"")</f>
        <v>FaSSGFpH1.6</v>
      </c>
      <c r="F158" s="13">
        <f>IF(AND(A158&lt;&gt;"",ISNUMBER(A158)),VLOOKUP(A158,Studies!A:BZ,13,FALSE),"")</f>
        <v>1</v>
      </c>
      <c r="G158" s="19">
        <v>1</v>
      </c>
      <c r="H158" s="4">
        <v>10</v>
      </c>
      <c r="I158" s="4" t="s">
        <v>32</v>
      </c>
      <c r="J158" s="4">
        <v>1.2129032258064401</v>
      </c>
      <c r="K158" s="4" t="s">
        <v>102</v>
      </c>
      <c r="L158" s="4" t="s">
        <v>345</v>
      </c>
      <c r="M158" s="4">
        <v>0</v>
      </c>
      <c r="N158" s="4" t="s">
        <v>102</v>
      </c>
      <c r="O158" s="4" t="s">
        <v>348</v>
      </c>
      <c r="Q158" t="b">
        <f>IF(ISERROR(VLOOKUP(A158,Projects!A:A,1,FALSE)),FALSE,TRUE)</f>
        <v>1</v>
      </c>
    </row>
    <row r="159" spans="1:17" x14ac:dyDescent="0.35">
      <c r="A159" s="45">
        <v>16</v>
      </c>
      <c r="B159" s="8" t="str">
        <f>IF(AND(A159&lt;&gt;"",ISNUMBER(A159)),VLOOKUP(A159,Studies!A:BZ,2,FALSE),"")</f>
        <v>Segregur 2021a</v>
      </c>
      <c r="C159" s="8" t="str">
        <f>IF(AND(A159&lt;&gt;"",ISNUMBER(A159)),VLOOKUP(A159,Studies!A:BZ,3,FALSE),"")</f>
        <v xml:space="preserve">https://doi.org/10.1016/j.xphs.2021.09.037 </v>
      </c>
      <c r="D159" s="8" t="str">
        <f>IF(AND(A159&lt;&gt;"",ISNUMBER(A159)),VLOOKUP(A159,Studies!A:BZ,4,FALSE),"")</f>
        <v>Raltegravir</v>
      </c>
      <c r="E159" s="16" t="str">
        <f>IF(AND(A159&lt;&gt;"",ISNUMBER(A159)),VLOOKUP(A159,Studies!A:BZ,9,FALSE),"")</f>
        <v>FaSSGFpH1.6</v>
      </c>
      <c r="F159" s="13">
        <f>IF(AND(A159&lt;&gt;"",ISNUMBER(A159)),VLOOKUP(A159,Studies!A:BZ,13,FALSE),"")</f>
        <v>1</v>
      </c>
      <c r="G159" s="19">
        <v>1</v>
      </c>
      <c r="H159" s="4">
        <v>20</v>
      </c>
      <c r="I159" s="4" t="s">
        <v>32</v>
      </c>
      <c r="J159" s="4">
        <v>2.8645161290322498</v>
      </c>
      <c r="K159" s="4" t="s">
        <v>102</v>
      </c>
      <c r="L159" s="4" t="s">
        <v>345</v>
      </c>
      <c r="M159" s="4">
        <v>0</v>
      </c>
      <c r="N159" s="4" t="s">
        <v>102</v>
      </c>
      <c r="O159" s="4" t="s">
        <v>348</v>
      </c>
      <c r="Q159" t="b">
        <f>IF(ISERROR(VLOOKUP(A159,Projects!A:A,1,FALSE)),FALSE,TRUE)</f>
        <v>1</v>
      </c>
    </row>
    <row r="160" spans="1:17" x14ac:dyDescent="0.35">
      <c r="A160" s="45">
        <v>16</v>
      </c>
      <c r="B160" s="8" t="str">
        <f>IF(AND(A160&lt;&gt;"",ISNUMBER(A160)),VLOOKUP(A160,Studies!A:BZ,2,FALSE),"")</f>
        <v>Segregur 2021a</v>
      </c>
      <c r="C160" s="8" t="str">
        <f>IF(AND(A160&lt;&gt;"",ISNUMBER(A160)),VLOOKUP(A160,Studies!A:BZ,3,FALSE),"")</f>
        <v xml:space="preserve">https://doi.org/10.1016/j.xphs.2021.09.037 </v>
      </c>
      <c r="D160" s="8" t="str">
        <f>IF(AND(A160&lt;&gt;"",ISNUMBER(A160)),VLOOKUP(A160,Studies!A:BZ,4,FALSE),"")</f>
        <v>Raltegravir</v>
      </c>
      <c r="E160" s="16" t="str">
        <f>IF(AND(A160&lt;&gt;"",ISNUMBER(A160)),VLOOKUP(A160,Studies!A:BZ,9,FALSE),"")</f>
        <v>FaSSGFpH1.6</v>
      </c>
      <c r="F160" s="13">
        <f>IF(AND(A160&lt;&gt;"",ISNUMBER(A160)),VLOOKUP(A160,Studies!A:BZ,13,FALSE),"")</f>
        <v>1</v>
      </c>
      <c r="G160" s="19">
        <v>1</v>
      </c>
      <c r="H160" s="4">
        <v>30</v>
      </c>
      <c r="I160" s="4" t="s">
        <v>32</v>
      </c>
      <c r="J160" s="4">
        <v>4</v>
      </c>
      <c r="K160" s="4" t="s">
        <v>102</v>
      </c>
      <c r="L160" s="4" t="s">
        <v>345</v>
      </c>
      <c r="M160" s="4">
        <v>0</v>
      </c>
      <c r="N160" s="4" t="s">
        <v>102</v>
      </c>
      <c r="O160" s="4" t="s">
        <v>348</v>
      </c>
      <c r="Q160" t="b">
        <f>IF(ISERROR(VLOOKUP(A160,Projects!A:A,1,FALSE)),FALSE,TRUE)</f>
        <v>1</v>
      </c>
    </row>
    <row r="161" spans="1:17" x14ac:dyDescent="0.35">
      <c r="A161" s="45">
        <v>16</v>
      </c>
      <c r="B161" s="8" t="str">
        <f>IF(AND(A161&lt;&gt;"",ISNUMBER(A161)),VLOOKUP(A161,Studies!A:BZ,2,FALSE),"")</f>
        <v>Segregur 2021a</v>
      </c>
      <c r="C161" s="8" t="str">
        <f>IF(AND(A161&lt;&gt;"",ISNUMBER(A161)),VLOOKUP(A161,Studies!A:BZ,3,FALSE),"")</f>
        <v xml:space="preserve">https://doi.org/10.1016/j.xphs.2021.09.037 </v>
      </c>
      <c r="D161" s="8" t="str">
        <f>IF(AND(A161&lt;&gt;"",ISNUMBER(A161)),VLOOKUP(A161,Studies!A:BZ,4,FALSE),"")</f>
        <v>Raltegravir</v>
      </c>
      <c r="E161" s="16" t="str">
        <f>IF(AND(A161&lt;&gt;"",ISNUMBER(A161)),VLOOKUP(A161,Studies!A:BZ,9,FALSE),"")</f>
        <v>FaSSGFpH1.6</v>
      </c>
      <c r="F161" s="13">
        <f>IF(AND(A161&lt;&gt;"",ISNUMBER(A161)),VLOOKUP(A161,Studies!A:BZ,13,FALSE),"")</f>
        <v>1</v>
      </c>
      <c r="G161" s="19">
        <v>1</v>
      </c>
      <c r="H161" s="4">
        <v>60</v>
      </c>
      <c r="I161" s="4" t="s">
        <v>32</v>
      </c>
      <c r="J161" s="4">
        <v>7.9225806451612701</v>
      </c>
      <c r="K161" s="4" t="s">
        <v>102</v>
      </c>
      <c r="L161" s="4" t="s">
        <v>345</v>
      </c>
      <c r="M161" s="4">
        <v>0</v>
      </c>
      <c r="N161" s="4" t="s">
        <v>102</v>
      </c>
      <c r="O161" s="4" t="s">
        <v>348</v>
      </c>
      <c r="Q161" t="b">
        <f>IF(ISERROR(VLOOKUP(A161,Projects!A:A,1,FALSE)),FALSE,TRUE)</f>
        <v>1</v>
      </c>
    </row>
    <row r="162" spans="1:17" x14ac:dyDescent="0.35">
      <c r="A162" s="45">
        <v>16</v>
      </c>
      <c r="B162" s="8" t="str">
        <f>IF(AND(A162&lt;&gt;"",ISNUMBER(A162)),VLOOKUP(A162,Studies!A:BZ,2,FALSE),"")</f>
        <v>Segregur 2021a</v>
      </c>
      <c r="C162" s="8" t="str">
        <f>IF(AND(A162&lt;&gt;"",ISNUMBER(A162)),VLOOKUP(A162,Studies!A:BZ,3,FALSE),"")</f>
        <v xml:space="preserve">https://doi.org/10.1016/j.xphs.2021.09.037 </v>
      </c>
      <c r="D162" s="8" t="str">
        <f>IF(AND(A162&lt;&gt;"",ISNUMBER(A162)),VLOOKUP(A162,Studies!A:BZ,4,FALSE),"")</f>
        <v>Raltegravir</v>
      </c>
      <c r="E162" s="16" t="str">
        <f>IF(AND(A162&lt;&gt;"",ISNUMBER(A162)),VLOOKUP(A162,Studies!A:BZ,9,FALSE),"")</f>
        <v>FaSSGFpH1.6</v>
      </c>
      <c r="F162" s="13">
        <f>IF(AND(A162&lt;&gt;"",ISNUMBER(A162)),VLOOKUP(A162,Studies!A:BZ,13,FALSE),"")</f>
        <v>1</v>
      </c>
      <c r="G162" s="19">
        <v>1</v>
      </c>
      <c r="H162" s="4">
        <v>90</v>
      </c>
      <c r="I162" s="4" t="s">
        <v>32</v>
      </c>
      <c r="J162" s="4">
        <v>11.329032258064499</v>
      </c>
      <c r="K162" s="4" t="s">
        <v>102</v>
      </c>
      <c r="L162" s="4" t="s">
        <v>345</v>
      </c>
      <c r="M162" s="4">
        <v>0</v>
      </c>
      <c r="N162" s="4" t="s">
        <v>102</v>
      </c>
      <c r="O162" s="4" t="s">
        <v>348</v>
      </c>
      <c r="Q162" t="b">
        <f>IF(ISERROR(VLOOKUP(A162,Projects!A:A,1,FALSE)),FALSE,TRUE)</f>
        <v>1</v>
      </c>
    </row>
    <row r="163" spans="1:17" x14ac:dyDescent="0.35">
      <c r="A163" s="45">
        <v>16</v>
      </c>
      <c r="B163" s="8" t="str">
        <f>IF(AND(A163&lt;&gt;"",ISNUMBER(A163)),VLOOKUP(A163,Studies!A:BZ,2,FALSE),"")</f>
        <v>Segregur 2021a</v>
      </c>
      <c r="C163" s="8" t="str">
        <f>IF(AND(A163&lt;&gt;"",ISNUMBER(A163)),VLOOKUP(A163,Studies!A:BZ,3,FALSE),"")</f>
        <v xml:space="preserve">https://doi.org/10.1016/j.xphs.2021.09.037 </v>
      </c>
      <c r="D163" s="8" t="str">
        <f>IF(AND(A163&lt;&gt;"",ISNUMBER(A163)),VLOOKUP(A163,Studies!A:BZ,4,FALSE),"")</f>
        <v>Raltegravir</v>
      </c>
      <c r="E163" s="16" t="str">
        <f>IF(AND(A163&lt;&gt;"",ISNUMBER(A163)),VLOOKUP(A163,Studies!A:BZ,9,FALSE),"")</f>
        <v>FaSSGFpH1.6</v>
      </c>
      <c r="F163" s="13">
        <f>IF(AND(A163&lt;&gt;"",ISNUMBER(A163)),VLOOKUP(A163,Studies!A:BZ,13,FALSE),"")</f>
        <v>1</v>
      </c>
      <c r="G163" s="19">
        <v>1</v>
      </c>
      <c r="H163" s="4">
        <v>120</v>
      </c>
      <c r="I163" s="4" t="s">
        <v>32</v>
      </c>
      <c r="J163" s="4">
        <v>14.4258064516129</v>
      </c>
      <c r="K163" s="4" t="s">
        <v>102</v>
      </c>
      <c r="L163" s="4" t="s">
        <v>345</v>
      </c>
      <c r="M163" s="4">
        <v>0</v>
      </c>
      <c r="N163" s="4" t="s">
        <v>102</v>
      </c>
      <c r="O163" s="4" t="s">
        <v>348</v>
      </c>
      <c r="Q163" t="b">
        <f>IF(ISERROR(VLOOKUP(A163,Projects!A:A,1,FALSE)),FALSE,TRUE)</f>
        <v>1</v>
      </c>
    </row>
    <row r="164" spans="1:17" x14ac:dyDescent="0.35">
      <c r="A164" s="45">
        <v>16</v>
      </c>
      <c r="B164" s="8" t="str">
        <f>IF(AND(A164&lt;&gt;"",ISNUMBER(A164)),VLOOKUP(A164,Studies!A:BZ,2,FALSE),"")</f>
        <v>Segregur 2021a</v>
      </c>
      <c r="C164" s="8" t="str">
        <f>IF(AND(A164&lt;&gt;"",ISNUMBER(A164)),VLOOKUP(A164,Studies!A:BZ,3,FALSE),"")</f>
        <v xml:space="preserve">https://doi.org/10.1016/j.xphs.2021.09.037 </v>
      </c>
      <c r="D164" s="8" t="str">
        <f>IF(AND(A164&lt;&gt;"",ISNUMBER(A164)),VLOOKUP(A164,Studies!A:BZ,4,FALSE),"")</f>
        <v>Raltegravir</v>
      </c>
      <c r="E164" s="16" t="str">
        <f>IF(AND(A164&lt;&gt;"",ISNUMBER(A164)),VLOOKUP(A164,Studies!A:BZ,9,FALSE),"")</f>
        <v>FaSSGFpH1.6</v>
      </c>
      <c r="F164" s="13">
        <f>IF(AND(A164&lt;&gt;"",ISNUMBER(A164)),VLOOKUP(A164,Studies!A:BZ,13,FALSE),"")</f>
        <v>1</v>
      </c>
      <c r="G164" s="19">
        <v>1</v>
      </c>
      <c r="H164" s="4">
        <v>150</v>
      </c>
      <c r="I164" s="4" t="s">
        <v>32</v>
      </c>
      <c r="J164" s="4">
        <v>18.141935483870899</v>
      </c>
      <c r="K164" s="4" t="s">
        <v>102</v>
      </c>
      <c r="L164" s="4" t="s">
        <v>345</v>
      </c>
      <c r="M164" s="4">
        <v>0</v>
      </c>
      <c r="N164" s="4" t="s">
        <v>102</v>
      </c>
      <c r="O164" s="4" t="s">
        <v>348</v>
      </c>
      <c r="Q164" t="b">
        <f>IF(ISERROR(VLOOKUP(A164,Projects!A:A,1,FALSE)),FALSE,TRUE)</f>
        <v>1</v>
      </c>
    </row>
    <row r="165" spans="1:17" x14ac:dyDescent="0.35">
      <c r="A165" s="45">
        <v>16</v>
      </c>
      <c r="B165" s="8" t="str">
        <f>IF(AND(A165&lt;&gt;"",ISNUMBER(A165)),VLOOKUP(A165,Studies!A:BZ,2,FALSE),"")</f>
        <v>Segregur 2021a</v>
      </c>
      <c r="C165" s="8" t="str">
        <f>IF(AND(A165&lt;&gt;"",ISNUMBER(A165)),VLOOKUP(A165,Studies!A:BZ,3,FALSE),"")</f>
        <v xml:space="preserve">https://doi.org/10.1016/j.xphs.2021.09.037 </v>
      </c>
      <c r="D165" s="8" t="str">
        <f>IF(AND(A165&lt;&gt;"",ISNUMBER(A165)),VLOOKUP(A165,Studies!A:BZ,4,FALSE),"")</f>
        <v>Raltegravir</v>
      </c>
      <c r="E165" s="16" t="str">
        <f>IF(AND(A165&lt;&gt;"",ISNUMBER(A165)),VLOOKUP(A165,Studies!A:BZ,9,FALSE),"")</f>
        <v>FaSSGFpH1.6</v>
      </c>
      <c r="F165" s="13">
        <f>IF(AND(A165&lt;&gt;"",ISNUMBER(A165)),VLOOKUP(A165,Studies!A:BZ,13,FALSE),"")</f>
        <v>1</v>
      </c>
      <c r="G165" s="19">
        <v>1</v>
      </c>
      <c r="H165" s="4">
        <v>180</v>
      </c>
      <c r="I165" s="4" t="s">
        <v>32</v>
      </c>
      <c r="J165" s="4">
        <v>18.8645161290322</v>
      </c>
      <c r="K165" s="4" t="s">
        <v>102</v>
      </c>
      <c r="L165" s="4" t="s">
        <v>345</v>
      </c>
      <c r="M165" s="4">
        <v>1.7548387096774007</v>
      </c>
      <c r="N165" s="4" t="s">
        <v>102</v>
      </c>
      <c r="O165" s="4" t="s">
        <v>348</v>
      </c>
      <c r="Q165" t="b">
        <f>IF(ISERROR(VLOOKUP(A165,Projects!A:A,1,FALSE)),FALSE,TRUE)</f>
        <v>1</v>
      </c>
    </row>
    <row r="166" spans="1:17" x14ac:dyDescent="0.35">
      <c r="A166" s="45">
        <v>16</v>
      </c>
      <c r="B166" s="8" t="str">
        <f>IF(AND(A166&lt;&gt;"",ISNUMBER(A166)),VLOOKUP(A166,Studies!A:BZ,2,FALSE),"")</f>
        <v>Segregur 2021a</v>
      </c>
      <c r="C166" s="8" t="str">
        <f>IF(AND(A166&lt;&gt;"",ISNUMBER(A166)),VLOOKUP(A166,Studies!A:BZ,3,FALSE),"")</f>
        <v xml:space="preserve">https://doi.org/10.1016/j.xphs.2021.09.037 </v>
      </c>
      <c r="D166" s="8" t="str">
        <f>IF(AND(A166&lt;&gt;"",ISNUMBER(A166)),VLOOKUP(A166,Studies!A:BZ,4,FALSE),"")</f>
        <v>Raltegravir</v>
      </c>
      <c r="E166" s="16" t="str">
        <f>IF(AND(A166&lt;&gt;"",ISNUMBER(A166)),VLOOKUP(A166,Studies!A:BZ,9,FALSE),"")</f>
        <v>FaSSGFpH1.6</v>
      </c>
      <c r="F166" s="13">
        <f>IF(AND(A166&lt;&gt;"",ISNUMBER(A166)),VLOOKUP(A166,Studies!A:BZ,13,FALSE),"")</f>
        <v>1</v>
      </c>
      <c r="G166" s="19">
        <v>1</v>
      </c>
      <c r="H166" s="4">
        <v>210</v>
      </c>
      <c r="I166" s="4" t="s">
        <v>32</v>
      </c>
      <c r="J166" s="4">
        <v>21.445161290322499</v>
      </c>
      <c r="K166" s="4" t="s">
        <v>102</v>
      </c>
      <c r="L166" s="4" t="s">
        <v>345</v>
      </c>
      <c r="M166" s="4">
        <v>0</v>
      </c>
      <c r="N166" s="4" t="s">
        <v>102</v>
      </c>
      <c r="O166" s="4" t="s">
        <v>348</v>
      </c>
      <c r="Q166" t="b">
        <f>IF(ISERROR(VLOOKUP(A166,Projects!A:A,1,FALSE)),FALSE,TRUE)</f>
        <v>1</v>
      </c>
    </row>
    <row r="167" spans="1:17" x14ac:dyDescent="0.35">
      <c r="A167" s="45">
        <v>16</v>
      </c>
      <c r="B167" s="8" t="str">
        <f>IF(AND(A167&lt;&gt;"",ISNUMBER(A167)),VLOOKUP(A167,Studies!A:BZ,2,FALSE),"")</f>
        <v>Segregur 2021a</v>
      </c>
      <c r="C167" s="8" t="str">
        <f>IF(AND(A167&lt;&gt;"",ISNUMBER(A167)),VLOOKUP(A167,Studies!A:BZ,3,FALSE),"")</f>
        <v xml:space="preserve">https://doi.org/10.1016/j.xphs.2021.09.037 </v>
      </c>
      <c r="D167" s="8" t="str">
        <f>IF(AND(A167&lt;&gt;"",ISNUMBER(A167)),VLOOKUP(A167,Studies!A:BZ,4,FALSE),"")</f>
        <v>Raltegravir</v>
      </c>
      <c r="E167" s="16" t="str">
        <f>IF(AND(A167&lt;&gt;"",ISNUMBER(A167)),VLOOKUP(A167,Studies!A:BZ,9,FALSE),"")</f>
        <v>FaSSGFpH1.6</v>
      </c>
      <c r="F167" s="13">
        <f>IF(AND(A167&lt;&gt;"",ISNUMBER(A167)),VLOOKUP(A167,Studies!A:BZ,13,FALSE),"")</f>
        <v>1</v>
      </c>
      <c r="G167" s="19">
        <v>1</v>
      </c>
      <c r="H167" s="4">
        <v>240</v>
      </c>
      <c r="I167" s="4" t="s">
        <v>32</v>
      </c>
      <c r="J167" s="4">
        <v>22.064516129032199</v>
      </c>
      <c r="K167" s="4" t="s">
        <v>102</v>
      </c>
      <c r="L167" s="4" t="s">
        <v>345</v>
      </c>
      <c r="M167" s="4">
        <v>0</v>
      </c>
      <c r="N167" s="4" t="s">
        <v>102</v>
      </c>
      <c r="O167" s="4" t="s">
        <v>348</v>
      </c>
      <c r="Q167" t="b">
        <f>IF(ISERROR(VLOOKUP(A167,Projects!A:A,1,FALSE)),FALSE,TRUE)</f>
        <v>1</v>
      </c>
    </row>
    <row r="168" spans="1:17" x14ac:dyDescent="0.35">
      <c r="A168" s="45">
        <v>16</v>
      </c>
      <c r="B168" s="8" t="str">
        <f>IF(AND(A168&lt;&gt;"",ISNUMBER(A168)),VLOOKUP(A168,Studies!A:BZ,2,FALSE),"")</f>
        <v>Segregur 2021a</v>
      </c>
      <c r="C168" s="8" t="str">
        <f>IF(AND(A168&lt;&gt;"",ISNUMBER(A168)),VLOOKUP(A168,Studies!A:BZ,3,FALSE),"")</f>
        <v xml:space="preserve">https://doi.org/10.1016/j.xphs.2021.09.037 </v>
      </c>
      <c r="D168" s="8" t="str">
        <f>IF(AND(A168&lt;&gt;"",ISNUMBER(A168)),VLOOKUP(A168,Studies!A:BZ,4,FALSE),"")</f>
        <v>Raltegravir</v>
      </c>
      <c r="E168" s="16" t="str">
        <f>IF(AND(A168&lt;&gt;"",ISNUMBER(A168)),VLOOKUP(A168,Studies!A:BZ,9,FALSE),"")</f>
        <v>FaSSGFpH1.6</v>
      </c>
      <c r="F168" s="13">
        <f>IF(AND(A168&lt;&gt;"",ISNUMBER(A168)),VLOOKUP(A168,Studies!A:BZ,13,FALSE),"")</f>
        <v>1</v>
      </c>
      <c r="G168" s="19">
        <v>1</v>
      </c>
      <c r="H168" s="4">
        <v>300</v>
      </c>
      <c r="I168" s="4" t="s">
        <v>32</v>
      </c>
      <c r="J168" s="4">
        <v>22.374193548387101</v>
      </c>
      <c r="K168" s="4" t="s">
        <v>102</v>
      </c>
      <c r="L168" s="4" t="s">
        <v>345</v>
      </c>
      <c r="M168" s="4">
        <v>0</v>
      </c>
      <c r="N168" s="4" t="s">
        <v>102</v>
      </c>
      <c r="O168" s="4" t="s">
        <v>348</v>
      </c>
      <c r="Q168" t="b">
        <f>IF(ISERROR(VLOOKUP(A168,Projects!A:A,1,FALSE)),FALSE,TRUE)</f>
        <v>1</v>
      </c>
    </row>
    <row r="169" spans="1:17" x14ac:dyDescent="0.35">
      <c r="A169" s="45">
        <v>16</v>
      </c>
      <c r="B169" s="8" t="str">
        <f>IF(AND(A169&lt;&gt;"",ISNUMBER(A169)),VLOOKUP(A169,Studies!A:BZ,2,FALSE),"")</f>
        <v>Segregur 2021a</v>
      </c>
      <c r="C169" s="8" t="str">
        <f>IF(AND(A169&lt;&gt;"",ISNUMBER(A169)),VLOOKUP(A169,Studies!A:BZ,3,FALSE),"")</f>
        <v xml:space="preserve">https://doi.org/10.1016/j.xphs.2021.09.037 </v>
      </c>
      <c r="D169" s="8" t="str">
        <f>IF(AND(A169&lt;&gt;"",ISNUMBER(A169)),VLOOKUP(A169,Studies!A:BZ,4,FALSE),"")</f>
        <v>Raltegravir</v>
      </c>
      <c r="E169" s="16" t="str">
        <f>IF(AND(A169&lt;&gt;"",ISNUMBER(A169)),VLOOKUP(A169,Studies!A:BZ,9,FALSE),"")</f>
        <v>FaSSGFpH1.6</v>
      </c>
      <c r="F169" s="13">
        <f>IF(AND(A169&lt;&gt;"",ISNUMBER(A169)),VLOOKUP(A169,Studies!A:BZ,13,FALSE),"")</f>
        <v>1</v>
      </c>
      <c r="G169" s="19">
        <v>1</v>
      </c>
      <c r="H169" s="4">
        <v>360</v>
      </c>
      <c r="I169" s="4" t="s">
        <v>32</v>
      </c>
      <c r="J169" s="4">
        <v>18.658064516128999</v>
      </c>
      <c r="K169" s="4" t="s">
        <v>102</v>
      </c>
      <c r="L169" s="4" t="s">
        <v>345</v>
      </c>
      <c r="M169" s="4">
        <v>1.4451612903226021</v>
      </c>
      <c r="N169" s="4" t="s">
        <v>102</v>
      </c>
      <c r="O169" s="4" t="s">
        <v>348</v>
      </c>
      <c r="Q169" t="b">
        <f>IF(ISERROR(VLOOKUP(A169,Projects!A:A,1,FALSE)),FALSE,TRUE)</f>
        <v>1</v>
      </c>
    </row>
    <row r="170" spans="1:17" x14ac:dyDescent="0.35">
      <c r="A170" s="45">
        <v>16</v>
      </c>
      <c r="B170" s="8" t="str">
        <f>IF(AND(A170&lt;&gt;"",ISNUMBER(A170)),VLOOKUP(A170,Studies!A:BZ,2,FALSE),"")</f>
        <v>Segregur 2021a</v>
      </c>
      <c r="C170" s="8" t="str">
        <f>IF(AND(A170&lt;&gt;"",ISNUMBER(A170)),VLOOKUP(A170,Studies!A:BZ,3,FALSE),"")</f>
        <v xml:space="preserve">https://doi.org/10.1016/j.xphs.2021.09.037 </v>
      </c>
      <c r="D170" s="8" t="str">
        <f>IF(AND(A170&lt;&gt;"",ISNUMBER(A170)),VLOOKUP(A170,Studies!A:BZ,4,FALSE),"")</f>
        <v>Raltegravir</v>
      </c>
      <c r="E170" s="16" t="str">
        <f>IF(AND(A170&lt;&gt;"",ISNUMBER(A170)),VLOOKUP(A170,Studies!A:BZ,9,FALSE),"")</f>
        <v>FaSSGFpH1.6</v>
      </c>
      <c r="F170" s="13">
        <f>IF(AND(A170&lt;&gt;"",ISNUMBER(A170)),VLOOKUP(A170,Studies!A:BZ,13,FALSE),"")</f>
        <v>1</v>
      </c>
      <c r="G170" s="19">
        <v>1</v>
      </c>
      <c r="H170" s="4">
        <v>420</v>
      </c>
      <c r="I170" s="4" t="s">
        <v>32</v>
      </c>
      <c r="J170" s="4">
        <v>13.0838709677419</v>
      </c>
      <c r="K170" s="4" t="s">
        <v>102</v>
      </c>
      <c r="L170" s="4" t="s">
        <v>345</v>
      </c>
      <c r="M170" s="4">
        <v>0</v>
      </c>
      <c r="N170" s="4" t="s">
        <v>102</v>
      </c>
      <c r="O170" s="4" t="s">
        <v>348</v>
      </c>
      <c r="Q170" t="b">
        <f>IF(ISERROR(VLOOKUP(A170,Projects!A:A,1,FALSE)),FALSE,TRUE)</f>
        <v>1</v>
      </c>
    </row>
    <row r="171" spans="1:17" x14ac:dyDescent="0.35">
      <c r="A171" s="45">
        <v>17</v>
      </c>
      <c r="B171" s="8" t="str">
        <f>IF(AND(A171&lt;&gt;"",ISNUMBER(A171)),VLOOKUP(A171,Studies!A:BZ,2,FALSE),"")</f>
        <v>Segregur 2021a</v>
      </c>
      <c r="C171" s="8" t="str">
        <f>IF(AND(A171&lt;&gt;"",ISNUMBER(A171)),VLOOKUP(A171,Studies!A:BZ,3,FALSE),"")</f>
        <v>https://doi.org/10.1016/j.xphs.2021.09.037</v>
      </c>
      <c r="D171" s="8" t="str">
        <f>IF(AND(A171&lt;&gt;"",ISNUMBER(A171)),VLOOKUP(A171,Studies!A:BZ,4,FALSE),"")</f>
        <v>Raltegravir</v>
      </c>
      <c r="E171" s="16" t="str">
        <f>IF(AND(A171&lt;&gt;"",ISNUMBER(A171)),VLOOKUP(A171,Studies!A:BZ,9,FALSE),"")</f>
        <v>FaSSIF-V1pH6.5</v>
      </c>
      <c r="F171" s="13">
        <f>IF(AND(A171&lt;&gt;"",ISNUMBER(A171)),VLOOKUP(A171,Studies!A:BZ,13,FALSE),"")</f>
        <v>1</v>
      </c>
      <c r="G171" s="19">
        <v>1</v>
      </c>
      <c r="H171" s="4">
        <v>10</v>
      </c>
      <c r="I171" s="4" t="s">
        <v>32</v>
      </c>
      <c r="J171" s="4">
        <v>9.4709677419354605</v>
      </c>
      <c r="K171" s="4" t="s">
        <v>102</v>
      </c>
      <c r="L171" s="4" t="s">
        <v>345</v>
      </c>
      <c r="M171" s="4">
        <v>0</v>
      </c>
      <c r="N171" s="4" t="s">
        <v>102</v>
      </c>
      <c r="O171" s="4" t="s">
        <v>348</v>
      </c>
      <c r="Q171" t="b">
        <f>IF(ISERROR(VLOOKUP(A171,Projects!A:A,1,FALSE)),FALSE,TRUE)</f>
        <v>1</v>
      </c>
    </row>
    <row r="172" spans="1:17" x14ac:dyDescent="0.35">
      <c r="A172" s="45">
        <v>17</v>
      </c>
      <c r="B172" s="8" t="str">
        <f>IF(AND(A172&lt;&gt;"",ISNUMBER(A172)),VLOOKUP(A172,Studies!A:BZ,2,FALSE),"")</f>
        <v>Segregur 2021a</v>
      </c>
      <c r="C172" s="8" t="str">
        <f>IF(AND(A172&lt;&gt;"",ISNUMBER(A172)),VLOOKUP(A172,Studies!A:BZ,3,FALSE),"")</f>
        <v>https://doi.org/10.1016/j.xphs.2021.09.037</v>
      </c>
      <c r="D172" s="8" t="str">
        <f>IF(AND(A172&lt;&gt;"",ISNUMBER(A172)),VLOOKUP(A172,Studies!A:BZ,4,FALSE),"")</f>
        <v>Raltegravir</v>
      </c>
      <c r="E172" s="16" t="str">
        <f>IF(AND(A172&lt;&gt;"",ISNUMBER(A172)),VLOOKUP(A172,Studies!A:BZ,9,FALSE),"")</f>
        <v>FaSSIF-V1pH6.5</v>
      </c>
      <c r="F172" s="13">
        <f>IF(AND(A172&lt;&gt;"",ISNUMBER(A172)),VLOOKUP(A172,Studies!A:BZ,13,FALSE),"")</f>
        <v>1</v>
      </c>
      <c r="G172" s="19">
        <v>1</v>
      </c>
      <c r="H172" s="4">
        <v>20</v>
      </c>
      <c r="I172" s="4" t="s">
        <v>32</v>
      </c>
      <c r="J172" s="4">
        <v>20.929032258064399</v>
      </c>
      <c r="K172" s="4" t="s">
        <v>102</v>
      </c>
      <c r="L172" s="4" t="s">
        <v>345</v>
      </c>
      <c r="M172" s="4">
        <v>0</v>
      </c>
      <c r="N172" s="4" t="s">
        <v>102</v>
      </c>
      <c r="O172" s="4" t="s">
        <v>348</v>
      </c>
      <c r="Q172" t="b">
        <f>IF(ISERROR(VLOOKUP(A172,Projects!A:A,1,FALSE)),FALSE,TRUE)</f>
        <v>1</v>
      </c>
    </row>
    <row r="173" spans="1:17" x14ac:dyDescent="0.35">
      <c r="A173" s="45">
        <v>17</v>
      </c>
      <c r="B173" s="8" t="str">
        <f>IF(AND(A173&lt;&gt;"",ISNUMBER(A173)),VLOOKUP(A173,Studies!A:BZ,2,FALSE),"")</f>
        <v>Segregur 2021a</v>
      </c>
      <c r="C173" s="8" t="str">
        <f>IF(AND(A173&lt;&gt;"",ISNUMBER(A173)),VLOOKUP(A173,Studies!A:BZ,3,FALSE),"")</f>
        <v>https://doi.org/10.1016/j.xphs.2021.09.037</v>
      </c>
      <c r="D173" s="8" t="str">
        <f>IF(AND(A173&lt;&gt;"",ISNUMBER(A173)),VLOOKUP(A173,Studies!A:BZ,4,FALSE),"")</f>
        <v>Raltegravir</v>
      </c>
      <c r="E173" s="16" t="str">
        <f>IF(AND(A173&lt;&gt;"",ISNUMBER(A173)),VLOOKUP(A173,Studies!A:BZ,9,FALSE),"")</f>
        <v>FaSSIF-V1pH6.5</v>
      </c>
      <c r="F173" s="13">
        <f>IF(AND(A173&lt;&gt;"",ISNUMBER(A173)),VLOOKUP(A173,Studies!A:BZ,13,FALSE),"")</f>
        <v>1</v>
      </c>
      <c r="G173" s="19">
        <v>1</v>
      </c>
      <c r="H173" s="4">
        <v>30</v>
      </c>
      <c r="I173" s="4" t="s">
        <v>32</v>
      </c>
      <c r="J173" s="4">
        <v>30.012903225806401</v>
      </c>
      <c r="K173" s="4" t="s">
        <v>102</v>
      </c>
      <c r="L173" s="4" t="s">
        <v>345</v>
      </c>
      <c r="M173" s="4">
        <v>0</v>
      </c>
      <c r="N173" s="4" t="s">
        <v>102</v>
      </c>
      <c r="O173" s="4" t="s">
        <v>348</v>
      </c>
      <c r="Q173" t="b">
        <f>IF(ISERROR(VLOOKUP(A173,Projects!A:A,1,FALSE)),FALSE,TRUE)</f>
        <v>1</v>
      </c>
    </row>
    <row r="174" spans="1:17" x14ac:dyDescent="0.35">
      <c r="A174" s="45">
        <v>17</v>
      </c>
      <c r="B174" s="8" t="str">
        <f>IF(AND(A174&lt;&gt;"",ISNUMBER(A174)),VLOOKUP(A174,Studies!A:BZ,2,FALSE),"")</f>
        <v>Segregur 2021a</v>
      </c>
      <c r="C174" s="8" t="str">
        <f>IF(AND(A174&lt;&gt;"",ISNUMBER(A174)),VLOOKUP(A174,Studies!A:BZ,3,FALSE),"")</f>
        <v>https://doi.org/10.1016/j.xphs.2021.09.037</v>
      </c>
      <c r="D174" s="8" t="str">
        <f>IF(AND(A174&lt;&gt;"",ISNUMBER(A174)),VLOOKUP(A174,Studies!A:BZ,4,FALSE),"")</f>
        <v>Raltegravir</v>
      </c>
      <c r="E174" s="16" t="str">
        <f>IF(AND(A174&lt;&gt;"",ISNUMBER(A174)),VLOOKUP(A174,Studies!A:BZ,9,FALSE),"")</f>
        <v>FaSSIF-V1pH6.5</v>
      </c>
      <c r="F174" s="13">
        <f>IF(AND(A174&lt;&gt;"",ISNUMBER(A174)),VLOOKUP(A174,Studies!A:BZ,13,FALSE),"")</f>
        <v>1</v>
      </c>
      <c r="G174" s="19">
        <v>1</v>
      </c>
      <c r="H174" s="4">
        <v>60</v>
      </c>
      <c r="I174" s="4" t="s">
        <v>32</v>
      </c>
      <c r="J174" s="4">
        <v>37.754838709677401</v>
      </c>
      <c r="K174" s="4" t="s">
        <v>102</v>
      </c>
      <c r="L174" s="4" t="s">
        <v>345</v>
      </c>
      <c r="M174" s="4">
        <v>0</v>
      </c>
      <c r="N174" s="4" t="s">
        <v>102</v>
      </c>
      <c r="O174" s="4" t="s">
        <v>348</v>
      </c>
      <c r="Q174" t="b">
        <f>IF(ISERROR(VLOOKUP(A174,Projects!A:A,1,FALSE)),FALSE,TRUE)</f>
        <v>1</v>
      </c>
    </row>
    <row r="175" spans="1:17" x14ac:dyDescent="0.35">
      <c r="A175" s="45">
        <v>17</v>
      </c>
      <c r="B175" s="8" t="str">
        <f>IF(AND(A175&lt;&gt;"",ISNUMBER(A175)),VLOOKUP(A175,Studies!A:BZ,2,FALSE),"")</f>
        <v>Segregur 2021a</v>
      </c>
      <c r="C175" s="8" t="str">
        <f>IF(AND(A175&lt;&gt;"",ISNUMBER(A175)),VLOOKUP(A175,Studies!A:BZ,3,FALSE),"")</f>
        <v>https://doi.org/10.1016/j.xphs.2021.09.037</v>
      </c>
      <c r="D175" s="8" t="str">
        <f>IF(AND(A175&lt;&gt;"",ISNUMBER(A175)),VLOOKUP(A175,Studies!A:BZ,4,FALSE),"")</f>
        <v>Raltegravir</v>
      </c>
      <c r="E175" s="16" t="str">
        <f>IF(AND(A175&lt;&gt;"",ISNUMBER(A175)),VLOOKUP(A175,Studies!A:BZ,9,FALSE),"")</f>
        <v>FaSSIF-V1pH6.5</v>
      </c>
      <c r="F175" s="13">
        <f>IF(AND(A175&lt;&gt;"",ISNUMBER(A175)),VLOOKUP(A175,Studies!A:BZ,13,FALSE),"")</f>
        <v>1</v>
      </c>
      <c r="G175" s="19">
        <v>1</v>
      </c>
      <c r="H175" s="4">
        <v>90</v>
      </c>
      <c r="I175" s="4" t="s">
        <v>32</v>
      </c>
      <c r="J175" s="4">
        <v>50.761290322580599</v>
      </c>
      <c r="K175" s="4" t="s">
        <v>102</v>
      </c>
      <c r="L175" s="4" t="s">
        <v>345</v>
      </c>
      <c r="M175" s="4">
        <v>0</v>
      </c>
      <c r="N175" s="4" t="s">
        <v>102</v>
      </c>
      <c r="O175" s="4" t="s">
        <v>348</v>
      </c>
      <c r="Q175" t="b">
        <f>IF(ISERROR(VLOOKUP(A175,Projects!A:A,1,FALSE)),FALSE,TRUE)</f>
        <v>1</v>
      </c>
    </row>
    <row r="176" spans="1:17" x14ac:dyDescent="0.35">
      <c r="A176" s="45">
        <v>17</v>
      </c>
      <c r="B176" s="8" t="str">
        <f>IF(AND(A176&lt;&gt;"",ISNUMBER(A176)),VLOOKUP(A176,Studies!A:BZ,2,FALSE),"")</f>
        <v>Segregur 2021a</v>
      </c>
      <c r="C176" s="8" t="str">
        <f>IF(AND(A176&lt;&gt;"",ISNUMBER(A176)),VLOOKUP(A176,Studies!A:BZ,3,FALSE),"")</f>
        <v>https://doi.org/10.1016/j.xphs.2021.09.037</v>
      </c>
      <c r="D176" s="8" t="str">
        <f>IF(AND(A176&lt;&gt;"",ISNUMBER(A176)),VLOOKUP(A176,Studies!A:BZ,4,FALSE),"")</f>
        <v>Raltegravir</v>
      </c>
      <c r="E176" s="16" t="str">
        <f>IF(AND(A176&lt;&gt;"",ISNUMBER(A176)),VLOOKUP(A176,Studies!A:BZ,9,FALSE),"")</f>
        <v>FaSSIF-V1pH6.5</v>
      </c>
      <c r="F176" s="13">
        <f>IF(AND(A176&lt;&gt;"",ISNUMBER(A176)),VLOOKUP(A176,Studies!A:BZ,13,FALSE),"")</f>
        <v>1</v>
      </c>
      <c r="G176" s="19">
        <v>1</v>
      </c>
      <c r="H176" s="4">
        <v>120</v>
      </c>
      <c r="I176" s="4" t="s">
        <v>32</v>
      </c>
      <c r="J176" s="4">
        <v>59.741935483870897</v>
      </c>
      <c r="K176" s="4" t="s">
        <v>102</v>
      </c>
      <c r="L176" s="4" t="s">
        <v>345</v>
      </c>
      <c r="M176" s="4">
        <v>2.1677419354839031</v>
      </c>
      <c r="N176" s="4" t="s">
        <v>102</v>
      </c>
      <c r="O176" s="4" t="s">
        <v>348</v>
      </c>
      <c r="Q176" t="b">
        <f>IF(ISERROR(VLOOKUP(A176,Projects!A:A,1,FALSE)),FALSE,TRUE)</f>
        <v>1</v>
      </c>
    </row>
    <row r="177" spans="1:17" x14ac:dyDescent="0.35">
      <c r="A177" s="45">
        <v>17</v>
      </c>
      <c r="B177" s="8" t="str">
        <f>IF(AND(A177&lt;&gt;"",ISNUMBER(A177)),VLOOKUP(A177,Studies!A:BZ,2,FALSE),"")</f>
        <v>Segregur 2021a</v>
      </c>
      <c r="C177" s="8" t="str">
        <f>IF(AND(A177&lt;&gt;"",ISNUMBER(A177)),VLOOKUP(A177,Studies!A:BZ,3,FALSE),"")</f>
        <v>https://doi.org/10.1016/j.xphs.2021.09.037</v>
      </c>
      <c r="D177" s="8" t="str">
        <f>IF(AND(A177&lt;&gt;"",ISNUMBER(A177)),VLOOKUP(A177,Studies!A:BZ,4,FALSE),"")</f>
        <v>Raltegravir</v>
      </c>
      <c r="E177" s="16" t="str">
        <f>IF(AND(A177&lt;&gt;"",ISNUMBER(A177)),VLOOKUP(A177,Studies!A:BZ,9,FALSE),"")</f>
        <v>FaSSIF-V1pH6.5</v>
      </c>
      <c r="F177" s="13">
        <f>IF(AND(A177&lt;&gt;"",ISNUMBER(A177)),VLOOKUP(A177,Studies!A:BZ,13,FALSE),"")</f>
        <v>1</v>
      </c>
      <c r="G177" s="19">
        <v>1</v>
      </c>
      <c r="H177" s="4">
        <v>150</v>
      </c>
      <c r="I177" s="4" t="s">
        <v>32</v>
      </c>
      <c r="J177" s="4">
        <v>68.412903225806403</v>
      </c>
      <c r="K177" s="4" t="s">
        <v>102</v>
      </c>
      <c r="L177" s="4" t="s">
        <v>345</v>
      </c>
      <c r="M177" s="4">
        <v>2.2709677419354932</v>
      </c>
      <c r="N177" s="4" t="s">
        <v>102</v>
      </c>
      <c r="O177" s="4" t="s">
        <v>348</v>
      </c>
      <c r="Q177" t="b">
        <f>IF(ISERROR(VLOOKUP(A177,Projects!A:A,1,FALSE)),FALSE,TRUE)</f>
        <v>1</v>
      </c>
    </row>
    <row r="178" spans="1:17" x14ac:dyDescent="0.35">
      <c r="A178" s="45">
        <v>17</v>
      </c>
      <c r="B178" s="8" t="str">
        <f>IF(AND(A178&lt;&gt;"",ISNUMBER(A178)),VLOOKUP(A178,Studies!A:BZ,2,FALSE),"")</f>
        <v>Segregur 2021a</v>
      </c>
      <c r="C178" s="8" t="str">
        <f>IF(AND(A178&lt;&gt;"",ISNUMBER(A178)),VLOOKUP(A178,Studies!A:BZ,3,FALSE),"")</f>
        <v>https://doi.org/10.1016/j.xphs.2021.09.037</v>
      </c>
      <c r="D178" s="8" t="str">
        <f>IF(AND(A178&lt;&gt;"",ISNUMBER(A178)),VLOOKUP(A178,Studies!A:BZ,4,FALSE),"")</f>
        <v>Raltegravir</v>
      </c>
      <c r="E178" s="16" t="str">
        <f>IF(AND(A178&lt;&gt;"",ISNUMBER(A178)),VLOOKUP(A178,Studies!A:BZ,9,FALSE),"")</f>
        <v>FaSSIF-V1pH6.5</v>
      </c>
      <c r="F178" s="13">
        <f>IF(AND(A178&lt;&gt;"",ISNUMBER(A178)),VLOOKUP(A178,Studies!A:BZ,13,FALSE),"")</f>
        <v>1</v>
      </c>
      <c r="G178" s="19">
        <v>1</v>
      </c>
      <c r="H178" s="4">
        <v>180</v>
      </c>
      <c r="I178" s="4" t="s">
        <v>32</v>
      </c>
      <c r="J178" s="4">
        <v>74.296774193548302</v>
      </c>
      <c r="K178" s="4" t="s">
        <v>102</v>
      </c>
      <c r="L178" s="4" t="s">
        <v>345</v>
      </c>
      <c r="M178" s="4">
        <v>0</v>
      </c>
      <c r="N178" s="4" t="s">
        <v>102</v>
      </c>
      <c r="O178" s="4" t="s">
        <v>348</v>
      </c>
      <c r="Q178" t="b">
        <f>IF(ISERROR(VLOOKUP(A178,Projects!A:A,1,FALSE)),FALSE,TRUE)</f>
        <v>1</v>
      </c>
    </row>
    <row r="179" spans="1:17" x14ac:dyDescent="0.35">
      <c r="A179" s="45">
        <v>17</v>
      </c>
      <c r="B179" s="8" t="str">
        <f>IF(AND(A179&lt;&gt;"",ISNUMBER(A179)),VLOOKUP(A179,Studies!A:BZ,2,FALSE),"")</f>
        <v>Segregur 2021a</v>
      </c>
      <c r="C179" s="8" t="str">
        <f>IF(AND(A179&lt;&gt;"",ISNUMBER(A179)),VLOOKUP(A179,Studies!A:BZ,3,FALSE),"")</f>
        <v>https://doi.org/10.1016/j.xphs.2021.09.037</v>
      </c>
      <c r="D179" s="8" t="str">
        <f>IF(AND(A179&lt;&gt;"",ISNUMBER(A179)),VLOOKUP(A179,Studies!A:BZ,4,FALSE),"")</f>
        <v>Raltegravir</v>
      </c>
      <c r="E179" s="16" t="str">
        <f>IF(AND(A179&lt;&gt;"",ISNUMBER(A179)),VLOOKUP(A179,Studies!A:BZ,9,FALSE),"")</f>
        <v>FaSSIF-V1pH6.5</v>
      </c>
      <c r="F179" s="13">
        <f>IF(AND(A179&lt;&gt;"",ISNUMBER(A179)),VLOOKUP(A179,Studies!A:BZ,13,FALSE),"")</f>
        <v>1</v>
      </c>
      <c r="G179" s="19">
        <v>1</v>
      </c>
      <c r="H179" s="4">
        <v>210</v>
      </c>
      <c r="I179" s="4" t="s">
        <v>32</v>
      </c>
      <c r="J179" s="4">
        <v>79.974193548387007</v>
      </c>
      <c r="K179" s="4" t="s">
        <v>102</v>
      </c>
      <c r="L179" s="4" t="s">
        <v>345</v>
      </c>
      <c r="M179" s="4">
        <v>0</v>
      </c>
      <c r="N179" s="4" t="s">
        <v>102</v>
      </c>
      <c r="O179" s="4" t="s">
        <v>348</v>
      </c>
      <c r="Q179" t="b">
        <f>IF(ISERROR(VLOOKUP(A179,Projects!A:A,1,FALSE)),FALSE,TRUE)</f>
        <v>1</v>
      </c>
    </row>
    <row r="180" spans="1:17" x14ac:dyDescent="0.35">
      <c r="A180" s="45">
        <v>17</v>
      </c>
      <c r="B180" s="8" t="str">
        <f>IF(AND(A180&lt;&gt;"",ISNUMBER(A180)),VLOOKUP(A180,Studies!A:BZ,2,FALSE),"")</f>
        <v>Segregur 2021a</v>
      </c>
      <c r="C180" s="8" t="str">
        <f>IF(AND(A180&lt;&gt;"",ISNUMBER(A180)),VLOOKUP(A180,Studies!A:BZ,3,FALSE),"")</f>
        <v>https://doi.org/10.1016/j.xphs.2021.09.037</v>
      </c>
      <c r="D180" s="8" t="str">
        <f>IF(AND(A180&lt;&gt;"",ISNUMBER(A180)),VLOOKUP(A180,Studies!A:BZ,4,FALSE),"")</f>
        <v>Raltegravir</v>
      </c>
      <c r="E180" s="16" t="str">
        <f>IF(AND(A180&lt;&gt;"",ISNUMBER(A180)),VLOOKUP(A180,Studies!A:BZ,9,FALSE),"")</f>
        <v>FaSSIF-V1pH6.5</v>
      </c>
      <c r="F180" s="13">
        <f>IF(AND(A180&lt;&gt;"",ISNUMBER(A180)),VLOOKUP(A180,Studies!A:BZ,13,FALSE),"")</f>
        <v>1</v>
      </c>
      <c r="G180" s="19">
        <v>1</v>
      </c>
      <c r="H180" s="4">
        <v>240</v>
      </c>
      <c r="I180" s="4" t="s">
        <v>32</v>
      </c>
      <c r="J180" s="4">
        <v>89.780645161290295</v>
      </c>
      <c r="K180" s="4" t="s">
        <v>102</v>
      </c>
      <c r="L180" s="4" t="s">
        <v>345</v>
      </c>
      <c r="M180" s="4">
        <v>9.7032258064515986</v>
      </c>
      <c r="N180" s="4" t="s">
        <v>102</v>
      </c>
      <c r="O180" s="4" t="s">
        <v>348</v>
      </c>
      <c r="Q180" t="b">
        <f>IF(ISERROR(VLOOKUP(A180,Projects!A:A,1,FALSE)),FALSE,TRUE)</f>
        <v>1</v>
      </c>
    </row>
    <row r="181" spans="1:17" x14ac:dyDescent="0.35">
      <c r="A181" s="45">
        <v>17</v>
      </c>
      <c r="B181" s="8" t="str">
        <f>IF(AND(A181&lt;&gt;"",ISNUMBER(A181)),VLOOKUP(A181,Studies!A:BZ,2,FALSE),"")</f>
        <v>Segregur 2021a</v>
      </c>
      <c r="C181" s="8" t="str">
        <f>IF(AND(A181&lt;&gt;"",ISNUMBER(A181)),VLOOKUP(A181,Studies!A:BZ,3,FALSE),"")</f>
        <v>https://doi.org/10.1016/j.xphs.2021.09.037</v>
      </c>
      <c r="D181" s="8" t="str">
        <f>IF(AND(A181&lt;&gt;"",ISNUMBER(A181)),VLOOKUP(A181,Studies!A:BZ,4,FALSE),"")</f>
        <v>Raltegravir</v>
      </c>
      <c r="E181" s="16" t="str">
        <f>IF(AND(A181&lt;&gt;"",ISNUMBER(A181)),VLOOKUP(A181,Studies!A:BZ,9,FALSE),"")</f>
        <v>FaSSIF-V1pH6.5</v>
      </c>
      <c r="F181" s="13">
        <f>IF(AND(A181&lt;&gt;"",ISNUMBER(A181)),VLOOKUP(A181,Studies!A:BZ,13,FALSE),"")</f>
        <v>1</v>
      </c>
      <c r="G181" s="19">
        <v>1</v>
      </c>
      <c r="H181" s="4">
        <v>300</v>
      </c>
      <c r="I181" s="4" t="s">
        <v>32</v>
      </c>
      <c r="J181" s="4">
        <v>95.664516129032194</v>
      </c>
      <c r="K181" s="4" t="s">
        <v>102</v>
      </c>
      <c r="L181" s="4" t="s">
        <v>345</v>
      </c>
      <c r="M181" s="4">
        <v>5.4709677419347997</v>
      </c>
      <c r="N181" s="4" t="s">
        <v>102</v>
      </c>
      <c r="O181" s="4" t="s">
        <v>348</v>
      </c>
      <c r="Q181" t="b">
        <f>IF(ISERROR(VLOOKUP(A181,Projects!A:A,1,FALSE)),FALSE,TRUE)</f>
        <v>1</v>
      </c>
    </row>
    <row r="182" spans="1:17" x14ac:dyDescent="0.35">
      <c r="A182" s="45">
        <v>17</v>
      </c>
      <c r="B182" s="8" t="str">
        <f>IF(AND(A182&lt;&gt;"",ISNUMBER(A182)),VLOOKUP(A182,Studies!A:BZ,2,FALSE),"")</f>
        <v>Segregur 2021a</v>
      </c>
      <c r="C182" s="8" t="str">
        <f>IF(AND(A182&lt;&gt;"",ISNUMBER(A182)),VLOOKUP(A182,Studies!A:BZ,3,FALSE),"")</f>
        <v>https://doi.org/10.1016/j.xphs.2021.09.037</v>
      </c>
      <c r="D182" s="8" t="str">
        <f>IF(AND(A182&lt;&gt;"",ISNUMBER(A182)),VLOOKUP(A182,Studies!A:BZ,4,FALSE),"")</f>
        <v>Raltegravir</v>
      </c>
      <c r="E182" s="16" t="str">
        <f>IF(AND(A182&lt;&gt;"",ISNUMBER(A182)),VLOOKUP(A182,Studies!A:BZ,9,FALSE),"")</f>
        <v>FaSSIF-V1pH6.5</v>
      </c>
      <c r="F182" s="13">
        <f>IF(AND(A182&lt;&gt;"",ISNUMBER(A182)),VLOOKUP(A182,Studies!A:BZ,13,FALSE),"")</f>
        <v>1</v>
      </c>
      <c r="G182" s="19">
        <v>1</v>
      </c>
      <c r="H182" s="4">
        <v>360</v>
      </c>
      <c r="I182" s="4" t="s">
        <v>32</v>
      </c>
      <c r="J182" s="4">
        <v>98.141935483870895</v>
      </c>
      <c r="K182" s="4" t="s">
        <v>102</v>
      </c>
      <c r="L182" s="4" t="s">
        <v>345</v>
      </c>
      <c r="M182" s="4">
        <v>5.4709677419350982</v>
      </c>
      <c r="N182" s="4" t="s">
        <v>102</v>
      </c>
      <c r="O182" s="4" t="s">
        <v>348</v>
      </c>
      <c r="Q182" t="b">
        <f>IF(ISERROR(VLOOKUP(A182,Projects!A:A,1,FALSE)),FALSE,TRUE)</f>
        <v>1</v>
      </c>
    </row>
    <row r="183" spans="1:17" x14ac:dyDescent="0.35">
      <c r="A183" s="45">
        <v>17</v>
      </c>
      <c r="B183" s="8" t="str">
        <f>IF(AND(A183&lt;&gt;"",ISNUMBER(A183)),VLOOKUP(A183,Studies!A:BZ,2,FALSE),"")</f>
        <v>Segregur 2021a</v>
      </c>
      <c r="C183" s="8" t="str">
        <f>IF(AND(A183&lt;&gt;"",ISNUMBER(A183)),VLOOKUP(A183,Studies!A:BZ,3,FALSE),"")</f>
        <v>https://doi.org/10.1016/j.xphs.2021.09.037</v>
      </c>
      <c r="D183" s="8" t="str">
        <f>IF(AND(A183&lt;&gt;"",ISNUMBER(A183)),VLOOKUP(A183,Studies!A:BZ,4,FALSE),"")</f>
        <v>Raltegravir</v>
      </c>
      <c r="E183" s="16" t="str">
        <f>IF(AND(A183&lt;&gt;"",ISNUMBER(A183)),VLOOKUP(A183,Studies!A:BZ,9,FALSE),"")</f>
        <v>FaSSIF-V1pH6.5</v>
      </c>
      <c r="F183" s="13">
        <f>IF(AND(A183&lt;&gt;"",ISNUMBER(A183)),VLOOKUP(A183,Studies!A:BZ,13,FALSE),"")</f>
        <v>1</v>
      </c>
      <c r="G183" s="19">
        <v>1</v>
      </c>
      <c r="H183" s="4">
        <v>420</v>
      </c>
      <c r="I183" s="4" t="s">
        <v>32</v>
      </c>
      <c r="J183" s="4">
        <v>101.44516129032201</v>
      </c>
      <c r="K183" s="4" t="s">
        <v>102</v>
      </c>
      <c r="L183" s="4" t="s">
        <v>345</v>
      </c>
      <c r="M183" s="4">
        <v>5.9870967741940007</v>
      </c>
      <c r="N183" s="4" t="s">
        <v>102</v>
      </c>
      <c r="O183" s="4" t="s">
        <v>348</v>
      </c>
      <c r="Q183" t="b">
        <f>IF(ISERROR(VLOOKUP(A183,Projects!A:A,1,FALSE)),FALSE,TRUE)</f>
        <v>1</v>
      </c>
    </row>
    <row r="184" spans="1:17" x14ac:dyDescent="0.35">
      <c r="A184" s="45">
        <v>18</v>
      </c>
      <c r="B184" s="8" t="str">
        <f>IF(AND(A184&lt;&gt;"",ISNUMBER(A184)),VLOOKUP(A184,Studies!A:BZ,2,FALSE),"")</f>
        <v>Segregur 2021a</v>
      </c>
      <c r="C184" s="8" t="str">
        <f>IF(AND(A184&lt;&gt;"",ISNUMBER(A184)),VLOOKUP(A184,Studies!A:BZ,3,FALSE),"")</f>
        <v>https://doi.org/10.1016/j.xphs.2021.09.037</v>
      </c>
      <c r="D184" s="8" t="str">
        <f>IF(AND(A184&lt;&gt;"",ISNUMBER(A184)),VLOOKUP(A184,Studies!A:BZ,4,FALSE),"")</f>
        <v>Raltegravir</v>
      </c>
      <c r="E184" s="16" t="str">
        <f>IF(AND(A184&lt;&gt;"",ISNUMBER(A184)),VLOOKUP(A184,Studies!A:BZ,9,FALSE),"")</f>
        <v>FaSSIF-V2pH6.5</v>
      </c>
      <c r="F184" s="13">
        <f>IF(AND(A184&lt;&gt;"",ISNUMBER(A184)),VLOOKUP(A184,Studies!A:BZ,13,FALSE),"")</f>
        <v>1</v>
      </c>
      <c r="G184" s="19">
        <v>1</v>
      </c>
      <c r="H184" s="4">
        <v>10</v>
      </c>
      <c r="I184" s="4" t="s">
        <v>32</v>
      </c>
      <c r="J184" s="4">
        <v>14.9419354838709</v>
      </c>
      <c r="K184" s="4" t="s">
        <v>102</v>
      </c>
      <c r="L184" s="4" t="s">
        <v>345</v>
      </c>
      <c r="M184" s="4">
        <v>1.7548387096774007</v>
      </c>
      <c r="N184" s="4" t="s">
        <v>102</v>
      </c>
      <c r="O184" s="4" t="s">
        <v>348</v>
      </c>
      <c r="Q184" t="b">
        <f>IF(ISERROR(VLOOKUP(A184,Projects!A:A,1,FALSE)),FALSE,TRUE)</f>
        <v>1</v>
      </c>
    </row>
    <row r="185" spans="1:17" x14ac:dyDescent="0.35">
      <c r="A185" s="45">
        <v>18</v>
      </c>
      <c r="B185" s="8" t="str">
        <f>IF(AND(A185&lt;&gt;"",ISNUMBER(A185)),VLOOKUP(A185,Studies!A:BZ,2,FALSE),"")</f>
        <v>Segregur 2021a</v>
      </c>
      <c r="C185" s="8" t="str">
        <f>IF(AND(A185&lt;&gt;"",ISNUMBER(A185)),VLOOKUP(A185,Studies!A:BZ,3,FALSE),"")</f>
        <v>https://doi.org/10.1016/j.xphs.2021.09.037</v>
      </c>
      <c r="D185" s="8" t="str">
        <f>IF(AND(A185&lt;&gt;"",ISNUMBER(A185)),VLOOKUP(A185,Studies!A:BZ,4,FALSE),"")</f>
        <v>Raltegravir</v>
      </c>
      <c r="E185" s="16" t="str">
        <f>IF(AND(A185&lt;&gt;"",ISNUMBER(A185)),VLOOKUP(A185,Studies!A:BZ,9,FALSE),"")</f>
        <v>FaSSIF-V2pH6.5</v>
      </c>
      <c r="F185" s="13">
        <f>IF(AND(A185&lt;&gt;"",ISNUMBER(A185)),VLOOKUP(A185,Studies!A:BZ,13,FALSE),"")</f>
        <v>1</v>
      </c>
      <c r="G185" s="19">
        <v>1</v>
      </c>
      <c r="H185" s="4">
        <v>20</v>
      </c>
      <c r="I185" s="4" t="s">
        <v>32</v>
      </c>
      <c r="J185" s="4">
        <v>31.767741935483802</v>
      </c>
      <c r="K185" s="4" t="s">
        <v>102</v>
      </c>
      <c r="L185" s="4" t="s">
        <v>345</v>
      </c>
      <c r="M185" s="4">
        <v>3.7161290322580989</v>
      </c>
      <c r="N185" s="4" t="s">
        <v>102</v>
      </c>
      <c r="O185" s="4" t="s">
        <v>348</v>
      </c>
      <c r="Q185" t="b">
        <f>IF(ISERROR(VLOOKUP(A185,Projects!A:A,1,FALSE)),FALSE,TRUE)</f>
        <v>1</v>
      </c>
    </row>
    <row r="186" spans="1:17" x14ac:dyDescent="0.35">
      <c r="A186" s="45">
        <v>18</v>
      </c>
      <c r="B186" s="8" t="str">
        <f>IF(AND(A186&lt;&gt;"",ISNUMBER(A186)),VLOOKUP(A186,Studies!A:BZ,2,FALSE),"")</f>
        <v>Segregur 2021a</v>
      </c>
      <c r="C186" s="8" t="str">
        <f>IF(AND(A186&lt;&gt;"",ISNUMBER(A186)),VLOOKUP(A186,Studies!A:BZ,3,FALSE),"")</f>
        <v>https://doi.org/10.1016/j.xphs.2021.09.037</v>
      </c>
      <c r="D186" s="8" t="str">
        <f>IF(AND(A186&lt;&gt;"",ISNUMBER(A186)),VLOOKUP(A186,Studies!A:BZ,4,FALSE),"")</f>
        <v>Raltegravir</v>
      </c>
      <c r="E186" s="16" t="str">
        <f>IF(AND(A186&lt;&gt;"",ISNUMBER(A186)),VLOOKUP(A186,Studies!A:BZ,9,FALSE),"")</f>
        <v>FaSSIF-V2pH6.5</v>
      </c>
      <c r="F186" s="13">
        <f>IF(AND(A186&lt;&gt;"",ISNUMBER(A186)),VLOOKUP(A186,Studies!A:BZ,13,FALSE),"")</f>
        <v>1</v>
      </c>
      <c r="G186" s="19">
        <v>1</v>
      </c>
      <c r="H186" s="4">
        <v>30</v>
      </c>
      <c r="I186" s="4" t="s">
        <v>32</v>
      </c>
      <c r="J186" s="4">
        <v>45.290322580645103</v>
      </c>
      <c r="K186" s="4" t="s">
        <v>102</v>
      </c>
      <c r="L186" s="4" t="s">
        <v>345</v>
      </c>
      <c r="M186" s="4">
        <v>5.3677419354838989</v>
      </c>
      <c r="N186" s="4" t="s">
        <v>102</v>
      </c>
      <c r="O186" s="4" t="s">
        <v>348</v>
      </c>
      <c r="Q186" t="b">
        <f>IF(ISERROR(VLOOKUP(A186,Projects!A:A,1,FALSE)),FALSE,TRUE)</f>
        <v>1</v>
      </c>
    </row>
    <row r="187" spans="1:17" x14ac:dyDescent="0.35">
      <c r="A187" s="45">
        <v>18</v>
      </c>
      <c r="B187" s="8" t="str">
        <f>IF(AND(A187&lt;&gt;"",ISNUMBER(A187)),VLOOKUP(A187,Studies!A:BZ,2,FALSE),"")</f>
        <v>Segregur 2021a</v>
      </c>
      <c r="C187" s="8" t="str">
        <f>IF(AND(A187&lt;&gt;"",ISNUMBER(A187)),VLOOKUP(A187,Studies!A:BZ,3,FALSE),"")</f>
        <v>https://doi.org/10.1016/j.xphs.2021.09.037</v>
      </c>
      <c r="D187" s="8" t="str">
        <f>IF(AND(A187&lt;&gt;"",ISNUMBER(A187)),VLOOKUP(A187,Studies!A:BZ,4,FALSE),"")</f>
        <v>Raltegravir</v>
      </c>
      <c r="E187" s="16" t="str">
        <f>IF(AND(A187&lt;&gt;"",ISNUMBER(A187)),VLOOKUP(A187,Studies!A:BZ,9,FALSE),"")</f>
        <v>FaSSIF-V2pH6.5</v>
      </c>
      <c r="F187" s="13">
        <f>IF(AND(A187&lt;&gt;"",ISNUMBER(A187)),VLOOKUP(A187,Studies!A:BZ,13,FALSE),"")</f>
        <v>1</v>
      </c>
      <c r="G187" s="19">
        <v>1</v>
      </c>
      <c r="H187" s="4">
        <v>60</v>
      </c>
      <c r="I187" s="4" t="s">
        <v>32</v>
      </c>
      <c r="J187" s="4">
        <v>57.058064516129001</v>
      </c>
      <c r="K187" s="4" t="s">
        <v>102</v>
      </c>
      <c r="L187" s="4" t="s">
        <v>345</v>
      </c>
      <c r="M187" s="4">
        <v>6.8129032258064015</v>
      </c>
      <c r="N187" s="4" t="s">
        <v>102</v>
      </c>
      <c r="O187" s="4" t="s">
        <v>348</v>
      </c>
      <c r="Q187" t="b">
        <f>IF(ISERROR(VLOOKUP(A187,Projects!A:A,1,FALSE)),FALSE,TRUE)</f>
        <v>1</v>
      </c>
    </row>
    <row r="188" spans="1:17" x14ac:dyDescent="0.35">
      <c r="A188" s="45">
        <v>18</v>
      </c>
      <c r="B188" s="8" t="str">
        <f>IF(AND(A188&lt;&gt;"",ISNUMBER(A188)),VLOOKUP(A188,Studies!A:BZ,2,FALSE),"")</f>
        <v>Segregur 2021a</v>
      </c>
      <c r="C188" s="8" t="str">
        <f>IF(AND(A188&lt;&gt;"",ISNUMBER(A188)),VLOOKUP(A188,Studies!A:BZ,3,FALSE),"")</f>
        <v>https://doi.org/10.1016/j.xphs.2021.09.037</v>
      </c>
      <c r="D188" s="8" t="str">
        <f>IF(AND(A188&lt;&gt;"",ISNUMBER(A188)),VLOOKUP(A188,Studies!A:BZ,4,FALSE),"")</f>
        <v>Raltegravir</v>
      </c>
      <c r="E188" s="16" t="str">
        <f>IF(AND(A188&lt;&gt;"",ISNUMBER(A188)),VLOOKUP(A188,Studies!A:BZ,9,FALSE),"")</f>
        <v>FaSSIF-V2pH6.5</v>
      </c>
      <c r="F188" s="13">
        <f>IF(AND(A188&lt;&gt;"",ISNUMBER(A188)),VLOOKUP(A188,Studies!A:BZ,13,FALSE),"")</f>
        <v>1</v>
      </c>
      <c r="G188" s="19">
        <v>1</v>
      </c>
      <c r="H188" s="4">
        <v>90</v>
      </c>
      <c r="I188" s="4" t="s">
        <v>32</v>
      </c>
      <c r="J188" s="4">
        <v>78.529032258064504</v>
      </c>
      <c r="K188" s="4" t="s">
        <v>102</v>
      </c>
      <c r="L188" s="4" t="s">
        <v>345</v>
      </c>
      <c r="M188" s="4">
        <v>9.3935483870967005</v>
      </c>
      <c r="N188" s="4" t="s">
        <v>102</v>
      </c>
      <c r="O188" s="4" t="s">
        <v>348</v>
      </c>
      <c r="Q188" t="b">
        <f>IF(ISERROR(VLOOKUP(A188,Projects!A:A,1,FALSE)),FALSE,TRUE)</f>
        <v>1</v>
      </c>
    </row>
    <row r="189" spans="1:17" x14ac:dyDescent="0.35">
      <c r="A189" s="45">
        <v>18</v>
      </c>
      <c r="B189" s="8" t="str">
        <f>IF(AND(A189&lt;&gt;"",ISNUMBER(A189)),VLOOKUP(A189,Studies!A:BZ,2,FALSE),"")</f>
        <v>Segregur 2021a</v>
      </c>
      <c r="C189" s="8" t="str">
        <f>IF(AND(A189&lt;&gt;"",ISNUMBER(A189)),VLOOKUP(A189,Studies!A:BZ,3,FALSE),"")</f>
        <v>https://doi.org/10.1016/j.xphs.2021.09.037</v>
      </c>
      <c r="D189" s="8" t="str">
        <f>IF(AND(A189&lt;&gt;"",ISNUMBER(A189)),VLOOKUP(A189,Studies!A:BZ,4,FALSE),"")</f>
        <v>Raltegravir</v>
      </c>
      <c r="E189" s="16" t="str">
        <f>IF(AND(A189&lt;&gt;"",ISNUMBER(A189)),VLOOKUP(A189,Studies!A:BZ,9,FALSE),"")</f>
        <v>FaSSIF-V2pH6.5</v>
      </c>
      <c r="F189" s="13">
        <f>IF(AND(A189&lt;&gt;"",ISNUMBER(A189)),VLOOKUP(A189,Studies!A:BZ,13,FALSE),"")</f>
        <v>1</v>
      </c>
      <c r="G189" s="19">
        <v>1</v>
      </c>
      <c r="H189" s="4">
        <v>120</v>
      </c>
      <c r="I189" s="4" t="s">
        <v>32</v>
      </c>
      <c r="J189" s="4">
        <v>87.303225806451593</v>
      </c>
      <c r="K189" s="4" t="s">
        <v>102</v>
      </c>
      <c r="L189" s="4" t="s">
        <v>345</v>
      </c>
      <c r="M189" s="4">
        <v>5.3677419354838065</v>
      </c>
      <c r="N189" s="4" t="s">
        <v>102</v>
      </c>
      <c r="O189" s="4" t="s">
        <v>348</v>
      </c>
      <c r="Q189" t="b">
        <f>IF(ISERROR(VLOOKUP(A189,Projects!A:A,1,FALSE)),FALSE,TRUE)</f>
        <v>1</v>
      </c>
    </row>
    <row r="190" spans="1:17" x14ac:dyDescent="0.35">
      <c r="A190" s="45">
        <v>18</v>
      </c>
      <c r="B190" s="8" t="str">
        <f>IF(AND(A190&lt;&gt;"",ISNUMBER(A190)),VLOOKUP(A190,Studies!A:BZ,2,FALSE),"")</f>
        <v>Segregur 2021a</v>
      </c>
      <c r="C190" s="8" t="str">
        <f>IF(AND(A190&lt;&gt;"",ISNUMBER(A190)),VLOOKUP(A190,Studies!A:BZ,3,FALSE),"")</f>
        <v>https://doi.org/10.1016/j.xphs.2021.09.037</v>
      </c>
      <c r="D190" s="8" t="str">
        <f>IF(AND(A190&lt;&gt;"",ISNUMBER(A190)),VLOOKUP(A190,Studies!A:BZ,4,FALSE),"")</f>
        <v>Raltegravir</v>
      </c>
      <c r="E190" s="16" t="str">
        <f>IF(AND(A190&lt;&gt;"",ISNUMBER(A190)),VLOOKUP(A190,Studies!A:BZ,9,FALSE),"")</f>
        <v>FaSSIF-V2pH6.5</v>
      </c>
      <c r="F190" s="13">
        <f>IF(AND(A190&lt;&gt;"",ISNUMBER(A190)),VLOOKUP(A190,Studies!A:BZ,13,FALSE),"")</f>
        <v>1</v>
      </c>
      <c r="G190" s="19">
        <v>1</v>
      </c>
      <c r="H190" s="4">
        <v>150</v>
      </c>
      <c r="I190" s="4" t="s">
        <v>32</v>
      </c>
      <c r="J190" s="4">
        <v>90.6064516129032</v>
      </c>
      <c r="K190" s="4" t="s">
        <v>102</v>
      </c>
      <c r="L190" s="4" t="s">
        <v>345</v>
      </c>
      <c r="M190" s="4">
        <v>3.5096774193548015</v>
      </c>
      <c r="N190" s="4" t="s">
        <v>102</v>
      </c>
      <c r="O190" s="4" t="s">
        <v>348</v>
      </c>
      <c r="Q190" t="b">
        <f>IF(ISERROR(VLOOKUP(A190,Projects!A:A,1,FALSE)),FALSE,TRUE)</f>
        <v>1</v>
      </c>
    </row>
    <row r="191" spans="1:17" x14ac:dyDescent="0.35">
      <c r="A191" s="45">
        <v>18</v>
      </c>
      <c r="B191" s="8" t="str">
        <f>IF(AND(A191&lt;&gt;"",ISNUMBER(A191)),VLOOKUP(A191,Studies!A:BZ,2,FALSE),"")</f>
        <v>Segregur 2021a</v>
      </c>
      <c r="C191" s="8" t="str">
        <f>IF(AND(A191&lt;&gt;"",ISNUMBER(A191)),VLOOKUP(A191,Studies!A:BZ,3,FALSE),"")</f>
        <v>https://doi.org/10.1016/j.xphs.2021.09.037</v>
      </c>
      <c r="D191" s="8" t="str">
        <f>IF(AND(A191&lt;&gt;"",ISNUMBER(A191)),VLOOKUP(A191,Studies!A:BZ,4,FALSE),"")</f>
        <v>Raltegravir</v>
      </c>
      <c r="E191" s="16" t="str">
        <f>IF(AND(A191&lt;&gt;"",ISNUMBER(A191)),VLOOKUP(A191,Studies!A:BZ,9,FALSE),"")</f>
        <v>FaSSIF-V2pH6.5</v>
      </c>
      <c r="F191" s="13">
        <f>IF(AND(A191&lt;&gt;"",ISNUMBER(A191)),VLOOKUP(A191,Studies!A:BZ,13,FALSE),"")</f>
        <v>1</v>
      </c>
      <c r="G191" s="19">
        <v>1</v>
      </c>
      <c r="H191" s="4">
        <v>180</v>
      </c>
      <c r="I191" s="4" t="s">
        <v>32</v>
      </c>
      <c r="J191" s="4">
        <v>93.083870967741902</v>
      </c>
      <c r="K191" s="4" t="s">
        <v>102</v>
      </c>
      <c r="L191" s="4" t="s">
        <v>345</v>
      </c>
      <c r="M191" s="4">
        <v>6.6064516129032</v>
      </c>
      <c r="N191" s="4" t="s">
        <v>102</v>
      </c>
      <c r="O191" s="4" t="s">
        <v>348</v>
      </c>
      <c r="Q191" t="b">
        <f>IF(ISERROR(VLOOKUP(A191,Projects!A:A,1,FALSE)),FALSE,TRUE)</f>
        <v>1</v>
      </c>
    </row>
    <row r="192" spans="1:17" x14ac:dyDescent="0.35">
      <c r="A192" s="45">
        <v>18</v>
      </c>
      <c r="B192" s="8" t="str">
        <f>IF(AND(A192&lt;&gt;"",ISNUMBER(A192)),VLOOKUP(A192,Studies!A:BZ,2,FALSE),"")</f>
        <v>Segregur 2021a</v>
      </c>
      <c r="C192" s="8" t="str">
        <f>IF(AND(A192&lt;&gt;"",ISNUMBER(A192)),VLOOKUP(A192,Studies!A:BZ,3,FALSE),"")</f>
        <v>https://doi.org/10.1016/j.xphs.2021.09.037</v>
      </c>
      <c r="D192" s="8" t="str">
        <f>IF(AND(A192&lt;&gt;"",ISNUMBER(A192)),VLOOKUP(A192,Studies!A:BZ,4,FALSE),"")</f>
        <v>Raltegravir</v>
      </c>
      <c r="E192" s="16" t="str">
        <f>IF(AND(A192&lt;&gt;"",ISNUMBER(A192)),VLOOKUP(A192,Studies!A:BZ,9,FALSE),"")</f>
        <v>FaSSIF-V2pH6.5</v>
      </c>
      <c r="F192" s="13">
        <f>IF(AND(A192&lt;&gt;"",ISNUMBER(A192)),VLOOKUP(A192,Studies!A:BZ,13,FALSE),"")</f>
        <v>1</v>
      </c>
      <c r="G192" s="19">
        <v>1</v>
      </c>
      <c r="H192" s="4">
        <v>210</v>
      </c>
      <c r="I192" s="4" t="s">
        <v>32</v>
      </c>
      <c r="J192" s="4">
        <v>94.116129032258002</v>
      </c>
      <c r="K192" s="4" t="s">
        <v>102</v>
      </c>
      <c r="L192" s="4" t="s">
        <v>345</v>
      </c>
      <c r="M192" s="4">
        <v>3.8193548387096996</v>
      </c>
      <c r="N192" s="4" t="s">
        <v>102</v>
      </c>
      <c r="O192" s="4" t="s">
        <v>348</v>
      </c>
      <c r="Q192" t="b">
        <f>IF(ISERROR(VLOOKUP(A192,Projects!A:A,1,FALSE)),FALSE,TRUE)</f>
        <v>1</v>
      </c>
    </row>
    <row r="193" spans="1:17" x14ac:dyDescent="0.35">
      <c r="A193" s="45">
        <v>18</v>
      </c>
      <c r="B193" s="8" t="str">
        <f>IF(AND(A193&lt;&gt;"",ISNUMBER(A193)),VLOOKUP(A193,Studies!A:BZ,2,FALSE),"")</f>
        <v>Segregur 2021a</v>
      </c>
      <c r="C193" s="8" t="str">
        <f>IF(AND(A193&lt;&gt;"",ISNUMBER(A193)),VLOOKUP(A193,Studies!A:BZ,3,FALSE),"")</f>
        <v>https://doi.org/10.1016/j.xphs.2021.09.037</v>
      </c>
      <c r="D193" s="8" t="str">
        <f>IF(AND(A193&lt;&gt;"",ISNUMBER(A193)),VLOOKUP(A193,Studies!A:BZ,4,FALSE),"")</f>
        <v>Raltegravir</v>
      </c>
      <c r="E193" s="16" t="str">
        <f>IF(AND(A193&lt;&gt;"",ISNUMBER(A193)),VLOOKUP(A193,Studies!A:BZ,9,FALSE),"")</f>
        <v>FaSSIF-V2pH6.5</v>
      </c>
      <c r="F193" s="13">
        <f>IF(AND(A193&lt;&gt;"",ISNUMBER(A193)),VLOOKUP(A193,Studies!A:BZ,13,FALSE),"")</f>
        <v>1</v>
      </c>
      <c r="G193" s="19">
        <v>1</v>
      </c>
      <c r="H193" s="4">
        <v>240</v>
      </c>
      <c r="I193" s="4" t="s">
        <v>32</v>
      </c>
      <c r="J193" s="4">
        <v>100.41290322580601</v>
      </c>
      <c r="K193" s="4" t="s">
        <v>102</v>
      </c>
      <c r="L193" s="4" t="s">
        <v>345</v>
      </c>
      <c r="M193" s="4">
        <v>0</v>
      </c>
      <c r="N193" s="4" t="s">
        <v>102</v>
      </c>
      <c r="O193" s="4" t="s">
        <v>348</v>
      </c>
      <c r="Q193" t="b">
        <f>IF(ISERROR(VLOOKUP(A193,Projects!A:A,1,FALSE)),FALSE,TRUE)</f>
        <v>1</v>
      </c>
    </row>
    <row r="194" spans="1:17" x14ac:dyDescent="0.35">
      <c r="A194" s="45">
        <v>18</v>
      </c>
      <c r="B194" s="8" t="str">
        <f>IF(AND(A194&lt;&gt;"",ISNUMBER(A194)),VLOOKUP(A194,Studies!A:BZ,2,FALSE),"")</f>
        <v>Segregur 2021a</v>
      </c>
      <c r="C194" s="8" t="str">
        <f>IF(AND(A194&lt;&gt;"",ISNUMBER(A194)),VLOOKUP(A194,Studies!A:BZ,3,FALSE),"")</f>
        <v>https://doi.org/10.1016/j.xphs.2021.09.037</v>
      </c>
      <c r="D194" s="8" t="str">
        <f>IF(AND(A194&lt;&gt;"",ISNUMBER(A194)),VLOOKUP(A194,Studies!A:BZ,4,FALSE),"")</f>
        <v>Raltegravir</v>
      </c>
      <c r="E194" s="16" t="str">
        <f>IF(AND(A194&lt;&gt;"",ISNUMBER(A194)),VLOOKUP(A194,Studies!A:BZ,9,FALSE),"")</f>
        <v>FaSSIF-V2pH6.5</v>
      </c>
      <c r="F194" s="13">
        <f>IF(AND(A194&lt;&gt;"",ISNUMBER(A194)),VLOOKUP(A194,Studies!A:BZ,13,FALSE),"")</f>
        <v>1</v>
      </c>
      <c r="G194" s="19">
        <v>1</v>
      </c>
      <c r="H194" s="4">
        <v>300</v>
      </c>
      <c r="I194" s="4" t="s">
        <v>32</v>
      </c>
      <c r="J194" s="4">
        <v>98.761290322580606</v>
      </c>
      <c r="K194" s="4" t="s">
        <v>102</v>
      </c>
      <c r="L194" s="4" t="s">
        <v>345</v>
      </c>
      <c r="M194" s="4">
        <v>6.7096774193543922</v>
      </c>
      <c r="N194" s="4" t="s">
        <v>102</v>
      </c>
      <c r="O194" s="4" t="s">
        <v>348</v>
      </c>
      <c r="Q194" t="b">
        <f>IF(ISERROR(VLOOKUP(A194,Projects!A:A,1,FALSE)),FALSE,TRUE)</f>
        <v>1</v>
      </c>
    </row>
    <row r="195" spans="1:17" x14ac:dyDescent="0.35">
      <c r="A195" s="45">
        <v>18</v>
      </c>
      <c r="B195" s="8" t="str">
        <f>IF(AND(A195&lt;&gt;"",ISNUMBER(A195)),VLOOKUP(A195,Studies!A:BZ,2,FALSE),"")</f>
        <v>Segregur 2021a</v>
      </c>
      <c r="C195" s="8" t="str">
        <f>IF(AND(A195&lt;&gt;"",ISNUMBER(A195)),VLOOKUP(A195,Studies!A:BZ,3,FALSE),"")</f>
        <v>https://doi.org/10.1016/j.xphs.2021.09.037</v>
      </c>
      <c r="D195" s="8" t="str">
        <f>IF(AND(A195&lt;&gt;"",ISNUMBER(A195)),VLOOKUP(A195,Studies!A:BZ,4,FALSE),"")</f>
        <v>Raltegravir</v>
      </c>
      <c r="E195" s="16" t="str">
        <f>IF(AND(A195&lt;&gt;"",ISNUMBER(A195)),VLOOKUP(A195,Studies!A:BZ,9,FALSE),"")</f>
        <v>FaSSIF-V2pH6.5</v>
      </c>
      <c r="F195" s="13">
        <f>IF(AND(A195&lt;&gt;"",ISNUMBER(A195)),VLOOKUP(A195,Studies!A:BZ,13,FALSE),"")</f>
        <v>1</v>
      </c>
      <c r="G195" s="19">
        <v>1</v>
      </c>
      <c r="H195" s="4">
        <v>360</v>
      </c>
      <c r="I195" s="4" t="s">
        <v>32</v>
      </c>
      <c r="J195" s="4">
        <v>97.109677419354796</v>
      </c>
      <c r="K195" s="4" t="s">
        <v>102</v>
      </c>
      <c r="L195" s="4" t="s">
        <v>345</v>
      </c>
      <c r="M195" s="4">
        <v>0</v>
      </c>
      <c r="N195" s="4" t="s">
        <v>102</v>
      </c>
      <c r="O195" s="4" t="s">
        <v>348</v>
      </c>
      <c r="Q195" t="b">
        <f>IF(ISERROR(VLOOKUP(A195,Projects!A:A,1,FALSE)),FALSE,TRUE)</f>
        <v>1</v>
      </c>
    </row>
    <row r="196" spans="1:17" x14ac:dyDescent="0.35">
      <c r="A196" s="45">
        <v>18</v>
      </c>
      <c r="B196" s="8" t="str">
        <f>IF(AND(A196&lt;&gt;"",ISNUMBER(A196)),VLOOKUP(A196,Studies!A:BZ,2,FALSE),"")</f>
        <v>Segregur 2021a</v>
      </c>
      <c r="C196" s="8" t="str">
        <f>IF(AND(A196&lt;&gt;"",ISNUMBER(A196)),VLOOKUP(A196,Studies!A:BZ,3,FALSE),"")</f>
        <v>https://doi.org/10.1016/j.xphs.2021.09.037</v>
      </c>
      <c r="D196" s="8" t="str">
        <f>IF(AND(A196&lt;&gt;"",ISNUMBER(A196)),VLOOKUP(A196,Studies!A:BZ,4,FALSE),"")</f>
        <v>Raltegravir</v>
      </c>
      <c r="E196" s="16" t="str">
        <f>IF(AND(A196&lt;&gt;"",ISNUMBER(A196)),VLOOKUP(A196,Studies!A:BZ,9,FALSE),"")</f>
        <v>FaSSIF-V2pH6.5</v>
      </c>
      <c r="F196" s="13">
        <f>IF(AND(A196&lt;&gt;"",ISNUMBER(A196)),VLOOKUP(A196,Studies!A:BZ,13,FALSE),"")</f>
        <v>1</v>
      </c>
      <c r="G196" s="19">
        <v>1</v>
      </c>
      <c r="H196" s="4">
        <v>420</v>
      </c>
      <c r="I196" s="4" t="s">
        <v>32</v>
      </c>
      <c r="J196" s="4">
        <v>100.309677419354</v>
      </c>
      <c r="K196" s="4" t="s">
        <v>102</v>
      </c>
      <c r="L196" s="4" t="s">
        <v>345</v>
      </c>
      <c r="M196" s="4">
        <v>0</v>
      </c>
      <c r="N196" s="4" t="s">
        <v>102</v>
      </c>
      <c r="O196" s="4" t="s">
        <v>348</v>
      </c>
      <c r="Q196" t="b">
        <f>IF(ISERROR(VLOOKUP(A196,Projects!A:A,1,FALSE)),FALSE,TRUE)</f>
        <v>1</v>
      </c>
    </row>
    <row r="197" spans="1:17" x14ac:dyDescent="0.35">
      <c r="A197" s="45">
        <v>19</v>
      </c>
      <c r="B197" s="8" t="str">
        <f>IF(AND(A197&lt;&gt;"",ISNUMBER(A197)),VLOOKUP(A197,Studies!A:BZ,2,FALSE),"")</f>
        <v>Segregur 2021a</v>
      </c>
      <c r="C197" s="8" t="str">
        <f>IF(AND(A197&lt;&gt;"",ISNUMBER(A197)),VLOOKUP(A197,Studies!A:BZ,3,FALSE),"")</f>
        <v>https://doi.org/10.1016/j.xphs.2021.09.037</v>
      </c>
      <c r="D197" s="8" t="str">
        <f>IF(AND(A197&lt;&gt;"",ISNUMBER(A197)),VLOOKUP(A197,Studies!A:BZ,4,FALSE),"")</f>
        <v>Raltegravir</v>
      </c>
      <c r="E197" s="16" t="str">
        <f>IF(AND(A197&lt;&gt;"",ISNUMBER(A197)),VLOOKUP(A197,Studies!A:BZ,9,FALSE),"")</f>
        <v>FaSSGFpH1.6powder</v>
      </c>
      <c r="F197" s="13">
        <f>IF(AND(A197&lt;&gt;"",ISNUMBER(A197)),VLOOKUP(A197,Studies!A:BZ,13,FALSE),"")</f>
        <v>1</v>
      </c>
      <c r="G197" s="19">
        <v>1</v>
      </c>
      <c r="H197" s="4">
        <v>2.5</v>
      </c>
      <c r="I197" s="4" t="s">
        <v>32</v>
      </c>
      <c r="J197" s="4">
        <v>23.3828171549549</v>
      </c>
      <c r="K197" s="4" t="s">
        <v>102</v>
      </c>
      <c r="L197" s="4" t="s">
        <v>345</v>
      </c>
      <c r="M197" s="4">
        <v>4.1997439180536986</v>
      </c>
      <c r="N197" s="4" t="s">
        <v>102</v>
      </c>
      <c r="O197" s="4" t="s">
        <v>348</v>
      </c>
      <c r="Q197" t="b">
        <f>IF(ISERROR(VLOOKUP(A197,Projects!A:A,1,FALSE)),FALSE,TRUE)</f>
        <v>1</v>
      </c>
    </row>
    <row r="198" spans="1:17" x14ac:dyDescent="0.35">
      <c r="A198" s="45">
        <v>19</v>
      </c>
      <c r="B198" s="8" t="str">
        <f>IF(AND(A198&lt;&gt;"",ISNUMBER(A198)),VLOOKUP(A198,Studies!A:BZ,2,FALSE),"")</f>
        <v>Segregur 2021a</v>
      </c>
      <c r="C198" s="8" t="str">
        <f>IF(AND(A198&lt;&gt;"",ISNUMBER(A198)),VLOOKUP(A198,Studies!A:BZ,3,FALSE),"")</f>
        <v>https://doi.org/10.1016/j.xphs.2021.09.037</v>
      </c>
      <c r="D198" s="8" t="str">
        <f>IF(AND(A198&lt;&gt;"",ISNUMBER(A198)),VLOOKUP(A198,Studies!A:BZ,4,FALSE),"")</f>
        <v>Raltegravir</v>
      </c>
      <c r="E198" s="16" t="str">
        <f>IF(AND(A198&lt;&gt;"",ISNUMBER(A198)),VLOOKUP(A198,Studies!A:BZ,9,FALSE),"")</f>
        <v>FaSSGFpH1.6powder</v>
      </c>
      <c r="F198" s="13">
        <f>IF(AND(A198&lt;&gt;"",ISNUMBER(A198)),VLOOKUP(A198,Studies!A:BZ,13,FALSE),"")</f>
        <v>1</v>
      </c>
      <c r="G198" s="19">
        <v>1</v>
      </c>
      <c r="H198" s="4">
        <v>5</v>
      </c>
      <c r="I198" s="4" t="s">
        <v>32</v>
      </c>
      <c r="J198" s="4">
        <v>30.2483487785398</v>
      </c>
      <c r="K198" s="4" t="s">
        <v>102</v>
      </c>
      <c r="L198" s="4" t="s">
        <v>345</v>
      </c>
      <c r="M198" s="4">
        <v>2.4583866837387021</v>
      </c>
      <c r="N198" s="4" t="s">
        <v>102</v>
      </c>
      <c r="O198" s="4" t="s">
        <v>348</v>
      </c>
      <c r="Q198" t="b">
        <f>IF(ISERROR(VLOOKUP(A198,Projects!A:A,1,FALSE)),FALSE,TRUE)</f>
        <v>1</v>
      </c>
    </row>
    <row r="199" spans="1:17" x14ac:dyDescent="0.35">
      <c r="A199" s="45">
        <v>19</v>
      </c>
      <c r="B199" s="8" t="str">
        <f>IF(AND(A199&lt;&gt;"",ISNUMBER(A199)),VLOOKUP(A199,Studies!A:BZ,2,FALSE),"")</f>
        <v>Segregur 2021a</v>
      </c>
      <c r="C199" s="8" t="str">
        <f>IF(AND(A199&lt;&gt;"",ISNUMBER(A199)),VLOOKUP(A199,Studies!A:BZ,3,FALSE),"")</f>
        <v>https://doi.org/10.1016/j.xphs.2021.09.037</v>
      </c>
      <c r="D199" s="8" t="str">
        <f>IF(AND(A199&lt;&gt;"",ISNUMBER(A199)),VLOOKUP(A199,Studies!A:BZ,4,FALSE),"")</f>
        <v>Raltegravir</v>
      </c>
      <c r="E199" s="16" t="str">
        <f>IF(AND(A199&lt;&gt;"",ISNUMBER(A199)),VLOOKUP(A199,Studies!A:BZ,9,FALSE),"")</f>
        <v>FaSSGFpH1.6powder</v>
      </c>
      <c r="F199" s="13">
        <f>IF(AND(A199&lt;&gt;"",ISNUMBER(A199)),VLOOKUP(A199,Studies!A:BZ,13,FALSE),"")</f>
        <v>1</v>
      </c>
      <c r="G199" s="19">
        <v>1</v>
      </c>
      <c r="H199" s="4">
        <v>7.5</v>
      </c>
      <c r="I199" s="4" t="s">
        <v>32</v>
      </c>
      <c r="J199" s="4">
        <v>31.992241477668799</v>
      </c>
      <c r="K199" s="4" t="s">
        <v>102</v>
      </c>
      <c r="L199" s="4" t="s">
        <v>345</v>
      </c>
      <c r="M199" s="4">
        <v>1.1267605633803015</v>
      </c>
      <c r="N199" s="4" t="s">
        <v>102</v>
      </c>
      <c r="O199" s="4" t="s">
        <v>348</v>
      </c>
      <c r="Q199" t="b">
        <f>IF(ISERROR(VLOOKUP(A199,Projects!A:A,1,FALSE)),FALSE,TRUE)</f>
        <v>1</v>
      </c>
    </row>
    <row r="200" spans="1:17" x14ac:dyDescent="0.35">
      <c r="A200" s="45">
        <v>19</v>
      </c>
      <c r="B200" s="8" t="str">
        <f>IF(AND(A200&lt;&gt;"",ISNUMBER(A200)),VLOOKUP(A200,Studies!A:BZ,2,FALSE),"")</f>
        <v>Segregur 2021a</v>
      </c>
      <c r="C200" s="8" t="str">
        <f>IF(AND(A200&lt;&gt;"",ISNUMBER(A200)),VLOOKUP(A200,Studies!A:BZ,3,FALSE),"")</f>
        <v>https://doi.org/10.1016/j.xphs.2021.09.037</v>
      </c>
      <c r="D200" s="8" t="str">
        <f>IF(AND(A200&lt;&gt;"",ISNUMBER(A200)),VLOOKUP(A200,Studies!A:BZ,4,FALSE),"")</f>
        <v>Raltegravir</v>
      </c>
      <c r="E200" s="16" t="str">
        <f>IF(AND(A200&lt;&gt;"",ISNUMBER(A200)),VLOOKUP(A200,Studies!A:BZ,9,FALSE),"")</f>
        <v>FaSSGFpH1.6powder</v>
      </c>
      <c r="F200" s="13">
        <f>IF(AND(A200&lt;&gt;"",ISNUMBER(A200)),VLOOKUP(A200,Studies!A:BZ,13,FALSE),"")</f>
        <v>1</v>
      </c>
      <c r="G200" s="19">
        <v>1</v>
      </c>
      <c r="H200" s="4">
        <v>10</v>
      </c>
      <c r="I200" s="4" t="s">
        <v>32</v>
      </c>
      <c r="J200" s="4">
        <v>35.272710369628498</v>
      </c>
      <c r="K200" s="4" t="s">
        <v>102</v>
      </c>
      <c r="L200" s="4" t="s">
        <v>345</v>
      </c>
      <c r="M200" s="4">
        <v>2.8681177976951986</v>
      </c>
      <c r="N200" s="4" t="s">
        <v>102</v>
      </c>
      <c r="O200" s="4" t="s">
        <v>348</v>
      </c>
      <c r="Q200" t="b">
        <f>IF(ISERROR(VLOOKUP(A200,Projects!A:A,1,FALSE)),FALSE,TRUE)</f>
        <v>1</v>
      </c>
    </row>
    <row r="201" spans="1:17" x14ac:dyDescent="0.35">
      <c r="A201" s="45">
        <v>19</v>
      </c>
      <c r="B201" s="8" t="str">
        <f>IF(AND(A201&lt;&gt;"",ISNUMBER(A201)),VLOOKUP(A201,Studies!A:BZ,2,FALSE),"")</f>
        <v>Segregur 2021a</v>
      </c>
      <c r="C201" s="8" t="str">
        <f>IF(AND(A201&lt;&gt;"",ISNUMBER(A201)),VLOOKUP(A201,Studies!A:BZ,3,FALSE),"")</f>
        <v>https://doi.org/10.1016/j.xphs.2021.09.037</v>
      </c>
      <c r="D201" s="8" t="str">
        <f>IF(AND(A201&lt;&gt;"",ISNUMBER(A201)),VLOOKUP(A201,Studies!A:BZ,4,FALSE),"")</f>
        <v>Raltegravir</v>
      </c>
      <c r="E201" s="16" t="str">
        <f>IF(AND(A201&lt;&gt;"",ISNUMBER(A201)),VLOOKUP(A201,Studies!A:BZ,9,FALSE),"")</f>
        <v>FaSSGFpH1.6powder</v>
      </c>
      <c r="F201" s="13">
        <f>IF(AND(A201&lt;&gt;"",ISNUMBER(A201)),VLOOKUP(A201,Studies!A:BZ,13,FALSE),"")</f>
        <v>1</v>
      </c>
      <c r="G201" s="19">
        <v>1</v>
      </c>
      <c r="H201" s="4">
        <v>12.5</v>
      </c>
      <c r="I201" s="4" t="s">
        <v>32</v>
      </c>
      <c r="J201" s="4">
        <v>33.636321378616699</v>
      </c>
      <c r="K201" s="4" t="s">
        <v>102</v>
      </c>
      <c r="L201" s="4" t="s">
        <v>345</v>
      </c>
      <c r="M201" s="4">
        <v>2.5608194622278972</v>
      </c>
      <c r="N201" s="4" t="s">
        <v>102</v>
      </c>
      <c r="O201" s="4" t="s">
        <v>348</v>
      </c>
      <c r="Q201" t="b">
        <f>IF(ISERROR(VLOOKUP(A201,Projects!A:A,1,FALSE)),FALSE,TRUE)</f>
        <v>1</v>
      </c>
    </row>
    <row r="202" spans="1:17" x14ac:dyDescent="0.35">
      <c r="A202" s="45">
        <v>19</v>
      </c>
      <c r="B202" s="8" t="str">
        <f>IF(AND(A202&lt;&gt;"",ISNUMBER(A202)),VLOOKUP(A202,Studies!A:BZ,2,FALSE),"")</f>
        <v>Segregur 2021a</v>
      </c>
      <c r="C202" s="8" t="str">
        <f>IF(AND(A202&lt;&gt;"",ISNUMBER(A202)),VLOOKUP(A202,Studies!A:BZ,3,FALSE),"")</f>
        <v>https://doi.org/10.1016/j.xphs.2021.09.037</v>
      </c>
      <c r="D202" s="8" t="str">
        <f>IF(AND(A202&lt;&gt;"",ISNUMBER(A202)),VLOOKUP(A202,Studies!A:BZ,4,FALSE),"")</f>
        <v>Raltegravir</v>
      </c>
      <c r="E202" s="16" t="str">
        <f>IF(AND(A202&lt;&gt;"",ISNUMBER(A202)),VLOOKUP(A202,Studies!A:BZ,9,FALSE),"")</f>
        <v>FaSSGFpH1.6powder</v>
      </c>
      <c r="F202" s="13">
        <f>IF(AND(A202&lt;&gt;"",ISNUMBER(A202)),VLOOKUP(A202,Studies!A:BZ,13,FALSE),"")</f>
        <v>1</v>
      </c>
      <c r="G202" s="19">
        <v>1</v>
      </c>
      <c r="H202" s="4">
        <v>15</v>
      </c>
      <c r="I202" s="4" t="s">
        <v>32</v>
      </c>
      <c r="J202" s="4">
        <v>29.439112925377</v>
      </c>
      <c r="K202" s="4" t="s">
        <v>102</v>
      </c>
      <c r="L202" s="4" t="s">
        <v>345</v>
      </c>
      <c r="M202" s="4">
        <v>1.3316261203585</v>
      </c>
      <c r="N202" s="4" t="s">
        <v>102</v>
      </c>
      <c r="O202" s="4" t="s">
        <v>348</v>
      </c>
      <c r="Q202" t="b">
        <f>IF(ISERROR(VLOOKUP(A202,Projects!A:A,1,FALSE)),FALSE,TRUE)</f>
        <v>1</v>
      </c>
    </row>
    <row r="203" spans="1:17" x14ac:dyDescent="0.35">
      <c r="A203" s="45">
        <v>19</v>
      </c>
      <c r="B203" s="8" t="str">
        <f>IF(AND(A203&lt;&gt;"",ISNUMBER(A203)),VLOOKUP(A203,Studies!A:BZ,2,FALSE),"")</f>
        <v>Segregur 2021a</v>
      </c>
      <c r="C203" s="8" t="str">
        <f>IF(AND(A203&lt;&gt;"",ISNUMBER(A203)),VLOOKUP(A203,Studies!A:BZ,3,FALSE),"")</f>
        <v>https://doi.org/10.1016/j.xphs.2021.09.037</v>
      </c>
      <c r="D203" s="8" t="str">
        <f>IF(AND(A203&lt;&gt;"",ISNUMBER(A203)),VLOOKUP(A203,Studies!A:BZ,4,FALSE),"")</f>
        <v>Raltegravir</v>
      </c>
      <c r="E203" s="16" t="str">
        <f>IF(AND(A203&lt;&gt;"",ISNUMBER(A203)),VLOOKUP(A203,Studies!A:BZ,9,FALSE),"")</f>
        <v>FaSSGFpH1.6powder</v>
      </c>
      <c r="F203" s="13">
        <f>IF(AND(A203&lt;&gt;"",ISNUMBER(A203)),VLOOKUP(A203,Studies!A:BZ,13,FALSE),"")</f>
        <v>1</v>
      </c>
      <c r="G203" s="19">
        <v>1</v>
      </c>
      <c r="H203" s="4">
        <v>17.5</v>
      </c>
      <c r="I203" s="4" t="s">
        <v>32</v>
      </c>
      <c r="J203" s="4">
        <v>23.295681680844101</v>
      </c>
      <c r="K203" s="4" t="s">
        <v>102</v>
      </c>
      <c r="L203" s="4" t="s">
        <v>345</v>
      </c>
      <c r="M203" s="4">
        <v>3.9948783610755001</v>
      </c>
      <c r="N203" s="4" t="s">
        <v>102</v>
      </c>
      <c r="O203" s="4" t="s">
        <v>348</v>
      </c>
      <c r="Q203" t="b">
        <f>IF(ISERROR(VLOOKUP(A203,Projects!A:A,1,FALSE)),FALSE,TRUE)</f>
        <v>1</v>
      </c>
    </row>
    <row r="204" spans="1:17" x14ac:dyDescent="0.35">
      <c r="A204" s="45">
        <v>19</v>
      </c>
      <c r="B204" s="8" t="str">
        <f>IF(AND(A204&lt;&gt;"",ISNUMBER(A204)),VLOOKUP(A204,Studies!A:BZ,2,FALSE),"")</f>
        <v>Segregur 2021a</v>
      </c>
      <c r="C204" s="8" t="str">
        <f>IF(AND(A204&lt;&gt;"",ISNUMBER(A204)),VLOOKUP(A204,Studies!A:BZ,3,FALSE),"")</f>
        <v>https://doi.org/10.1016/j.xphs.2021.09.037</v>
      </c>
      <c r="D204" s="8" t="str">
        <f>IF(AND(A204&lt;&gt;"",ISNUMBER(A204)),VLOOKUP(A204,Studies!A:BZ,4,FALSE),"")</f>
        <v>Raltegravir</v>
      </c>
      <c r="E204" s="16" t="str">
        <f>IF(AND(A204&lt;&gt;"",ISNUMBER(A204)),VLOOKUP(A204,Studies!A:BZ,9,FALSE),"")</f>
        <v>FaSSGFpH1.6powder</v>
      </c>
      <c r="F204" s="13">
        <f>IF(AND(A204&lt;&gt;"",ISNUMBER(A204)),VLOOKUP(A204,Studies!A:BZ,13,FALSE),"")</f>
        <v>1</v>
      </c>
      <c r="G204" s="19">
        <v>1</v>
      </c>
      <c r="H204" s="4">
        <v>20</v>
      </c>
      <c r="I204" s="4" t="s">
        <v>32</v>
      </c>
      <c r="J204" s="4">
        <v>20.020368234006401</v>
      </c>
      <c r="K204" s="4" t="s">
        <v>102</v>
      </c>
      <c r="L204" s="4" t="s">
        <v>345</v>
      </c>
      <c r="M204" s="4">
        <v>5.8386683738796989</v>
      </c>
      <c r="N204" s="4" t="s">
        <v>102</v>
      </c>
      <c r="O204" s="4" t="s">
        <v>348</v>
      </c>
      <c r="Q204" t="b">
        <f>IF(ISERROR(VLOOKUP(A204,Projects!A:A,1,FALSE)),FALSE,TRUE)</f>
        <v>1</v>
      </c>
    </row>
    <row r="205" spans="1:17" x14ac:dyDescent="0.35">
      <c r="A205" s="45">
        <v>19</v>
      </c>
      <c r="B205" s="8" t="str">
        <f>IF(AND(A205&lt;&gt;"",ISNUMBER(A205)),VLOOKUP(A205,Studies!A:BZ,2,FALSE),"")</f>
        <v>Segregur 2021a</v>
      </c>
      <c r="C205" s="8" t="str">
        <f>IF(AND(A205&lt;&gt;"",ISNUMBER(A205)),VLOOKUP(A205,Studies!A:BZ,3,FALSE),"")</f>
        <v>https://doi.org/10.1016/j.xphs.2021.09.037</v>
      </c>
      <c r="D205" s="8" t="str">
        <f>IF(AND(A205&lt;&gt;"",ISNUMBER(A205)),VLOOKUP(A205,Studies!A:BZ,4,FALSE),"")</f>
        <v>Raltegravir</v>
      </c>
      <c r="E205" s="16" t="str">
        <f>IF(AND(A205&lt;&gt;"",ISNUMBER(A205)),VLOOKUP(A205,Studies!A:BZ,9,FALSE),"")</f>
        <v>FaSSGFpH1.6powder</v>
      </c>
      <c r="F205" s="13">
        <f>IF(AND(A205&lt;&gt;"",ISNUMBER(A205)),VLOOKUP(A205,Studies!A:BZ,13,FALSE),"")</f>
        <v>1</v>
      </c>
      <c r="G205" s="19">
        <v>1</v>
      </c>
      <c r="H205" s="4">
        <v>25</v>
      </c>
      <c r="I205" s="4" t="s">
        <v>32</v>
      </c>
      <c r="J205" s="4">
        <v>15.416048647118201</v>
      </c>
      <c r="K205" s="4" t="s">
        <v>102</v>
      </c>
      <c r="L205" s="4" t="s">
        <v>345</v>
      </c>
      <c r="M205" s="4">
        <v>5.5313700384122999</v>
      </c>
      <c r="N205" s="4" t="s">
        <v>102</v>
      </c>
      <c r="O205" s="4" t="s">
        <v>348</v>
      </c>
      <c r="Q205" t="b">
        <f>IF(ISERROR(VLOOKUP(A205,Projects!A:A,1,FALSE)),FALSE,TRUE)</f>
        <v>1</v>
      </c>
    </row>
    <row r="206" spans="1:17" x14ac:dyDescent="0.35">
      <c r="A206" s="45">
        <v>19</v>
      </c>
      <c r="B206" s="8" t="str">
        <f>IF(AND(A206&lt;&gt;"",ISNUMBER(A206)),VLOOKUP(A206,Studies!A:BZ,2,FALSE),"")</f>
        <v>Segregur 2021a</v>
      </c>
      <c r="C206" s="8" t="str">
        <f>IF(AND(A206&lt;&gt;"",ISNUMBER(A206)),VLOOKUP(A206,Studies!A:BZ,3,FALSE),"")</f>
        <v>https://doi.org/10.1016/j.xphs.2021.09.037</v>
      </c>
      <c r="D206" s="8" t="str">
        <f>IF(AND(A206&lt;&gt;"",ISNUMBER(A206)),VLOOKUP(A206,Studies!A:BZ,4,FALSE),"")</f>
        <v>Raltegravir</v>
      </c>
      <c r="E206" s="16" t="str">
        <f>IF(AND(A206&lt;&gt;"",ISNUMBER(A206)),VLOOKUP(A206,Studies!A:BZ,9,FALSE),"")</f>
        <v>FaSSGFpH1.6powder</v>
      </c>
      <c r="F206" s="13">
        <f>IF(AND(A206&lt;&gt;"",ISNUMBER(A206)),VLOOKUP(A206,Studies!A:BZ,13,FALSE),"")</f>
        <v>1</v>
      </c>
      <c r="G206" s="19">
        <v>1</v>
      </c>
      <c r="H206" s="4">
        <v>30</v>
      </c>
      <c r="I206" s="4" t="s">
        <v>32</v>
      </c>
      <c r="J206" s="4">
        <v>12.348220737566599</v>
      </c>
      <c r="K206" s="4" t="s">
        <v>102</v>
      </c>
      <c r="L206" s="4" t="s">
        <v>345</v>
      </c>
      <c r="M206" s="4">
        <v>3.5851472471191013</v>
      </c>
      <c r="N206" s="4" t="s">
        <v>102</v>
      </c>
      <c r="O206" s="4" t="s">
        <v>348</v>
      </c>
      <c r="Q206" t="b">
        <f>IF(ISERROR(VLOOKUP(A206,Projects!A:A,1,FALSE)),FALSE,TRUE)</f>
        <v>1</v>
      </c>
    </row>
    <row r="207" spans="1:17" x14ac:dyDescent="0.35">
      <c r="A207" s="45">
        <v>19</v>
      </c>
      <c r="B207" s="8" t="str">
        <f>IF(AND(A207&lt;&gt;"",ISNUMBER(A207)),VLOOKUP(A207,Studies!A:BZ,2,FALSE),"")</f>
        <v>Segregur 2021a</v>
      </c>
      <c r="C207" s="8" t="str">
        <f>IF(AND(A207&lt;&gt;"",ISNUMBER(A207)),VLOOKUP(A207,Studies!A:BZ,3,FALSE),"")</f>
        <v>https://doi.org/10.1016/j.xphs.2021.09.037</v>
      </c>
      <c r="D207" s="8" t="str">
        <f>IF(AND(A207&lt;&gt;"",ISNUMBER(A207)),VLOOKUP(A207,Studies!A:BZ,4,FALSE),"")</f>
        <v>Raltegravir</v>
      </c>
      <c r="E207" s="16" t="str">
        <f>IF(AND(A207&lt;&gt;"",ISNUMBER(A207)),VLOOKUP(A207,Studies!A:BZ,9,FALSE),"")</f>
        <v>FaSSGFpH1.6powder</v>
      </c>
      <c r="F207" s="13">
        <f>IF(AND(A207&lt;&gt;"",ISNUMBER(A207)),VLOOKUP(A207,Studies!A:BZ,13,FALSE),"")</f>
        <v>1</v>
      </c>
      <c r="G207" s="19">
        <v>1</v>
      </c>
      <c r="H207" s="4">
        <v>40</v>
      </c>
      <c r="I207" s="4" t="s">
        <v>32</v>
      </c>
      <c r="J207" s="4">
        <v>10.7195226564909</v>
      </c>
      <c r="K207" s="4" t="s">
        <v>102</v>
      </c>
      <c r="L207" s="4" t="s">
        <v>345</v>
      </c>
      <c r="M207" s="4">
        <v>3.2778489116517999</v>
      </c>
      <c r="N207" s="4" t="s">
        <v>102</v>
      </c>
      <c r="O207" s="4" t="s">
        <v>348</v>
      </c>
      <c r="Q207" t="b">
        <f>IF(ISERROR(VLOOKUP(A207,Projects!A:A,1,FALSE)),FALSE,TRUE)</f>
        <v>1</v>
      </c>
    </row>
    <row r="208" spans="1:17" x14ac:dyDescent="0.35">
      <c r="A208" s="45">
        <v>19</v>
      </c>
      <c r="B208" s="8" t="str">
        <f>IF(AND(A208&lt;&gt;"",ISNUMBER(A208)),VLOOKUP(A208,Studies!A:BZ,2,FALSE),"")</f>
        <v>Segregur 2021a</v>
      </c>
      <c r="C208" s="8" t="str">
        <f>IF(AND(A208&lt;&gt;"",ISNUMBER(A208)),VLOOKUP(A208,Studies!A:BZ,3,FALSE),"")</f>
        <v>https://doi.org/10.1016/j.xphs.2021.09.037</v>
      </c>
      <c r="D208" s="8" t="str">
        <f>IF(AND(A208&lt;&gt;"",ISNUMBER(A208)),VLOOKUP(A208,Studies!A:BZ,4,FALSE),"")</f>
        <v>Raltegravir</v>
      </c>
      <c r="E208" s="16" t="str">
        <f>IF(AND(A208&lt;&gt;"",ISNUMBER(A208)),VLOOKUP(A208,Studies!A:BZ,9,FALSE),"")</f>
        <v>FaSSGFpH1.6powder</v>
      </c>
      <c r="F208" s="13">
        <f>IF(AND(A208&lt;&gt;"",ISNUMBER(A208)),VLOOKUP(A208,Studies!A:BZ,13,FALSE),"")</f>
        <v>1</v>
      </c>
      <c r="G208" s="19">
        <v>1</v>
      </c>
      <c r="H208" s="4">
        <v>50</v>
      </c>
      <c r="I208" s="4" t="s">
        <v>32</v>
      </c>
      <c r="J208" s="4">
        <v>8.8859590184370294</v>
      </c>
      <c r="K208" s="4" t="s">
        <v>102</v>
      </c>
      <c r="L208" s="4" t="s">
        <v>345</v>
      </c>
      <c r="M208" s="4">
        <v>2.1510883482713705</v>
      </c>
      <c r="N208" s="4" t="s">
        <v>102</v>
      </c>
      <c r="O208" s="4" t="s">
        <v>348</v>
      </c>
      <c r="Q208" t="b">
        <f>IF(ISERROR(VLOOKUP(A208,Projects!A:A,1,FALSE)),FALSE,TRUE)</f>
        <v>1</v>
      </c>
    </row>
    <row r="209" spans="1:17" x14ac:dyDescent="0.35">
      <c r="A209" s="45">
        <v>19</v>
      </c>
      <c r="B209" s="8" t="str">
        <f>IF(AND(A209&lt;&gt;"",ISNUMBER(A209)),VLOOKUP(A209,Studies!A:BZ,2,FALSE),"")</f>
        <v>Segregur 2021a</v>
      </c>
      <c r="C209" s="8" t="str">
        <f>IF(AND(A209&lt;&gt;"",ISNUMBER(A209)),VLOOKUP(A209,Studies!A:BZ,3,FALSE),"")</f>
        <v>https://doi.org/10.1016/j.xphs.2021.09.037</v>
      </c>
      <c r="D209" s="8" t="str">
        <f>IF(AND(A209&lt;&gt;"",ISNUMBER(A209)),VLOOKUP(A209,Studies!A:BZ,4,FALSE),"")</f>
        <v>Raltegravir</v>
      </c>
      <c r="E209" s="16" t="str">
        <f>IF(AND(A209&lt;&gt;"",ISNUMBER(A209)),VLOOKUP(A209,Studies!A:BZ,9,FALSE),"")</f>
        <v>FaSSGFpH1.6powder</v>
      </c>
      <c r="F209" s="13">
        <f>IF(AND(A209&lt;&gt;"",ISNUMBER(A209)),VLOOKUP(A209,Studies!A:BZ,13,FALSE),"")</f>
        <v>1</v>
      </c>
      <c r="G209" s="19">
        <v>1</v>
      </c>
      <c r="H209" s="4">
        <v>60</v>
      </c>
      <c r="I209" s="4" t="s">
        <v>32</v>
      </c>
      <c r="J209" s="4">
        <v>7.7694248298068898</v>
      </c>
      <c r="K209" s="4" t="s">
        <v>102</v>
      </c>
      <c r="L209" s="4" t="s">
        <v>345</v>
      </c>
      <c r="M209" s="4">
        <v>1.3316261203585205</v>
      </c>
      <c r="N209" s="4" t="s">
        <v>102</v>
      </c>
      <c r="O209" s="4" t="s">
        <v>348</v>
      </c>
      <c r="Q209" t="b">
        <f>IF(ISERROR(VLOOKUP(A209,Projects!A:A,1,FALSE)),FALSE,TRUE)</f>
        <v>1</v>
      </c>
    </row>
    <row r="210" spans="1:17" x14ac:dyDescent="0.35">
      <c r="A210" s="45">
        <v>19</v>
      </c>
      <c r="B210" s="8" t="str">
        <f>IF(AND(A210&lt;&gt;"",ISNUMBER(A210)),VLOOKUP(A210,Studies!A:BZ,2,FALSE),"")</f>
        <v>Segregur 2021a</v>
      </c>
      <c r="C210" s="8" t="str">
        <f>IF(AND(A210&lt;&gt;"",ISNUMBER(A210)),VLOOKUP(A210,Studies!A:BZ,3,FALSE),"")</f>
        <v>https://doi.org/10.1016/j.xphs.2021.09.037</v>
      </c>
      <c r="D210" s="8" t="str">
        <f>IF(AND(A210&lt;&gt;"",ISNUMBER(A210)),VLOOKUP(A210,Studies!A:BZ,4,FALSE),"")</f>
        <v>Raltegravir</v>
      </c>
      <c r="E210" s="16" t="str">
        <f>IF(AND(A210&lt;&gt;"",ISNUMBER(A210)),VLOOKUP(A210,Studies!A:BZ,9,FALSE),"")</f>
        <v>FaSSGFpH1.6powder</v>
      </c>
      <c r="F210" s="13">
        <f>IF(AND(A210&lt;&gt;"",ISNUMBER(A210)),VLOOKUP(A210,Studies!A:BZ,13,FALSE),"")</f>
        <v>1</v>
      </c>
      <c r="G210" s="19">
        <v>1</v>
      </c>
      <c r="H210" s="4">
        <v>90</v>
      </c>
      <c r="I210" s="4" t="s">
        <v>32</v>
      </c>
      <c r="J210" s="4">
        <v>6.4685623491926298</v>
      </c>
      <c r="K210" s="4" t="s">
        <v>102</v>
      </c>
      <c r="L210" s="4" t="s">
        <v>345</v>
      </c>
      <c r="M210" s="4">
        <v>0.71702944942382008</v>
      </c>
      <c r="N210" s="4" t="s">
        <v>102</v>
      </c>
      <c r="O210" s="4" t="s">
        <v>348</v>
      </c>
      <c r="Q210" t="b">
        <f>IF(ISERROR(VLOOKUP(A210,Projects!A:A,1,FALSE)),FALSE,TRUE)</f>
        <v>1</v>
      </c>
    </row>
    <row r="211" spans="1:17" x14ac:dyDescent="0.35">
      <c r="A211" s="45">
        <v>19</v>
      </c>
      <c r="B211" s="8" t="str">
        <f>IF(AND(A211&lt;&gt;"",ISNUMBER(A211)),VLOOKUP(A211,Studies!A:BZ,2,FALSE),"")</f>
        <v>Segregur 2021a</v>
      </c>
      <c r="C211" s="8" t="str">
        <f>IF(AND(A211&lt;&gt;"",ISNUMBER(A211)),VLOOKUP(A211,Studies!A:BZ,3,FALSE),"")</f>
        <v>https://doi.org/10.1016/j.xphs.2021.09.037</v>
      </c>
      <c r="D211" s="8" t="str">
        <f>IF(AND(A211&lt;&gt;"",ISNUMBER(A211)),VLOOKUP(A211,Studies!A:BZ,4,FALSE),"")</f>
        <v>Raltegravir</v>
      </c>
      <c r="E211" s="16" t="str">
        <f>IF(AND(A211&lt;&gt;"",ISNUMBER(A211)),VLOOKUP(A211,Studies!A:BZ,9,FALSE),"")</f>
        <v>FaSSGFpH1.6powder</v>
      </c>
      <c r="F211" s="13">
        <f>IF(AND(A211&lt;&gt;"",ISNUMBER(A211)),VLOOKUP(A211,Studies!A:BZ,13,FALSE),"")</f>
        <v>1</v>
      </c>
      <c r="G211" s="19">
        <v>1</v>
      </c>
      <c r="H211" s="4">
        <v>120</v>
      </c>
      <c r="I211" s="4" t="s">
        <v>32</v>
      </c>
      <c r="J211" s="4">
        <v>6.1919431379757501</v>
      </c>
      <c r="K211" s="4" t="s">
        <v>102</v>
      </c>
      <c r="L211" s="4" t="s">
        <v>345</v>
      </c>
      <c r="M211" s="4">
        <v>0.6145966709346995</v>
      </c>
      <c r="N211" s="4" t="s">
        <v>102</v>
      </c>
      <c r="O211" s="4" t="s">
        <v>348</v>
      </c>
      <c r="Q211" t="b">
        <f>IF(ISERROR(VLOOKUP(A211,Projects!A:A,1,FALSE)),FALSE,TRUE)</f>
        <v>1</v>
      </c>
    </row>
    <row r="212" spans="1:17" x14ac:dyDescent="0.35">
      <c r="A212" s="45">
        <v>19</v>
      </c>
      <c r="B212" s="8" t="str">
        <f>IF(AND(A212&lt;&gt;"",ISNUMBER(A212)),VLOOKUP(A212,Studies!A:BZ,2,FALSE),"")</f>
        <v>Segregur 2021a</v>
      </c>
      <c r="C212" s="8" t="str">
        <f>IF(AND(A212&lt;&gt;"",ISNUMBER(A212)),VLOOKUP(A212,Studies!A:BZ,3,FALSE),"")</f>
        <v>https://doi.org/10.1016/j.xphs.2021.09.037</v>
      </c>
      <c r="D212" s="8" t="str">
        <f>IF(AND(A212&lt;&gt;"",ISNUMBER(A212)),VLOOKUP(A212,Studies!A:BZ,4,FALSE),"")</f>
        <v>Raltegravir</v>
      </c>
      <c r="E212" s="16" t="str">
        <f>IF(AND(A212&lt;&gt;"",ISNUMBER(A212)),VLOOKUP(A212,Studies!A:BZ,9,FALSE),"")</f>
        <v>FaSSGFpH1.6powder</v>
      </c>
      <c r="F212" s="13">
        <f>IF(AND(A212&lt;&gt;"",ISNUMBER(A212)),VLOOKUP(A212,Studies!A:BZ,13,FALSE),"")</f>
        <v>1</v>
      </c>
      <c r="G212" s="19">
        <v>1</v>
      </c>
      <c r="H212" s="4">
        <v>150</v>
      </c>
      <c r="I212" s="4" t="s">
        <v>32</v>
      </c>
      <c r="J212" s="4">
        <v>6.22270677772</v>
      </c>
      <c r="K212" s="4" t="s">
        <v>102</v>
      </c>
      <c r="L212" s="4" t="s">
        <v>345</v>
      </c>
      <c r="M212" s="4">
        <v>0.51216389244558957</v>
      </c>
      <c r="N212" s="4" t="s">
        <v>102</v>
      </c>
      <c r="O212" s="4" t="s">
        <v>348</v>
      </c>
      <c r="Q212" t="b">
        <f>IF(ISERROR(VLOOKUP(A212,Projects!A:A,1,FALSE)),FALSE,TRUE)</f>
        <v>1</v>
      </c>
    </row>
    <row r="213" spans="1:17" x14ac:dyDescent="0.35">
      <c r="A213" s="45">
        <v>19</v>
      </c>
      <c r="B213" s="8" t="str">
        <f>IF(AND(A213&lt;&gt;"",ISNUMBER(A213)),VLOOKUP(A213,Studies!A:BZ,2,FALSE),"")</f>
        <v>Segregur 2021a</v>
      </c>
      <c r="C213" s="8" t="str">
        <f>IF(AND(A213&lt;&gt;"",ISNUMBER(A213)),VLOOKUP(A213,Studies!A:BZ,3,FALSE),"")</f>
        <v>https://doi.org/10.1016/j.xphs.2021.09.037</v>
      </c>
      <c r="D213" s="8" t="str">
        <f>IF(AND(A213&lt;&gt;"",ISNUMBER(A213)),VLOOKUP(A213,Studies!A:BZ,4,FALSE),"")</f>
        <v>Raltegravir</v>
      </c>
      <c r="E213" s="16" t="str">
        <f>IF(AND(A213&lt;&gt;"",ISNUMBER(A213)),VLOOKUP(A213,Studies!A:BZ,9,FALSE),"")</f>
        <v>FaSSGFpH1.6powder</v>
      </c>
      <c r="F213" s="13">
        <f>IF(AND(A213&lt;&gt;"",ISNUMBER(A213)),VLOOKUP(A213,Studies!A:BZ,13,FALSE),"")</f>
        <v>1</v>
      </c>
      <c r="G213" s="19">
        <v>1</v>
      </c>
      <c r="H213" s="4">
        <v>180</v>
      </c>
      <c r="I213" s="4" t="s">
        <v>32</v>
      </c>
      <c r="J213" s="4">
        <v>6.4583359744425</v>
      </c>
      <c r="K213" s="4" t="s">
        <v>102</v>
      </c>
      <c r="L213" s="4" t="s">
        <v>345</v>
      </c>
      <c r="M213" s="4">
        <v>0.30729833546735019</v>
      </c>
      <c r="N213" s="4" t="s">
        <v>102</v>
      </c>
      <c r="O213" s="4" t="s">
        <v>348</v>
      </c>
      <c r="Q213" t="b">
        <f>IF(ISERROR(VLOOKUP(A213,Projects!A:A,1,FALSE)),FALSE,TRUE)</f>
        <v>1</v>
      </c>
    </row>
    <row r="214" spans="1:17" x14ac:dyDescent="0.35">
      <c r="A214" s="45">
        <v>20</v>
      </c>
      <c r="B214" s="8" t="str">
        <f>IF(AND(A214&lt;&gt;"",ISNUMBER(A214)),VLOOKUP(A214,Studies!A:BZ,2,FALSE),"")</f>
        <v>Segregur 2021a</v>
      </c>
      <c r="C214" s="8" t="str">
        <f>IF(AND(A214&lt;&gt;"",ISNUMBER(A214)),VLOOKUP(A214,Studies!A:BZ,3,FALSE),"")</f>
        <v xml:space="preserve">https://doi.org/10.1016/j.xphs.2021.09.037 </v>
      </c>
      <c r="D214" s="8" t="str">
        <f>IF(AND(A214&lt;&gt;"",ISNUMBER(A214)),VLOOKUP(A214,Studies!A:BZ,4,FALSE),"")</f>
        <v>Raltegravir</v>
      </c>
      <c r="E214" s="16" t="str">
        <f>IF(AND(A214&lt;&gt;"",ISNUMBER(A214)),VLOOKUP(A214,Studies!A:BZ,9,FALSE),"")</f>
        <v>FaSSGF-.25h+FaSSIF-V1</v>
      </c>
      <c r="F214" s="13">
        <f>IF(AND(A214&lt;&gt;"",ISNUMBER(A214)),VLOOKUP(A214,Studies!A:BZ,13,FALSE),"")</f>
        <v>2</v>
      </c>
      <c r="G214" s="19">
        <v>1</v>
      </c>
      <c r="H214" s="4">
        <v>15</v>
      </c>
      <c r="I214" s="4" t="s">
        <v>32</v>
      </c>
      <c r="J214" s="4">
        <v>1.37618092455262</v>
      </c>
      <c r="K214" s="4" t="s">
        <v>102</v>
      </c>
      <c r="L214" s="4" t="s">
        <v>345</v>
      </c>
      <c r="M214" s="4">
        <v>0</v>
      </c>
      <c r="N214" s="4" t="s">
        <v>102</v>
      </c>
      <c r="O214" s="4" t="s">
        <v>348</v>
      </c>
      <c r="Q214" t="b">
        <f>IF(ISERROR(VLOOKUP(A214,Projects!A:A,1,FALSE)),FALSE,TRUE)</f>
        <v>1</v>
      </c>
    </row>
    <row r="215" spans="1:17" x14ac:dyDescent="0.35">
      <c r="A215" s="45">
        <v>20</v>
      </c>
      <c r="B215" s="8" t="str">
        <f>IF(AND(A215&lt;&gt;"",ISNUMBER(A215)),VLOOKUP(A215,Studies!A:BZ,2,FALSE),"")</f>
        <v>Segregur 2021a</v>
      </c>
      <c r="C215" s="8" t="str">
        <f>IF(AND(A215&lt;&gt;"",ISNUMBER(A215)),VLOOKUP(A215,Studies!A:BZ,3,FALSE),"")</f>
        <v xml:space="preserve">https://doi.org/10.1016/j.xphs.2021.09.037 </v>
      </c>
      <c r="D215" s="8" t="str">
        <f>IF(AND(A215&lt;&gt;"",ISNUMBER(A215)),VLOOKUP(A215,Studies!A:BZ,4,FALSE),"")</f>
        <v>Raltegravir</v>
      </c>
      <c r="E215" s="16" t="str">
        <f>IF(AND(A215&lt;&gt;"",ISNUMBER(A215)),VLOOKUP(A215,Studies!A:BZ,9,FALSE),"")</f>
        <v>FaSSGF-.25h+FaSSIF-V1</v>
      </c>
      <c r="F215" s="13">
        <f>IF(AND(A215&lt;&gt;"",ISNUMBER(A215)),VLOOKUP(A215,Studies!A:BZ,13,FALSE),"")</f>
        <v>2</v>
      </c>
      <c r="G215" s="19">
        <v>2</v>
      </c>
      <c r="H215" s="4">
        <v>45</v>
      </c>
      <c r="I215" s="4" t="s">
        <v>32</v>
      </c>
      <c r="J215" s="4">
        <v>6.1900188905068401</v>
      </c>
      <c r="K215" s="4" t="s">
        <v>102</v>
      </c>
      <c r="L215" s="4" t="s">
        <v>345</v>
      </c>
      <c r="M215" s="4">
        <v>0</v>
      </c>
      <c r="N215" s="4" t="s">
        <v>102</v>
      </c>
      <c r="O215" s="4" t="s">
        <v>348</v>
      </c>
      <c r="Q215" t="b">
        <f>IF(ISERROR(VLOOKUP(A215,Projects!A:A,1,FALSE)),FALSE,TRUE)</f>
        <v>1</v>
      </c>
    </row>
    <row r="216" spans="1:17" x14ac:dyDescent="0.35">
      <c r="A216" s="45">
        <v>20</v>
      </c>
      <c r="B216" s="8" t="str">
        <f>IF(AND(A216&lt;&gt;"",ISNUMBER(A216)),VLOOKUP(A216,Studies!A:BZ,2,FALSE),"")</f>
        <v>Segregur 2021a</v>
      </c>
      <c r="C216" s="8" t="str">
        <f>IF(AND(A216&lt;&gt;"",ISNUMBER(A216)),VLOOKUP(A216,Studies!A:BZ,3,FALSE),"")</f>
        <v xml:space="preserve">https://doi.org/10.1016/j.xphs.2021.09.037 </v>
      </c>
      <c r="D216" s="8" t="str">
        <f>IF(AND(A216&lt;&gt;"",ISNUMBER(A216)),VLOOKUP(A216,Studies!A:BZ,4,FALSE),"")</f>
        <v>Raltegravir</v>
      </c>
      <c r="E216" s="16" t="str">
        <f>IF(AND(A216&lt;&gt;"",ISNUMBER(A216)),VLOOKUP(A216,Studies!A:BZ,9,FALSE),"")</f>
        <v>FaSSGF-.25h+FaSSIF-V1</v>
      </c>
      <c r="F216" s="13">
        <f>IF(AND(A216&lt;&gt;"",ISNUMBER(A216)),VLOOKUP(A216,Studies!A:BZ,13,FALSE),"")</f>
        <v>2</v>
      </c>
      <c r="G216" s="19">
        <v>2</v>
      </c>
      <c r="H216" s="4">
        <v>75</v>
      </c>
      <c r="I216" s="4" t="s">
        <v>32</v>
      </c>
      <c r="J216" s="4">
        <v>16.456173595507298</v>
      </c>
      <c r="K216" s="4" t="s">
        <v>102</v>
      </c>
      <c r="L216" s="4" t="s">
        <v>345</v>
      </c>
      <c r="M216" s="4">
        <v>4.4191919191919027</v>
      </c>
      <c r="N216" s="4" t="s">
        <v>102</v>
      </c>
      <c r="O216" s="4" t="s">
        <v>348</v>
      </c>
      <c r="Q216" t="b">
        <f>IF(ISERROR(VLOOKUP(A216,Projects!A:A,1,FALSE)),FALSE,TRUE)</f>
        <v>1</v>
      </c>
    </row>
    <row r="217" spans="1:17" x14ac:dyDescent="0.35">
      <c r="A217" s="45">
        <v>20</v>
      </c>
      <c r="B217" s="8" t="str">
        <f>IF(AND(A217&lt;&gt;"",ISNUMBER(A217)),VLOOKUP(A217,Studies!A:BZ,2,FALSE),"")</f>
        <v>Segregur 2021a</v>
      </c>
      <c r="C217" s="8" t="str">
        <f>IF(AND(A217&lt;&gt;"",ISNUMBER(A217)),VLOOKUP(A217,Studies!A:BZ,3,FALSE),"")</f>
        <v xml:space="preserve">https://doi.org/10.1016/j.xphs.2021.09.037 </v>
      </c>
      <c r="D217" s="8" t="str">
        <f>IF(AND(A217&lt;&gt;"",ISNUMBER(A217)),VLOOKUP(A217,Studies!A:BZ,4,FALSE),"")</f>
        <v>Raltegravir</v>
      </c>
      <c r="E217" s="16" t="str">
        <f>IF(AND(A217&lt;&gt;"",ISNUMBER(A217)),VLOOKUP(A217,Studies!A:BZ,9,FALSE),"")</f>
        <v>FaSSGF-.25h+FaSSIF-V1</v>
      </c>
      <c r="F217" s="13">
        <f>IF(AND(A217&lt;&gt;"",ISNUMBER(A217)),VLOOKUP(A217,Studies!A:BZ,13,FALSE),"")</f>
        <v>2</v>
      </c>
      <c r="G217" s="19">
        <v>2</v>
      </c>
      <c r="H217" s="4">
        <v>105</v>
      </c>
      <c r="I217" s="4" t="s">
        <v>32</v>
      </c>
      <c r="J217" s="4">
        <v>33.838882084877604</v>
      </c>
      <c r="K217" s="4" t="s">
        <v>102</v>
      </c>
      <c r="L217" s="4" t="s">
        <v>345</v>
      </c>
      <c r="M217" s="4">
        <v>7.6331496786041981</v>
      </c>
      <c r="N217" s="4" t="s">
        <v>102</v>
      </c>
      <c r="O217" s="4" t="s">
        <v>348</v>
      </c>
      <c r="Q217" t="b">
        <f>IF(ISERROR(VLOOKUP(A217,Projects!A:A,1,FALSE)),FALSE,TRUE)</f>
        <v>1</v>
      </c>
    </row>
    <row r="218" spans="1:17" x14ac:dyDescent="0.35">
      <c r="A218" s="45">
        <v>20</v>
      </c>
      <c r="B218" s="8" t="str">
        <f>IF(AND(A218&lt;&gt;"",ISNUMBER(A218)),VLOOKUP(A218,Studies!A:BZ,2,FALSE),"")</f>
        <v>Segregur 2021a</v>
      </c>
      <c r="C218" s="8" t="str">
        <f>IF(AND(A218&lt;&gt;"",ISNUMBER(A218)),VLOOKUP(A218,Studies!A:BZ,3,FALSE),"")</f>
        <v xml:space="preserve">https://doi.org/10.1016/j.xphs.2021.09.037 </v>
      </c>
      <c r="D218" s="8" t="str">
        <f>IF(AND(A218&lt;&gt;"",ISNUMBER(A218)),VLOOKUP(A218,Studies!A:BZ,4,FALSE),"")</f>
        <v>Raltegravir</v>
      </c>
      <c r="E218" s="16" t="str">
        <f>IF(AND(A218&lt;&gt;"",ISNUMBER(A218)),VLOOKUP(A218,Studies!A:BZ,9,FALSE),"")</f>
        <v>FaSSGF-.25h+FaSSIF-V1</v>
      </c>
      <c r="F218" s="13">
        <f>IF(AND(A218&lt;&gt;"",ISNUMBER(A218)),VLOOKUP(A218,Studies!A:BZ,13,FALSE),"")</f>
        <v>2</v>
      </c>
      <c r="G218" s="19">
        <v>2</v>
      </c>
      <c r="H218" s="4">
        <v>135</v>
      </c>
      <c r="I218" s="4" t="s">
        <v>32</v>
      </c>
      <c r="J218" s="4">
        <v>54.263372025120098</v>
      </c>
      <c r="K218" s="4" t="s">
        <v>102</v>
      </c>
      <c r="L218" s="4" t="s">
        <v>345</v>
      </c>
      <c r="M218" s="4">
        <v>19.283746556473908</v>
      </c>
      <c r="N218" s="4" t="s">
        <v>102</v>
      </c>
      <c r="O218" s="4" t="s">
        <v>348</v>
      </c>
      <c r="Q218" t="b">
        <f>IF(ISERROR(VLOOKUP(A218,Projects!A:A,1,FALSE)),FALSE,TRUE)</f>
        <v>1</v>
      </c>
    </row>
    <row r="219" spans="1:17" x14ac:dyDescent="0.35">
      <c r="A219" s="45">
        <v>20</v>
      </c>
      <c r="B219" s="8" t="str">
        <f>IF(AND(A219&lt;&gt;"",ISNUMBER(A219)),VLOOKUP(A219,Studies!A:BZ,2,FALSE),"")</f>
        <v>Segregur 2021a</v>
      </c>
      <c r="C219" s="8" t="str">
        <f>IF(AND(A219&lt;&gt;"",ISNUMBER(A219)),VLOOKUP(A219,Studies!A:BZ,3,FALSE),"")</f>
        <v xml:space="preserve">https://doi.org/10.1016/j.xphs.2021.09.037 </v>
      </c>
      <c r="D219" s="8" t="str">
        <f>IF(AND(A219&lt;&gt;"",ISNUMBER(A219)),VLOOKUP(A219,Studies!A:BZ,4,FALSE),"")</f>
        <v>Raltegravir</v>
      </c>
      <c r="E219" s="16" t="str">
        <f>IF(AND(A219&lt;&gt;"",ISNUMBER(A219)),VLOOKUP(A219,Studies!A:BZ,9,FALSE),"")</f>
        <v>FaSSGF-.25h+FaSSIF-V1</v>
      </c>
      <c r="F219" s="13">
        <f>IF(AND(A219&lt;&gt;"",ISNUMBER(A219)),VLOOKUP(A219,Studies!A:BZ,13,FALSE),"")</f>
        <v>2</v>
      </c>
      <c r="G219" s="19">
        <v>2</v>
      </c>
      <c r="H219" s="4">
        <v>165</v>
      </c>
      <c r="I219" s="4" t="s">
        <v>32</v>
      </c>
      <c r="J219" s="4">
        <v>66.538216845446001</v>
      </c>
      <c r="K219" s="4" t="s">
        <v>102</v>
      </c>
      <c r="L219" s="4" t="s">
        <v>345</v>
      </c>
      <c r="M219" s="4">
        <v>21.522038567493198</v>
      </c>
      <c r="N219" s="4" t="s">
        <v>102</v>
      </c>
      <c r="O219" s="4" t="s">
        <v>348</v>
      </c>
      <c r="Q219" t="b">
        <f>IF(ISERROR(VLOOKUP(A219,Projects!A:A,1,FALSE)),FALSE,TRUE)</f>
        <v>1</v>
      </c>
    </row>
    <row r="220" spans="1:17" x14ac:dyDescent="0.35">
      <c r="A220" s="45">
        <v>20</v>
      </c>
      <c r="B220" s="8" t="str">
        <f>IF(AND(A220&lt;&gt;"",ISNUMBER(A220)),VLOOKUP(A220,Studies!A:BZ,2,FALSE),"")</f>
        <v>Segregur 2021a</v>
      </c>
      <c r="C220" s="8" t="str">
        <f>IF(AND(A220&lt;&gt;"",ISNUMBER(A220)),VLOOKUP(A220,Studies!A:BZ,3,FALSE),"")</f>
        <v xml:space="preserve">https://doi.org/10.1016/j.xphs.2021.09.037 </v>
      </c>
      <c r="D220" s="8" t="str">
        <f>IF(AND(A220&lt;&gt;"",ISNUMBER(A220)),VLOOKUP(A220,Studies!A:BZ,4,FALSE),"")</f>
        <v>Raltegravir</v>
      </c>
      <c r="E220" s="16" t="str">
        <f>IF(AND(A220&lt;&gt;"",ISNUMBER(A220)),VLOOKUP(A220,Studies!A:BZ,9,FALSE),"")</f>
        <v>FaSSGF-.25h+FaSSIF-V1</v>
      </c>
      <c r="F220" s="13">
        <f>IF(AND(A220&lt;&gt;"",ISNUMBER(A220)),VLOOKUP(A220,Studies!A:BZ,13,FALSE),"")</f>
        <v>2</v>
      </c>
      <c r="G220" s="19">
        <v>2</v>
      </c>
      <c r="H220" s="4">
        <v>195</v>
      </c>
      <c r="I220" s="4" t="s">
        <v>32</v>
      </c>
      <c r="J220" s="4">
        <v>80.075654444090802</v>
      </c>
      <c r="K220" s="4" t="s">
        <v>102</v>
      </c>
      <c r="L220" s="4" t="s">
        <v>345</v>
      </c>
      <c r="M220" s="4">
        <v>15.897612488521602</v>
      </c>
      <c r="N220" s="4" t="s">
        <v>102</v>
      </c>
      <c r="O220" s="4" t="s">
        <v>348</v>
      </c>
      <c r="Q220" t="b">
        <f>IF(ISERROR(VLOOKUP(A220,Projects!A:A,1,FALSE)),FALSE,TRUE)</f>
        <v>1</v>
      </c>
    </row>
    <row r="221" spans="1:17" x14ac:dyDescent="0.35">
      <c r="A221" s="45">
        <v>20</v>
      </c>
      <c r="B221" s="8" t="str">
        <f>IF(AND(A221&lt;&gt;"",ISNUMBER(A221)),VLOOKUP(A221,Studies!A:BZ,2,FALSE),"")</f>
        <v>Segregur 2021a</v>
      </c>
      <c r="C221" s="8" t="str">
        <f>IF(AND(A221&lt;&gt;"",ISNUMBER(A221)),VLOOKUP(A221,Studies!A:BZ,3,FALSE),"")</f>
        <v xml:space="preserve">https://doi.org/10.1016/j.xphs.2021.09.037 </v>
      </c>
      <c r="D221" s="8" t="str">
        <f>IF(AND(A221&lt;&gt;"",ISNUMBER(A221)),VLOOKUP(A221,Studies!A:BZ,4,FALSE),"")</f>
        <v>Raltegravir</v>
      </c>
      <c r="E221" s="16" t="str">
        <f>IF(AND(A221&lt;&gt;"",ISNUMBER(A221)),VLOOKUP(A221,Studies!A:BZ,9,FALSE),"")</f>
        <v>FaSSGF-.25h+FaSSIF-V1</v>
      </c>
      <c r="F221" s="13">
        <f>IF(AND(A221&lt;&gt;"",ISNUMBER(A221)),VLOOKUP(A221,Studies!A:BZ,13,FALSE),"")</f>
        <v>2</v>
      </c>
      <c r="G221" s="19">
        <v>2</v>
      </c>
      <c r="H221" s="4">
        <v>225</v>
      </c>
      <c r="I221" s="4" t="s">
        <v>32</v>
      </c>
      <c r="J221" s="4">
        <v>95.564457023828993</v>
      </c>
      <c r="K221" s="4" t="s">
        <v>102</v>
      </c>
      <c r="L221" s="4" t="s">
        <v>345</v>
      </c>
      <c r="M221" s="4">
        <v>6.0261707988980078</v>
      </c>
      <c r="N221" s="4" t="s">
        <v>102</v>
      </c>
      <c r="O221" s="4" t="s">
        <v>348</v>
      </c>
      <c r="Q221" t="b">
        <f>IF(ISERROR(VLOOKUP(A221,Projects!A:A,1,FALSE)),FALSE,TRUE)</f>
        <v>1</v>
      </c>
    </row>
    <row r="222" spans="1:17" x14ac:dyDescent="0.35">
      <c r="A222" s="45">
        <v>20</v>
      </c>
      <c r="B222" s="8" t="str">
        <f>IF(AND(A222&lt;&gt;"",ISNUMBER(A222)),VLOOKUP(A222,Studies!A:BZ,2,FALSE),"")</f>
        <v>Segregur 2021a</v>
      </c>
      <c r="C222" s="8" t="str">
        <f>IF(AND(A222&lt;&gt;"",ISNUMBER(A222)),VLOOKUP(A222,Studies!A:BZ,3,FALSE),"")</f>
        <v xml:space="preserve">https://doi.org/10.1016/j.xphs.2021.09.037 </v>
      </c>
      <c r="D222" s="8" t="str">
        <f>IF(AND(A222&lt;&gt;"",ISNUMBER(A222)),VLOOKUP(A222,Studies!A:BZ,4,FALSE),"")</f>
        <v>Raltegravir</v>
      </c>
      <c r="E222" s="16" t="str">
        <f>IF(AND(A222&lt;&gt;"",ISNUMBER(A222)),VLOOKUP(A222,Studies!A:BZ,9,FALSE),"")</f>
        <v>FaSSGF-.25h+FaSSIF-V1</v>
      </c>
      <c r="F222" s="13">
        <f>IF(AND(A222&lt;&gt;"",ISNUMBER(A222)),VLOOKUP(A222,Studies!A:BZ,13,FALSE),"")</f>
        <v>2</v>
      </c>
      <c r="G222" s="19">
        <v>2</v>
      </c>
      <c r="H222" s="4">
        <v>255</v>
      </c>
      <c r="I222" s="4" t="s">
        <v>32</v>
      </c>
      <c r="J222" s="4">
        <v>100.206118681243</v>
      </c>
      <c r="K222" s="4" t="s">
        <v>102</v>
      </c>
      <c r="L222" s="4" t="s">
        <v>345</v>
      </c>
      <c r="M222" s="4">
        <v>2.9843893480259993</v>
      </c>
      <c r="N222" s="4" t="s">
        <v>102</v>
      </c>
      <c r="O222" s="4" t="s">
        <v>348</v>
      </c>
      <c r="Q222" t="b">
        <f>IF(ISERROR(VLOOKUP(A222,Projects!A:A,1,FALSE)),FALSE,TRUE)</f>
        <v>1</v>
      </c>
    </row>
    <row r="223" spans="1:17" x14ac:dyDescent="0.35">
      <c r="A223" s="45">
        <v>20</v>
      </c>
      <c r="B223" s="8" t="str">
        <f>IF(AND(A223&lt;&gt;"",ISNUMBER(A223)),VLOOKUP(A223,Studies!A:BZ,2,FALSE),"")</f>
        <v>Segregur 2021a</v>
      </c>
      <c r="C223" s="8" t="str">
        <f>IF(AND(A223&lt;&gt;"",ISNUMBER(A223)),VLOOKUP(A223,Studies!A:BZ,3,FALSE),"")</f>
        <v xml:space="preserve">https://doi.org/10.1016/j.xphs.2021.09.037 </v>
      </c>
      <c r="D223" s="8" t="str">
        <f>IF(AND(A223&lt;&gt;"",ISNUMBER(A223)),VLOOKUP(A223,Studies!A:BZ,4,FALSE),"")</f>
        <v>Raltegravir</v>
      </c>
      <c r="E223" s="16" t="str">
        <f>IF(AND(A223&lt;&gt;"",ISNUMBER(A223)),VLOOKUP(A223,Studies!A:BZ,9,FALSE),"")</f>
        <v>FaSSGF-.25h+FaSSIF-V1</v>
      </c>
      <c r="F223" s="13">
        <f>IF(AND(A223&lt;&gt;"",ISNUMBER(A223)),VLOOKUP(A223,Studies!A:BZ,13,FALSE),"")</f>
        <v>2</v>
      </c>
      <c r="G223" s="19">
        <v>2</v>
      </c>
      <c r="H223" s="4">
        <v>315</v>
      </c>
      <c r="I223" s="4" t="s">
        <v>32</v>
      </c>
      <c r="J223" s="4">
        <v>101.913717904621</v>
      </c>
      <c r="K223" s="4" t="s">
        <v>102</v>
      </c>
      <c r="L223" s="4" t="s">
        <v>345</v>
      </c>
      <c r="M223" s="4">
        <v>1.4921946740130068</v>
      </c>
      <c r="N223" s="4" t="s">
        <v>102</v>
      </c>
      <c r="O223" s="4" t="s">
        <v>348</v>
      </c>
      <c r="Q223" t="b">
        <f>IF(ISERROR(VLOOKUP(A223,Projects!A:A,1,FALSE)),FALSE,TRUE)</f>
        <v>1</v>
      </c>
    </row>
    <row r="224" spans="1:17" x14ac:dyDescent="0.35">
      <c r="A224" s="45">
        <v>20</v>
      </c>
      <c r="B224" s="8" t="str">
        <f>IF(AND(A224&lt;&gt;"",ISNUMBER(A224)),VLOOKUP(A224,Studies!A:BZ,2,FALSE),"")</f>
        <v>Segregur 2021a</v>
      </c>
      <c r="C224" s="8" t="str">
        <f>IF(AND(A224&lt;&gt;"",ISNUMBER(A224)),VLOOKUP(A224,Studies!A:BZ,3,FALSE),"")</f>
        <v xml:space="preserve">https://doi.org/10.1016/j.xphs.2021.09.037 </v>
      </c>
      <c r="D224" s="8" t="str">
        <f>IF(AND(A224&lt;&gt;"",ISNUMBER(A224)),VLOOKUP(A224,Studies!A:BZ,4,FALSE),"")</f>
        <v>Raltegravir</v>
      </c>
      <c r="E224" s="16" t="str">
        <f>IF(AND(A224&lt;&gt;"",ISNUMBER(A224)),VLOOKUP(A224,Studies!A:BZ,9,FALSE),"")</f>
        <v>FaSSGF-.25h+FaSSIF-V1</v>
      </c>
      <c r="F224" s="13">
        <f>IF(AND(A224&lt;&gt;"",ISNUMBER(A224)),VLOOKUP(A224,Studies!A:BZ,13,FALSE),"")</f>
        <v>2</v>
      </c>
      <c r="G224" s="19">
        <v>2</v>
      </c>
      <c r="H224" s="4">
        <v>375</v>
      </c>
      <c r="I224" s="4" t="s">
        <v>32</v>
      </c>
      <c r="J224" s="4">
        <v>102.41608296822</v>
      </c>
      <c r="K224" s="4" t="s">
        <v>102</v>
      </c>
      <c r="L224" s="4" t="s">
        <v>345</v>
      </c>
      <c r="M224" s="4">
        <v>1.9513314967859969</v>
      </c>
      <c r="N224" s="4" t="s">
        <v>102</v>
      </c>
      <c r="O224" s="4" t="s">
        <v>348</v>
      </c>
      <c r="Q224" t="b">
        <f>IF(ISERROR(VLOOKUP(A224,Projects!A:A,1,FALSE)),FALSE,TRUE)</f>
        <v>1</v>
      </c>
    </row>
    <row r="225" spans="1:17" x14ac:dyDescent="0.35">
      <c r="A225" s="45">
        <v>21</v>
      </c>
      <c r="B225" s="8" t="str">
        <f>IF(AND(A225&lt;&gt;"",ISNUMBER(A225)),VLOOKUP(A225,Studies!A:BZ,2,FALSE),"")</f>
        <v>Segregur 2021a</v>
      </c>
      <c r="C225" s="8" t="str">
        <f>IF(AND(A225&lt;&gt;"",ISNUMBER(A225)),VLOOKUP(A225,Studies!A:BZ,3,FALSE),"")</f>
        <v xml:space="preserve">https://doi.org/10.1016/j.xphs.2021.09.037 </v>
      </c>
      <c r="D225" s="8" t="str">
        <f>IF(AND(A225&lt;&gt;"",ISNUMBER(A225)),VLOOKUP(A225,Studies!A:BZ,4,FALSE),"")</f>
        <v>Raltegravir</v>
      </c>
      <c r="E225" s="16" t="str">
        <f>IF(AND(A225&lt;&gt;"",ISNUMBER(A225)),VLOOKUP(A225,Studies!A:BZ,9,FALSE),"")</f>
        <v>FaSSGF-.5h+FaSSIF-V1</v>
      </c>
      <c r="F225" s="13">
        <f>IF(AND(A225&lt;&gt;"",ISNUMBER(A225)),VLOOKUP(A225,Studies!A:BZ,13,FALSE),"")</f>
        <v>2</v>
      </c>
      <c r="G225" s="19">
        <v>1</v>
      </c>
      <c r="H225" s="4">
        <v>15</v>
      </c>
      <c r="I225" s="4" t="s">
        <v>32</v>
      </c>
      <c r="J225" s="4">
        <v>1.4336065117065699</v>
      </c>
      <c r="K225" s="4" t="s">
        <v>102</v>
      </c>
      <c r="L225" s="4" t="s">
        <v>345</v>
      </c>
      <c r="M225" s="4">
        <v>0</v>
      </c>
      <c r="N225" s="4" t="s">
        <v>102</v>
      </c>
      <c r="O225" s="4" t="s">
        <v>348</v>
      </c>
      <c r="Q225" t="b">
        <f>IF(ISERROR(VLOOKUP(A225,Projects!A:A,1,FALSE)),FALSE,TRUE)</f>
        <v>1</v>
      </c>
    </row>
    <row r="226" spans="1:17" x14ac:dyDescent="0.35">
      <c r="A226" s="45">
        <v>21</v>
      </c>
      <c r="B226" s="8" t="str">
        <f>IF(AND(A226&lt;&gt;"",ISNUMBER(A226)),VLOOKUP(A226,Studies!A:BZ,2,FALSE),"")</f>
        <v>Segregur 2021a</v>
      </c>
      <c r="C226" s="8" t="str">
        <f>IF(AND(A226&lt;&gt;"",ISNUMBER(A226)),VLOOKUP(A226,Studies!A:BZ,3,FALSE),"")</f>
        <v xml:space="preserve">https://doi.org/10.1016/j.xphs.2021.09.037 </v>
      </c>
      <c r="D226" s="8" t="str">
        <f>IF(AND(A226&lt;&gt;"",ISNUMBER(A226)),VLOOKUP(A226,Studies!A:BZ,4,FALSE),"")</f>
        <v>Raltegravir</v>
      </c>
      <c r="E226" s="16" t="str">
        <f>IF(AND(A226&lt;&gt;"",ISNUMBER(A226)),VLOOKUP(A226,Studies!A:BZ,9,FALSE),"")</f>
        <v>FaSSGF-.5h+FaSSIF-V1</v>
      </c>
      <c r="F226" s="13">
        <f>IF(AND(A226&lt;&gt;"",ISNUMBER(A226)),VLOOKUP(A226,Studies!A:BZ,13,FALSE),"")</f>
        <v>2</v>
      </c>
      <c r="G226" s="19">
        <v>2</v>
      </c>
      <c r="H226" s="4">
        <v>60</v>
      </c>
      <c r="I226" s="4" t="s">
        <v>32</v>
      </c>
      <c r="J226" s="4">
        <v>6.9899924780851697</v>
      </c>
      <c r="K226" s="4" t="s">
        <v>102</v>
      </c>
      <c r="L226" s="4" t="s">
        <v>345</v>
      </c>
      <c r="M226" s="4">
        <v>0</v>
      </c>
      <c r="N226" s="4" t="s">
        <v>102</v>
      </c>
      <c r="O226" s="4" t="s">
        <v>348</v>
      </c>
      <c r="Q226" t="b">
        <f>IF(ISERROR(VLOOKUP(A226,Projects!A:A,1,FALSE)),FALSE,TRUE)</f>
        <v>1</v>
      </c>
    </row>
    <row r="227" spans="1:17" x14ac:dyDescent="0.35">
      <c r="A227" s="45">
        <v>21</v>
      </c>
      <c r="B227" s="8" t="str">
        <f>IF(AND(A227&lt;&gt;"",ISNUMBER(A227)),VLOOKUP(A227,Studies!A:BZ,2,FALSE),"")</f>
        <v>Segregur 2021a</v>
      </c>
      <c r="C227" s="8" t="str">
        <f>IF(AND(A227&lt;&gt;"",ISNUMBER(A227)),VLOOKUP(A227,Studies!A:BZ,3,FALSE),"")</f>
        <v xml:space="preserve">https://doi.org/10.1016/j.xphs.2021.09.037 </v>
      </c>
      <c r="D227" s="8" t="str">
        <f>IF(AND(A227&lt;&gt;"",ISNUMBER(A227)),VLOOKUP(A227,Studies!A:BZ,4,FALSE),"")</f>
        <v>Raltegravir</v>
      </c>
      <c r="E227" s="16" t="str">
        <f>IF(AND(A227&lt;&gt;"",ISNUMBER(A227)),VLOOKUP(A227,Studies!A:BZ,9,FALSE),"")</f>
        <v>FaSSGF-.5h+FaSSIF-V1</v>
      </c>
      <c r="F227" s="13">
        <f>IF(AND(A227&lt;&gt;"",ISNUMBER(A227)),VLOOKUP(A227,Studies!A:BZ,13,FALSE),"")</f>
        <v>2</v>
      </c>
      <c r="G227" s="19">
        <v>2</v>
      </c>
      <c r="H227" s="4">
        <v>90</v>
      </c>
      <c r="I227" s="4" t="s">
        <v>32</v>
      </c>
      <c r="J227" s="4">
        <v>11.0003744884936</v>
      </c>
      <c r="K227" s="4" t="s">
        <v>102</v>
      </c>
      <c r="L227" s="4" t="s">
        <v>345</v>
      </c>
      <c r="M227" s="4">
        <v>1.0904499540864006</v>
      </c>
      <c r="N227" s="4" t="s">
        <v>102</v>
      </c>
      <c r="O227" s="4" t="s">
        <v>348</v>
      </c>
      <c r="Q227" t="b">
        <f>IF(ISERROR(VLOOKUP(A227,Projects!A:A,1,FALSE)),FALSE,TRUE)</f>
        <v>1</v>
      </c>
    </row>
    <row r="228" spans="1:17" x14ac:dyDescent="0.35">
      <c r="A228" s="45">
        <v>21</v>
      </c>
      <c r="B228" s="8" t="str">
        <f>IF(AND(A228&lt;&gt;"",ISNUMBER(A228)),VLOOKUP(A228,Studies!A:BZ,2,FALSE),"")</f>
        <v>Segregur 2021a</v>
      </c>
      <c r="C228" s="8" t="str">
        <f>IF(AND(A228&lt;&gt;"",ISNUMBER(A228)),VLOOKUP(A228,Studies!A:BZ,3,FALSE),"")</f>
        <v xml:space="preserve">https://doi.org/10.1016/j.xphs.2021.09.037 </v>
      </c>
      <c r="D228" s="8" t="str">
        <f>IF(AND(A228&lt;&gt;"",ISNUMBER(A228)),VLOOKUP(A228,Studies!A:BZ,4,FALSE),"")</f>
        <v>Raltegravir</v>
      </c>
      <c r="E228" s="16" t="str">
        <f>IF(AND(A228&lt;&gt;"",ISNUMBER(A228)),VLOOKUP(A228,Studies!A:BZ,9,FALSE),"")</f>
        <v>FaSSGF-.5h+FaSSIF-V1</v>
      </c>
      <c r="F228" s="13">
        <f>IF(AND(A228&lt;&gt;"",ISNUMBER(A228)),VLOOKUP(A228,Studies!A:BZ,13,FALSE),"")</f>
        <v>2</v>
      </c>
      <c r="G228" s="19">
        <v>2</v>
      </c>
      <c r="H228" s="4">
        <v>120</v>
      </c>
      <c r="I228" s="4" t="s">
        <v>32</v>
      </c>
      <c r="J228" s="4">
        <v>15.928996660141101</v>
      </c>
      <c r="K228" s="4" t="s">
        <v>102</v>
      </c>
      <c r="L228" s="4" t="s">
        <v>345</v>
      </c>
      <c r="M228" s="4">
        <v>1.7217630853995001</v>
      </c>
      <c r="N228" s="4" t="s">
        <v>102</v>
      </c>
      <c r="O228" s="4" t="s">
        <v>348</v>
      </c>
      <c r="Q228" t="b">
        <f>IF(ISERROR(VLOOKUP(A228,Projects!A:A,1,FALSE)),FALSE,TRUE)</f>
        <v>1</v>
      </c>
    </row>
    <row r="229" spans="1:17" x14ac:dyDescent="0.35">
      <c r="A229" s="45">
        <v>21</v>
      </c>
      <c r="B229" s="8" t="str">
        <f>IF(AND(A229&lt;&gt;"",ISNUMBER(A229)),VLOOKUP(A229,Studies!A:BZ,2,FALSE),"")</f>
        <v>Segregur 2021a</v>
      </c>
      <c r="C229" s="8" t="str">
        <f>IF(AND(A229&lt;&gt;"",ISNUMBER(A229)),VLOOKUP(A229,Studies!A:BZ,3,FALSE),"")</f>
        <v xml:space="preserve">https://doi.org/10.1016/j.xphs.2021.09.037 </v>
      </c>
      <c r="D229" s="8" t="str">
        <f>IF(AND(A229&lt;&gt;"",ISNUMBER(A229)),VLOOKUP(A229,Studies!A:BZ,4,FALSE),"")</f>
        <v>Raltegravir</v>
      </c>
      <c r="E229" s="16" t="str">
        <f>IF(AND(A229&lt;&gt;"",ISNUMBER(A229)),VLOOKUP(A229,Studies!A:BZ,9,FALSE),"")</f>
        <v>FaSSGF-.5h+FaSSIF-V1</v>
      </c>
      <c r="F229" s="13">
        <f>IF(AND(A229&lt;&gt;"",ISNUMBER(A229)),VLOOKUP(A229,Studies!A:BZ,13,FALSE),"")</f>
        <v>2</v>
      </c>
      <c r="G229" s="19">
        <v>2</v>
      </c>
      <c r="H229" s="4">
        <v>150</v>
      </c>
      <c r="I229" s="4" t="s">
        <v>32</v>
      </c>
      <c r="J229" s="4">
        <v>21.661141755949199</v>
      </c>
      <c r="K229" s="4" t="s">
        <v>102</v>
      </c>
      <c r="L229" s="4" t="s">
        <v>345</v>
      </c>
      <c r="M229" s="4">
        <v>3.558310376492102</v>
      </c>
      <c r="N229" s="4" t="s">
        <v>102</v>
      </c>
      <c r="O229" s="4" t="s">
        <v>348</v>
      </c>
      <c r="Q229" t="b">
        <f>IF(ISERROR(VLOOKUP(A229,Projects!A:A,1,FALSE)),FALSE,TRUE)</f>
        <v>1</v>
      </c>
    </row>
    <row r="230" spans="1:17" x14ac:dyDescent="0.35">
      <c r="A230" s="45">
        <v>21</v>
      </c>
      <c r="B230" s="8" t="str">
        <f>IF(AND(A230&lt;&gt;"",ISNUMBER(A230)),VLOOKUP(A230,Studies!A:BZ,2,FALSE),"")</f>
        <v>Segregur 2021a</v>
      </c>
      <c r="C230" s="8" t="str">
        <f>IF(AND(A230&lt;&gt;"",ISNUMBER(A230)),VLOOKUP(A230,Studies!A:BZ,3,FALSE),"")</f>
        <v xml:space="preserve">https://doi.org/10.1016/j.xphs.2021.09.037 </v>
      </c>
      <c r="D230" s="8" t="str">
        <f>IF(AND(A230&lt;&gt;"",ISNUMBER(A230)),VLOOKUP(A230,Studies!A:BZ,4,FALSE),"")</f>
        <v>Raltegravir</v>
      </c>
      <c r="E230" s="16" t="str">
        <f>IF(AND(A230&lt;&gt;"",ISNUMBER(A230)),VLOOKUP(A230,Studies!A:BZ,9,FALSE),"")</f>
        <v>FaSSGF-.5h+FaSSIF-V1</v>
      </c>
      <c r="F230" s="13">
        <f>IF(AND(A230&lt;&gt;"",ISNUMBER(A230)),VLOOKUP(A230,Studies!A:BZ,13,FALSE),"")</f>
        <v>2</v>
      </c>
      <c r="G230" s="19">
        <v>2</v>
      </c>
      <c r="H230" s="4">
        <v>180</v>
      </c>
      <c r="I230" s="4" t="s">
        <v>32</v>
      </c>
      <c r="J230" s="4">
        <v>28.598487527229398</v>
      </c>
      <c r="K230" s="4" t="s">
        <v>102</v>
      </c>
      <c r="L230" s="4" t="s">
        <v>345</v>
      </c>
      <c r="M230" s="4">
        <v>4.8209366391184041</v>
      </c>
      <c r="N230" s="4" t="s">
        <v>102</v>
      </c>
      <c r="O230" s="4" t="s">
        <v>348</v>
      </c>
      <c r="Q230" t="b">
        <f>IF(ISERROR(VLOOKUP(A230,Projects!A:A,1,FALSE)),FALSE,TRUE)</f>
        <v>1</v>
      </c>
    </row>
    <row r="231" spans="1:17" x14ac:dyDescent="0.35">
      <c r="A231" s="45">
        <v>21</v>
      </c>
      <c r="B231" s="8" t="str">
        <f>IF(AND(A231&lt;&gt;"",ISNUMBER(A231)),VLOOKUP(A231,Studies!A:BZ,2,FALSE),"")</f>
        <v>Segregur 2021a</v>
      </c>
      <c r="C231" s="8" t="str">
        <f>IF(AND(A231&lt;&gt;"",ISNUMBER(A231)),VLOOKUP(A231,Studies!A:BZ,3,FALSE),"")</f>
        <v xml:space="preserve">https://doi.org/10.1016/j.xphs.2021.09.037 </v>
      </c>
      <c r="D231" s="8" t="str">
        <f>IF(AND(A231&lt;&gt;"",ISNUMBER(A231)),VLOOKUP(A231,Studies!A:BZ,4,FALSE),"")</f>
        <v>Raltegravir</v>
      </c>
      <c r="E231" s="16" t="str">
        <f>IF(AND(A231&lt;&gt;"",ISNUMBER(A231)),VLOOKUP(A231,Studies!A:BZ,9,FALSE),"")</f>
        <v>FaSSGF-.5h+FaSSIF-V1</v>
      </c>
      <c r="F231" s="13">
        <f>IF(AND(A231&lt;&gt;"",ISNUMBER(A231)),VLOOKUP(A231,Studies!A:BZ,13,FALSE),"")</f>
        <v>2</v>
      </c>
      <c r="G231" s="19">
        <v>2</v>
      </c>
      <c r="H231" s="4">
        <v>210</v>
      </c>
      <c r="I231" s="4" t="s">
        <v>32</v>
      </c>
      <c r="J231" s="4">
        <v>38.979359469308498</v>
      </c>
      <c r="K231" s="4" t="s">
        <v>102</v>
      </c>
      <c r="L231" s="4" t="s">
        <v>345</v>
      </c>
      <c r="M231" s="4">
        <v>9.6992653810835989</v>
      </c>
      <c r="N231" s="4" t="s">
        <v>102</v>
      </c>
      <c r="O231" s="4" t="s">
        <v>348</v>
      </c>
      <c r="Q231" t="b">
        <f>IF(ISERROR(VLOOKUP(A231,Projects!A:A,1,FALSE)),FALSE,TRUE)</f>
        <v>1</v>
      </c>
    </row>
    <row r="232" spans="1:17" x14ac:dyDescent="0.35">
      <c r="A232" s="45">
        <v>21</v>
      </c>
      <c r="B232" s="8" t="str">
        <f>IF(AND(A232&lt;&gt;"",ISNUMBER(A232)),VLOOKUP(A232,Studies!A:BZ,2,FALSE),"")</f>
        <v>Segregur 2021a</v>
      </c>
      <c r="C232" s="8" t="str">
        <f>IF(AND(A232&lt;&gt;"",ISNUMBER(A232)),VLOOKUP(A232,Studies!A:BZ,3,FALSE),"")</f>
        <v xml:space="preserve">https://doi.org/10.1016/j.xphs.2021.09.037 </v>
      </c>
      <c r="D232" s="8" t="str">
        <f>IF(AND(A232&lt;&gt;"",ISNUMBER(A232)),VLOOKUP(A232,Studies!A:BZ,4,FALSE),"")</f>
        <v>Raltegravir</v>
      </c>
      <c r="E232" s="16" t="str">
        <f>IF(AND(A232&lt;&gt;"",ISNUMBER(A232)),VLOOKUP(A232,Studies!A:BZ,9,FALSE),"")</f>
        <v>FaSSGF-.5h+FaSSIF-V1</v>
      </c>
      <c r="F232" s="13">
        <f>IF(AND(A232&lt;&gt;"",ISNUMBER(A232)),VLOOKUP(A232,Studies!A:BZ,13,FALSE),"")</f>
        <v>2</v>
      </c>
      <c r="G232" s="19">
        <v>2</v>
      </c>
      <c r="H232" s="4">
        <v>240</v>
      </c>
      <c r="I232" s="4" t="s">
        <v>32</v>
      </c>
      <c r="J232" s="4">
        <v>55.960356723059498</v>
      </c>
      <c r="K232" s="4" t="s">
        <v>102</v>
      </c>
      <c r="L232" s="4" t="s">
        <v>345</v>
      </c>
      <c r="M232" s="4">
        <v>18.480257116620798</v>
      </c>
      <c r="N232" s="4" t="s">
        <v>102</v>
      </c>
      <c r="O232" s="4" t="s">
        <v>348</v>
      </c>
      <c r="Q232" t="b">
        <f>IF(ISERROR(VLOOKUP(A232,Projects!A:A,1,FALSE)),FALSE,TRUE)</f>
        <v>1</v>
      </c>
    </row>
    <row r="233" spans="1:17" x14ac:dyDescent="0.35">
      <c r="A233" s="45">
        <v>21</v>
      </c>
      <c r="B233" s="8" t="str">
        <f>IF(AND(A233&lt;&gt;"",ISNUMBER(A233)),VLOOKUP(A233,Studies!A:BZ,2,FALSE),"")</f>
        <v>Segregur 2021a</v>
      </c>
      <c r="C233" s="8" t="str">
        <f>IF(AND(A233&lt;&gt;"",ISNUMBER(A233)),VLOOKUP(A233,Studies!A:BZ,3,FALSE),"")</f>
        <v xml:space="preserve">https://doi.org/10.1016/j.xphs.2021.09.037 </v>
      </c>
      <c r="D233" s="8" t="str">
        <f>IF(AND(A233&lt;&gt;"",ISNUMBER(A233)),VLOOKUP(A233,Studies!A:BZ,4,FALSE),"")</f>
        <v>Raltegravir</v>
      </c>
      <c r="E233" s="16" t="str">
        <f>IF(AND(A233&lt;&gt;"",ISNUMBER(A233)),VLOOKUP(A233,Studies!A:BZ,9,FALSE),"")</f>
        <v>FaSSGF-.5h+FaSSIF-V1</v>
      </c>
      <c r="F233" s="13">
        <f>IF(AND(A233&lt;&gt;"",ISNUMBER(A233)),VLOOKUP(A233,Studies!A:BZ,13,FALSE),"")</f>
        <v>2</v>
      </c>
      <c r="G233" s="19">
        <v>2</v>
      </c>
      <c r="H233" s="4">
        <v>270</v>
      </c>
      <c r="I233" s="4" t="s">
        <v>32</v>
      </c>
      <c r="J233" s="4">
        <v>83.501500900593896</v>
      </c>
      <c r="K233" s="4" t="s">
        <v>102</v>
      </c>
      <c r="L233" s="4" t="s">
        <v>345</v>
      </c>
      <c r="M233" s="4">
        <v>17.389807162534098</v>
      </c>
      <c r="N233" s="4" t="s">
        <v>102</v>
      </c>
      <c r="O233" s="4" t="s">
        <v>348</v>
      </c>
      <c r="Q233" t="b">
        <f>IF(ISERROR(VLOOKUP(A233,Projects!A:A,1,FALSE)),FALSE,TRUE)</f>
        <v>1</v>
      </c>
    </row>
    <row r="234" spans="1:17" x14ac:dyDescent="0.35">
      <c r="A234" s="45">
        <v>21</v>
      </c>
      <c r="B234" s="8" t="str">
        <f>IF(AND(A234&lt;&gt;"",ISNUMBER(A234)),VLOOKUP(A234,Studies!A:BZ,2,FALSE),"")</f>
        <v>Segregur 2021a</v>
      </c>
      <c r="C234" s="8" t="str">
        <f>IF(AND(A234&lt;&gt;"",ISNUMBER(A234)),VLOOKUP(A234,Studies!A:BZ,3,FALSE),"")</f>
        <v xml:space="preserve">https://doi.org/10.1016/j.xphs.2021.09.037 </v>
      </c>
      <c r="D234" s="8" t="str">
        <f>IF(AND(A234&lt;&gt;"",ISNUMBER(A234)),VLOOKUP(A234,Studies!A:BZ,4,FALSE),"")</f>
        <v>Raltegravir</v>
      </c>
      <c r="E234" s="16" t="str">
        <f>IF(AND(A234&lt;&gt;"",ISNUMBER(A234)),VLOOKUP(A234,Studies!A:BZ,9,FALSE),"")</f>
        <v>FaSSGF-.5h+FaSSIF-V1</v>
      </c>
      <c r="F234" s="13">
        <f>IF(AND(A234&lt;&gt;"",ISNUMBER(A234)),VLOOKUP(A234,Studies!A:BZ,13,FALSE),"")</f>
        <v>2</v>
      </c>
      <c r="G234" s="19">
        <v>2</v>
      </c>
      <c r="H234" s="4">
        <v>330</v>
      </c>
      <c r="I234" s="4" t="s">
        <v>32</v>
      </c>
      <c r="J234" s="4">
        <v>92.383079495495906</v>
      </c>
      <c r="K234" s="4" t="s">
        <v>102</v>
      </c>
      <c r="L234" s="4" t="s">
        <v>345</v>
      </c>
      <c r="M234" s="4">
        <v>6.9444444444444997</v>
      </c>
      <c r="N234" s="4" t="s">
        <v>102</v>
      </c>
      <c r="O234" s="4" t="s">
        <v>348</v>
      </c>
      <c r="Q234" t="b">
        <f>IF(ISERROR(VLOOKUP(A234,Projects!A:A,1,FALSE)),FALSE,TRUE)</f>
        <v>1</v>
      </c>
    </row>
    <row r="235" spans="1:17" x14ac:dyDescent="0.35">
      <c r="A235" s="45">
        <v>21</v>
      </c>
      <c r="B235" s="8" t="str">
        <f>IF(AND(A235&lt;&gt;"",ISNUMBER(A235)),VLOOKUP(A235,Studies!A:BZ,2,FALSE),"")</f>
        <v>Segregur 2021a</v>
      </c>
      <c r="C235" s="8" t="str">
        <f>IF(AND(A235&lt;&gt;"",ISNUMBER(A235)),VLOOKUP(A235,Studies!A:BZ,3,FALSE),"")</f>
        <v xml:space="preserve">https://doi.org/10.1016/j.xphs.2021.09.037 </v>
      </c>
      <c r="D235" s="8" t="str">
        <f>IF(AND(A235&lt;&gt;"",ISNUMBER(A235)),VLOOKUP(A235,Studies!A:BZ,4,FALSE),"")</f>
        <v>Raltegravir</v>
      </c>
      <c r="E235" s="16" t="str">
        <f>IF(AND(A235&lt;&gt;"",ISNUMBER(A235)),VLOOKUP(A235,Studies!A:BZ,9,FALSE),"")</f>
        <v>FaSSGF-.5h+FaSSIF-V1</v>
      </c>
      <c r="F235" s="13">
        <f>IF(AND(A235&lt;&gt;"",ISNUMBER(A235)),VLOOKUP(A235,Studies!A:BZ,13,FALSE),"")</f>
        <v>2</v>
      </c>
      <c r="G235" s="19">
        <v>2</v>
      </c>
      <c r="H235" s="4">
        <v>360</v>
      </c>
      <c r="I235" s="4" t="s">
        <v>32</v>
      </c>
      <c r="J235" s="4">
        <v>95.073443140431493</v>
      </c>
      <c r="K235" s="4" t="s">
        <v>102</v>
      </c>
      <c r="L235" s="4" t="s">
        <v>345</v>
      </c>
      <c r="M235" s="4">
        <v>7.7479338842975096</v>
      </c>
      <c r="N235" s="4" t="s">
        <v>102</v>
      </c>
      <c r="O235" s="4" t="s">
        <v>348</v>
      </c>
      <c r="Q235" t="b">
        <f>IF(ISERROR(VLOOKUP(A235,Projects!A:A,1,FALSE)),FALSE,TRUE)</f>
        <v>1</v>
      </c>
    </row>
    <row r="236" spans="1:17" x14ac:dyDescent="0.35">
      <c r="A236" s="45">
        <v>22</v>
      </c>
      <c r="B236" s="8" t="str">
        <f>IF(AND(A236&lt;&gt;"",ISNUMBER(A236)),VLOOKUP(A236,Studies!A:BZ,2,FALSE),"")</f>
        <v>Segregur 2021a</v>
      </c>
      <c r="C236" s="8" t="str">
        <f>IF(AND(A236&lt;&gt;"",ISNUMBER(A236)),VLOOKUP(A236,Studies!A:BZ,3,FALSE),"")</f>
        <v xml:space="preserve">https://doi.org/10.1016/j.xphs.2021.09.037 </v>
      </c>
      <c r="D236" s="8" t="str">
        <f>IF(AND(A236&lt;&gt;"",ISNUMBER(A236)),VLOOKUP(A236,Studies!A:BZ,4,FALSE),"")</f>
        <v>Raltegravir</v>
      </c>
      <c r="E236" s="16" t="str">
        <f>IF(AND(A236&lt;&gt;"",ISNUMBER(A236)),VLOOKUP(A236,Studies!A:BZ,9,FALSE),"")</f>
        <v>FaSSGF-1h+FaSSIF-V1</v>
      </c>
      <c r="F236" s="13">
        <f>IF(AND(A236&lt;&gt;"",ISNUMBER(A236)),VLOOKUP(A236,Studies!A:BZ,13,FALSE),"")</f>
        <v>2</v>
      </c>
      <c r="G236" s="19">
        <v>1</v>
      </c>
      <c r="H236" s="4">
        <v>30</v>
      </c>
      <c r="I236" s="4" t="s">
        <v>32</v>
      </c>
      <c r="J236" s="4">
        <v>3.08327230260242</v>
      </c>
      <c r="K236" s="4" t="s">
        <v>102</v>
      </c>
      <c r="L236" s="4" t="s">
        <v>345</v>
      </c>
      <c r="M236" s="4">
        <v>0</v>
      </c>
      <c r="N236" s="4" t="s">
        <v>102</v>
      </c>
      <c r="O236" s="4" t="s">
        <v>348</v>
      </c>
      <c r="Q236" t="b">
        <f>IF(ISERROR(VLOOKUP(A236,Projects!A:A,1,FALSE)),FALSE,TRUE)</f>
        <v>1</v>
      </c>
    </row>
    <row r="237" spans="1:17" x14ac:dyDescent="0.35">
      <c r="A237" s="45">
        <v>22</v>
      </c>
      <c r="B237" s="8" t="str">
        <f>IF(AND(A237&lt;&gt;"",ISNUMBER(A237)),VLOOKUP(A237,Studies!A:BZ,2,FALSE),"")</f>
        <v>Segregur 2021a</v>
      </c>
      <c r="C237" s="8" t="str">
        <f>IF(AND(A237&lt;&gt;"",ISNUMBER(A237)),VLOOKUP(A237,Studies!A:BZ,3,FALSE),"")</f>
        <v xml:space="preserve">https://doi.org/10.1016/j.xphs.2021.09.037 </v>
      </c>
      <c r="D237" s="8" t="str">
        <f>IF(AND(A237&lt;&gt;"",ISNUMBER(A237)),VLOOKUP(A237,Studies!A:BZ,4,FALSE),"")</f>
        <v>Raltegravir</v>
      </c>
      <c r="E237" s="16" t="str">
        <f>IF(AND(A237&lt;&gt;"",ISNUMBER(A237)),VLOOKUP(A237,Studies!A:BZ,9,FALSE),"")</f>
        <v>FaSSGF-1h+FaSSIF-V1</v>
      </c>
      <c r="F237" s="13">
        <f>IF(AND(A237&lt;&gt;"",ISNUMBER(A237)),VLOOKUP(A237,Studies!A:BZ,13,FALSE),"")</f>
        <v>2</v>
      </c>
      <c r="G237" s="19">
        <v>1</v>
      </c>
      <c r="H237" s="4">
        <v>60</v>
      </c>
      <c r="I237" s="4" t="s">
        <v>32</v>
      </c>
      <c r="J237" s="4">
        <v>6.8624647030753101</v>
      </c>
      <c r="K237" s="4" t="s">
        <v>102</v>
      </c>
      <c r="L237" s="4" t="s">
        <v>345</v>
      </c>
      <c r="M237" s="4">
        <v>0</v>
      </c>
      <c r="N237" s="4" t="s">
        <v>102</v>
      </c>
      <c r="O237" s="4" t="s">
        <v>348</v>
      </c>
      <c r="Q237" t="b">
        <f>IF(ISERROR(VLOOKUP(A237,Projects!A:A,1,FALSE)),FALSE,TRUE)</f>
        <v>1</v>
      </c>
    </row>
    <row r="238" spans="1:17" x14ac:dyDescent="0.35">
      <c r="A238" s="45">
        <v>22</v>
      </c>
      <c r="B238" s="8" t="str">
        <f>IF(AND(A238&lt;&gt;"",ISNUMBER(A238)),VLOOKUP(A238,Studies!A:BZ,2,FALSE),"")</f>
        <v>Segregur 2021a</v>
      </c>
      <c r="C238" s="8" t="str">
        <f>IF(AND(A238&lt;&gt;"",ISNUMBER(A238)),VLOOKUP(A238,Studies!A:BZ,3,FALSE),"")</f>
        <v xml:space="preserve">https://doi.org/10.1016/j.xphs.2021.09.037 </v>
      </c>
      <c r="D238" s="8" t="str">
        <f>IF(AND(A238&lt;&gt;"",ISNUMBER(A238)),VLOOKUP(A238,Studies!A:BZ,4,FALSE),"")</f>
        <v>Raltegravir</v>
      </c>
      <c r="E238" s="16" t="str">
        <f>IF(AND(A238&lt;&gt;"",ISNUMBER(A238)),VLOOKUP(A238,Studies!A:BZ,9,FALSE),"")</f>
        <v>FaSSGF-1h+FaSSIF-V1</v>
      </c>
      <c r="F238" s="13">
        <f>IF(AND(A238&lt;&gt;"",ISNUMBER(A238)),VLOOKUP(A238,Studies!A:BZ,13,FALSE),"")</f>
        <v>2</v>
      </c>
      <c r="G238" s="19">
        <v>2</v>
      </c>
      <c r="H238" s="4">
        <v>90</v>
      </c>
      <c r="I238" s="4" t="s">
        <v>32</v>
      </c>
      <c r="J238" s="4">
        <v>9.8445445640115796</v>
      </c>
      <c r="K238" s="4" t="s">
        <v>102</v>
      </c>
      <c r="L238" s="4" t="s">
        <v>345</v>
      </c>
      <c r="M238" s="4">
        <v>0</v>
      </c>
      <c r="N238" s="4" t="s">
        <v>102</v>
      </c>
      <c r="O238" s="4" t="s">
        <v>348</v>
      </c>
      <c r="Q238" t="b">
        <f>IF(ISERROR(VLOOKUP(A238,Projects!A:A,1,FALSE)),FALSE,TRUE)</f>
        <v>1</v>
      </c>
    </row>
    <row r="239" spans="1:17" x14ac:dyDescent="0.35">
      <c r="A239" s="45">
        <v>22</v>
      </c>
      <c r="B239" s="8" t="str">
        <f>IF(AND(A239&lt;&gt;"",ISNUMBER(A239)),VLOOKUP(A239,Studies!A:BZ,2,FALSE),"")</f>
        <v>Segregur 2021a</v>
      </c>
      <c r="C239" s="8" t="str">
        <f>IF(AND(A239&lt;&gt;"",ISNUMBER(A239)),VLOOKUP(A239,Studies!A:BZ,3,FALSE),"")</f>
        <v xml:space="preserve">https://doi.org/10.1016/j.xphs.2021.09.037 </v>
      </c>
      <c r="D239" s="8" t="str">
        <f>IF(AND(A239&lt;&gt;"",ISNUMBER(A239)),VLOOKUP(A239,Studies!A:BZ,4,FALSE),"")</f>
        <v>Raltegravir</v>
      </c>
      <c r="E239" s="16" t="str">
        <f>IF(AND(A239&lt;&gt;"",ISNUMBER(A239)),VLOOKUP(A239,Studies!A:BZ,9,FALSE),"")</f>
        <v>FaSSGF-1h+FaSSIF-V1</v>
      </c>
      <c r="F239" s="13">
        <f>IF(AND(A239&lt;&gt;"",ISNUMBER(A239)),VLOOKUP(A239,Studies!A:BZ,13,FALSE),"")</f>
        <v>2</v>
      </c>
      <c r="G239" s="19">
        <v>2</v>
      </c>
      <c r="H239" s="4">
        <v>120</v>
      </c>
      <c r="I239" s="4" t="s">
        <v>32</v>
      </c>
      <c r="J239" s="4">
        <v>12.986070185846501</v>
      </c>
      <c r="K239" s="4" t="s">
        <v>102</v>
      </c>
      <c r="L239" s="4" t="s">
        <v>345</v>
      </c>
      <c r="M239" s="4">
        <v>0</v>
      </c>
      <c r="N239" s="4" t="s">
        <v>102</v>
      </c>
      <c r="O239" s="4" t="s">
        <v>348</v>
      </c>
      <c r="Q239" t="b">
        <f>IF(ISERROR(VLOOKUP(A239,Projects!A:A,1,FALSE)),FALSE,TRUE)</f>
        <v>1</v>
      </c>
    </row>
    <row r="240" spans="1:17" x14ac:dyDescent="0.35">
      <c r="A240" s="45">
        <v>22</v>
      </c>
      <c r="B240" s="8" t="str">
        <f>IF(AND(A240&lt;&gt;"",ISNUMBER(A240)),VLOOKUP(A240,Studies!A:BZ,2,FALSE),"")</f>
        <v>Segregur 2021a</v>
      </c>
      <c r="C240" s="8" t="str">
        <f>IF(AND(A240&lt;&gt;"",ISNUMBER(A240)),VLOOKUP(A240,Studies!A:BZ,3,FALSE),"")</f>
        <v xml:space="preserve">https://doi.org/10.1016/j.xphs.2021.09.037 </v>
      </c>
      <c r="D240" s="8" t="str">
        <f>IF(AND(A240&lt;&gt;"",ISNUMBER(A240)),VLOOKUP(A240,Studies!A:BZ,4,FALSE),"")</f>
        <v>Raltegravir</v>
      </c>
      <c r="E240" s="16" t="str">
        <f>IF(AND(A240&lt;&gt;"",ISNUMBER(A240)),VLOOKUP(A240,Studies!A:BZ,9,FALSE),"")</f>
        <v>FaSSGF-1h+FaSSIF-V1</v>
      </c>
      <c r="F240" s="13">
        <f>IF(AND(A240&lt;&gt;"",ISNUMBER(A240)),VLOOKUP(A240,Studies!A:BZ,13,FALSE),"")</f>
        <v>2</v>
      </c>
      <c r="G240" s="19">
        <v>2</v>
      </c>
      <c r="H240" s="4">
        <v>150</v>
      </c>
      <c r="I240" s="4" t="s">
        <v>32</v>
      </c>
      <c r="J240" s="4">
        <v>16.685551332365801</v>
      </c>
      <c r="K240" s="4" t="s">
        <v>102</v>
      </c>
      <c r="L240" s="4" t="s">
        <v>345</v>
      </c>
      <c r="M240" s="4">
        <v>0.67754565860629867</v>
      </c>
      <c r="N240" s="4" t="s">
        <v>102</v>
      </c>
      <c r="O240" s="4" t="s">
        <v>348</v>
      </c>
      <c r="Q240" t="b">
        <f>IF(ISERROR(VLOOKUP(A240,Projects!A:A,1,FALSE)),FALSE,TRUE)</f>
        <v>1</v>
      </c>
    </row>
    <row r="241" spans="1:17" x14ac:dyDescent="0.35">
      <c r="A241" s="45">
        <v>22</v>
      </c>
      <c r="B241" s="8" t="str">
        <f>IF(AND(A241&lt;&gt;"",ISNUMBER(A241)),VLOOKUP(A241,Studies!A:BZ,2,FALSE),"")</f>
        <v>Segregur 2021a</v>
      </c>
      <c r="C241" s="8" t="str">
        <f>IF(AND(A241&lt;&gt;"",ISNUMBER(A241)),VLOOKUP(A241,Studies!A:BZ,3,FALSE),"")</f>
        <v xml:space="preserve">https://doi.org/10.1016/j.xphs.2021.09.037 </v>
      </c>
      <c r="D241" s="8" t="str">
        <f>IF(AND(A241&lt;&gt;"",ISNUMBER(A241)),VLOOKUP(A241,Studies!A:BZ,4,FALSE),"")</f>
        <v>Raltegravir</v>
      </c>
      <c r="E241" s="16" t="str">
        <f>IF(AND(A241&lt;&gt;"",ISNUMBER(A241)),VLOOKUP(A241,Studies!A:BZ,9,FALSE),"")</f>
        <v>FaSSGF-1h+FaSSIF-V1</v>
      </c>
      <c r="F241" s="13">
        <f>IF(AND(A241&lt;&gt;"",ISNUMBER(A241)),VLOOKUP(A241,Studies!A:BZ,13,FALSE),"")</f>
        <v>2</v>
      </c>
      <c r="G241" s="19">
        <v>2</v>
      </c>
      <c r="H241" s="4">
        <v>180</v>
      </c>
      <c r="I241" s="4" t="s">
        <v>32</v>
      </c>
      <c r="J241" s="4">
        <v>20.783612001644801</v>
      </c>
      <c r="K241" s="4" t="s">
        <v>102</v>
      </c>
      <c r="L241" s="4" t="s">
        <v>345</v>
      </c>
      <c r="M241" s="4">
        <v>1.5543694520966973</v>
      </c>
      <c r="N241" s="4" t="s">
        <v>102</v>
      </c>
      <c r="O241" s="4" t="s">
        <v>348</v>
      </c>
      <c r="Q241" t="b">
        <f>IF(ISERROR(VLOOKUP(A241,Projects!A:A,1,FALSE)),FALSE,TRUE)</f>
        <v>1</v>
      </c>
    </row>
    <row r="242" spans="1:17" x14ac:dyDescent="0.35">
      <c r="A242" s="45">
        <v>22</v>
      </c>
      <c r="B242" s="8" t="str">
        <f>IF(AND(A242&lt;&gt;"",ISNUMBER(A242)),VLOOKUP(A242,Studies!A:BZ,2,FALSE),"")</f>
        <v>Segregur 2021a</v>
      </c>
      <c r="C242" s="8" t="str">
        <f>IF(AND(A242&lt;&gt;"",ISNUMBER(A242)),VLOOKUP(A242,Studies!A:BZ,3,FALSE),"")</f>
        <v xml:space="preserve">https://doi.org/10.1016/j.xphs.2021.09.037 </v>
      </c>
      <c r="D242" s="8" t="str">
        <f>IF(AND(A242&lt;&gt;"",ISNUMBER(A242)),VLOOKUP(A242,Studies!A:BZ,4,FALSE),"")</f>
        <v>Raltegravir</v>
      </c>
      <c r="E242" s="16" t="str">
        <f>IF(AND(A242&lt;&gt;"",ISNUMBER(A242)),VLOOKUP(A242,Studies!A:BZ,9,FALSE),"")</f>
        <v>FaSSGF-1h+FaSSIF-V1</v>
      </c>
      <c r="F242" s="13">
        <f>IF(AND(A242&lt;&gt;"",ISNUMBER(A242)),VLOOKUP(A242,Studies!A:BZ,13,FALSE),"")</f>
        <v>2</v>
      </c>
      <c r="G242" s="19">
        <v>2</v>
      </c>
      <c r="H242" s="4">
        <v>210</v>
      </c>
      <c r="I242" s="4" t="s">
        <v>32</v>
      </c>
      <c r="J242" s="4">
        <v>26.157029481191401</v>
      </c>
      <c r="K242" s="4" t="s">
        <v>102</v>
      </c>
      <c r="L242" s="4" t="s">
        <v>345</v>
      </c>
      <c r="M242" s="4">
        <v>2.0724926027955988</v>
      </c>
      <c r="N242" s="4" t="s">
        <v>102</v>
      </c>
      <c r="O242" s="4" t="s">
        <v>348</v>
      </c>
      <c r="Q242" t="b">
        <f>IF(ISERROR(VLOOKUP(A242,Projects!A:A,1,FALSE)),FALSE,TRUE)</f>
        <v>1</v>
      </c>
    </row>
    <row r="243" spans="1:17" x14ac:dyDescent="0.35">
      <c r="A243" s="45">
        <v>22</v>
      </c>
      <c r="B243" s="8" t="str">
        <f>IF(AND(A243&lt;&gt;"",ISNUMBER(A243)),VLOOKUP(A243,Studies!A:BZ,2,FALSE),"")</f>
        <v>Segregur 2021a</v>
      </c>
      <c r="C243" s="8" t="str">
        <f>IF(AND(A243&lt;&gt;"",ISNUMBER(A243)),VLOOKUP(A243,Studies!A:BZ,3,FALSE),"")</f>
        <v xml:space="preserve">https://doi.org/10.1016/j.xphs.2021.09.037 </v>
      </c>
      <c r="D243" s="8" t="str">
        <f>IF(AND(A243&lt;&gt;"",ISNUMBER(A243)),VLOOKUP(A243,Studies!A:BZ,4,FALSE),"")</f>
        <v>Raltegravir</v>
      </c>
      <c r="E243" s="16" t="str">
        <f>IF(AND(A243&lt;&gt;"",ISNUMBER(A243)),VLOOKUP(A243,Studies!A:BZ,9,FALSE),"")</f>
        <v>FaSSGF-1h+FaSSIF-V1</v>
      </c>
      <c r="F243" s="13">
        <f>IF(AND(A243&lt;&gt;"",ISNUMBER(A243)),VLOOKUP(A243,Studies!A:BZ,13,FALSE),"")</f>
        <v>2</v>
      </c>
      <c r="G243" s="19">
        <v>2</v>
      </c>
      <c r="H243" s="4">
        <v>240</v>
      </c>
      <c r="I243" s="4" t="s">
        <v>32</v>
      </c>
      <c r="J243" s="4">
        <v>34.559474610977801</v>
      </c>
      <c r="K243" s="4" t="s">
        <v>102</v>
      </c>
      <c r="L243" s="4" t="s">
        <v>345</v>
      </c>
      <c r="M243" s="4">
        <v>5.7790659116415952</v>
      </c>
      <c r="N243" s="4" t="s">
        <v>102</v>
      </c>
      <c r="O243" s="4" t="s">
        <v>348</v>
      </c>
      <c r="Q243" t="b">
        <f>IF(ISERROR(VLOOKUP(A243,Projects!A:A,1,FALSE)),FALSE,TRUE)</f>
        <v>1</v>
      </c>
    </row>
    <row r="244" spans="1:17" x14ac:dyDescent="0.35">
      <c r="A244" s="45">
        <v>22</v>
      </c>
      <c r="B244" s="8" t="str">
        <f>IF(AND(A244&lt;&gt;"",ISNUMBER(A244)),VLOOKUP(A244,Studies!A:BZ,2,FALSE),"")</f>
        <v>Segregur 2021a</v>
      </c>
      <c r="C244" s="8" t="str">
        <f>IF(AND(A244&lt;&gt;"",ISNUMBER(A244)),VLOOKUP(A244,Studies!A:BZ,3,FALSE),"")</f>
        <v xml:space="preserve">https://doi.org/10.1016/j.xphs.2021.09.037 </v>
      </c>
      <c r="D244" s="8" t="str">
        <f>IF(AND(A244&lt;&gt;"",ISNUMBER(A244)),VLOOKUP(A244,Studies!A:BZ,4,FALSE),"")</f>
        <v>Raltegravir</v>
      </c>
      <c r="E244" s="16" t="str">
        <f>IF(AND(A244&lt;&gt;"",ISNUMBER(A244)),VLOOKUP(A244,Studies!A:BZ,9,FALSE),"")</f>
        <v>FaSSGF-1h+FaSSIF-V1</v>
      </c>
      <c r="F244" s="13">
        <f>IF(AND(A244&lt;&gt;"",ISNUMBER(A244)),VLOOKUP(A244,Studies!A:BZ,13,FALSE),"")</f>
        <v>2</v>
      </c>
      <c r="G244" s="19">
        <v>2</v>
      </c>
      <c r="H244" s="4">
        <v>270</v>
      </c>
      <c r="I244" s="4" t="s">
        <v>32</v>
      </c>
      <c r="J244" s="4">
        <v>47.465628842138202</v>
      </c>
      <c r="K244" s="4" t="s">
        <v>102</v>
      </c>
      <c r="L244" s="4" t="s">
        <v>345</v>
      </c>
      <c r="M244" s="4">
        <v>11.398709315375996</v>
      </c>
      <c r="N244" s="4" t="s">
        <v>102</v>
      </c>
      <c r="O244" s="4" t="s">
        <v>348</v>
      </c>
      <c r="Q244" t="b">
        <f>IF(ISERROR(VLOOKUP(A244,Projects!A:A,1,FALSE)),FALSE,TRUE)</f>
        <v>1</v>
      </c>
    </row>
    <row r="245" spans="1:17" x14ac:dyDescent="0.35">
      <c r="A245" s="45">
        <v>22</v>
      </c>
      <c r="B245" s="8" t="str">
        <f>IF(AND(A245&lt;&gt;"",ISNUMBER(A245)),VLOOKUP(A245,Studies!A:BZ,2,FALSE),"")</f>
        <v>Segregur 2021a</v>
      </c>
      <c r="C245" s="8" t="str">
        <f>IF(AND(A245&lt;&gt;"",ISNUMBER(A245)),VLOOKUP(A245,Studies!A:BZ,3,FALSE),"")</f>
        <v xml:space="preserve">https://doi.org/10.1016/j.xphs.2021.09.037 </v>
      </c>
      <c r="D245" s="8" t="str">
        <f>IF(AND(A245&lt;&gt;"",ISNUMBER(A245)),VLOOKUP(A245,Studies!A:BZ,4,FALSE),"")</f>
        <v>Raltegravir</v>
      </c>
      <c r="E245" s="16" t="str">
        <f>IF(AND(A245&lt;&gt;"",ISNUMBER(A245)),VLOOKUP(A245,Studies!A:BZ,9,FALSE),"")</f>
        <v>FaSSGF-1h+FaSSIF-V1</v>
      </c>
      <c r="F245" s="13">
        <f>IF(AND(A245&lt;&gt;"",ISNUMBER(A245)),VLOOKUP(A245,Studies!A:BZ,13,FALSE),"")</f>
        <v>2</v>
      </c>
      <c r="G245" s="19">
        <v>2</v>
      </c>
      <c r="H245" s="4">
        <v>300</v>
      </c>
      <c r="I245" s="4" t="s">
        <v>32</v>
      </c>
      <c r="J245" s="4">
        <v>64.636311906829206</v>
      </c>
      <c r="K245" s="4" t="s">
        <v>102</v>
      </c>
      <c r="L245" s="4" t="s">
        <v>345</v>
      </c>
      <c r="M245" s="4">
        <v>18.054599020508093</v>
      </c>
      <c r="N245" s="4" t="s">
        <v>102</v>
      </c>
      <c r="O245" s="4" t="s">
        <v>348</v>
      </c>
      <c r="Q245" t="b">
        <f>IF(ISERROR(VLOOKUP(A245,Projects!A:A,1,FALSE)),FALSE,TRUE)</f>
        <v>1</v>
      </c>
    </row>
    <row r="246" spans="1:17" x14ac:dyDescent="0.35">
      <c r="A246" s="45">
        <v>22</v>
      </c>
      <c r="B246" s="8" t="str">
        <f>IF(AND(A246&lt;&gt;"",ISNUMBER(A246)),VLOOKUP(A246,Studies!A:BZ,2,FALSE),"")</f>
        <v>Segregur 2021a</v>
      </c>
      <c r="C246" s="8" t="str">
        <f>IF(AND(A246&lt;&gt;"",ISNUMBER(A246)),VLOOKUP(A246,Studies!A:BZ,3,FALSE),"")</f>
        <v xml:space="preserve">https://doi.org/10.1016/j.xphs.2021.09.037 </v>
      </c>
      <c r="D246" s="8" t="str">
        <f>IF(AND(A246&lt;&gt;"",ISNUMBER(A246)),VLOOKUP(A246,Studies!A:BZ,4,FALSE),"")</f>
        <v>Raltegravir</v>
      </c>
      <c r="E246" s="16" t="str">
        <f>IF(AND(A246&lt;&gt;"",ISNUMBER(A246)),VLOOKUP(A246,Studies!A:BZ,9,FALSE),"")</f>
        <v>FaSSGF-1h+FaSSIF-V1</v>
      </c>
      <c r="F246" s="13">
        <f>IF(AND(A246&lt;&gt;"",ISNUMBER(A246)),VLOOKUP(A246,Studies!A:BZ,13,FALSE),"")</f>
        <v>2</v>
      </c>
      <c r="G246" s="19">
        <v>2</v>
      </c>
      <c r="H246" s="4">
        <v>360</v>
      </c>
      <c r="I246" s="4" t="s">
        <v>32</v>
      </c>
      <c r="J246" s="4">
        <v>81.481081046369994</v>
      </c>
      <c r="K246" s="4" t="s">
        <v>102</v>
      </c>
      <c r="L246" s="4" t="s">
        <v>345</v>
      </c>
      <c r="M246" s="4">
        <v>3.9457070707071011</v>
      </c>
      <c r="N246" s="4" t="s">
        <v>102</v>
      </c>
      <c r="O246" s="4" t="s">
        <v>348</v>
      </c>
      <c r="Q246" t="b">
        <f>IF(ISERROR(VLOOKUP(A246,Projects!A:A,1,FALSE)),FALSE,TRUE)</f>
        <v>1</v>
      </c>
    </row>
    <row r="247" spans="1:17" x14ac:dyDescent="0.35">
      <c r="A247" s="45">
        <v>22</v>
      </c>
      <c r="B247" s="8" t="str">
        <f>IF(AND(A247&lt;&gt;"",ISNUMBER(A247)),VLOOKUP(A247,Studies!A:BZ,2,FALSE),"")</f>
        <v>Segregur 2021a</v>
      </c>
      <c r="C247" s="8" t="str">
        <f>IF(AND(A247&lt;&gt;"",ISNUMBER(A247)),VLOOKUP(A247,Studies!A:BZ,3,FALSE),"")</f>
        <v xml:space="preserve">https://doi.org/10.1016/j.xphs.2021.09.037 </v>
      </c>
      <c r="D247" s="8" t="str">
        <f>IF(AND(A247&lt;&gt;"",ISNUMBER(A247)),VLOOKUP(A247,Studies!A:BZ,4,FALSE),"")</f>
        <v>Raltegravir</v>
      </c>
      <c r="E247" s="16" t="str">
        <f>IF(AND(A247&lt;&gt;"",ISNUMBER(A247)),VLOOKUP(A247,Studies!A:BZ,9,FALSE),"")</f>
        <v>FaSSGF-1h+FaSSIF-V1</v>
      </c>
      <c r="F247" s="13">
        <f>IF(AND(A247&lt;&gt;"",ISNUMBER(A247)),VLOOKUP(A247,Studies!A:BZ,13,FALSE),"")</f>
        <v>2</v>
      </c>
      <c r="G247" s="19">
        <v>2</v>
      </c>
      <c r="H247" s="4">
        <v>420</v>
      </c>
      <c r="I247" s="4" t="s">
        <v>32</v>
      </c>
      <c r="J247" s="4">
        <v>86.6082726017288</v>
      </c>
      <c r="K247" s="4" t="s">
        <v>102</v>
      </c>
      <c r="L247" s="4" t="s">
        <v>345</v>
      </c>
      <c r="M247" s="4">
        <v>3.4674395469850054</v>
      </c>
      <c r="N247" s="4" t="s">
        <v>102</v>
      </c>
      <c r="O247" s="4" t="s">
        <v>348</v>
      </c>
      <c r="Q247" t="b">
        <f>IF(ISERROR(VLOOKUP(A247,Projects!A:A,1,FALSE)),FALSE,TRUE)</f>
        <v>1</v>
      </c>
    </row>
    <row r="248" spans="1:17" x14ac:dyDescent="0.35">
      <c r="A248" s="45">
        <v>23</v>
      </c>
      <c r="B248" s="8" t="str">
        <f>IF(AND(A248&lt;&gt;"",ISNUMBER(A248)),VLOOKUP(A248,Studies!A:BZ,2,FALSE),"")</f>
        <v>Segregur 2021a</v>
      </c>
      <c r="C248" s="8" t="str">
        <f>IF(AND(A248&lt;&gt;"",ISNUMBER(A248)),VLOOKUP(A248,Studies!A:BZ,3,FALSE),"")</f>
        <v xml:space="preserve">https://doi.org/10.1016/j.xphs.2021.09.037 </v>
      </c>
      <c r="D248" s="8" t="str">
        <f>IF(AND(A248&lt;&gt;"",ISNUMBER(A248)),VLOOKUP(A248,Studies!A:BZ,4,FALSE),"")</f>
        <v>Raltegravir</v>
      </c>
      <c r="E248" s="16" t="str">
        <f>IF(AND(A248&lt;&gt;"",ISNUMBER(A248)),VLOOKUP(A248,Studies!A:BZ,9,FALSE),"")</f>
        <v>FaSSGF-2h+FaSSIF-V1</v>
      </c>
      <c r="F248" s="13">
        <f>IF(AND(A248&lt;&gt;"",ISNUMBER(A248)),VLOOKUP(A248,Studies!A:BZ,13,FALSE),"")</f>
        <v>2</v>
      </c>
      <c r="G248" s="19">
        <v>1</v>
      </c>
      <c r="H248" s="4">
        <v>30</v>
      </c>
      <c r="I248" s="4" t="s">
        <v>32</v>
      </c>
      <c r="J248" s="4">
        <v>3.5615398263245299</v>
      </c>
      <c r="K248" s="4" t="s">
        <v>102</v>
      </c>
      <c r="L248" s="4" t="s">
        <v>345</v>
      </c>
      <c r="M248" s="4">
        <v>0</v>
      </c>
      <c r="N248" s="4" t="s">
        <v>102</v>
      </c>
      <c r="O248" s="4" t="s">
        <v>348</v>
      </c>
      <c r="Q248" t="b">
        <f>IF(ISERROR(VLOOKUP(A248,Projects!A:A,1,FALSE)),FALSE,TRUE)</f>
        <v>1</v>
      </c>
    </row>
    <row r="249" spans="1:17" x14ac:dyDescent="0.35">
      <c r="A249" s="45">
        <v>23</v>
      </c>
      <c r="B249" s="8" t="str">
        <f>IF(AND(A249&lt;&gt;"",ISNUMBER(A249)),VLOOKUP(A249,Studies!A:BZ,2,FALSE),"")</f>
        <v>Segregur 2021a</v>
      </c>
      <c r="C249" s="8" t="str">
        <f>IF(AND(A249&lt;&gt;"",ISNUMBER(A249)),VLOOKUP(A249,Studies!A:BZ,3,FALSE),"")</f>
        <v xml:space="preserve">https://doi.org/10.1016/j.xphs.2021.09.037 </v>
      </c>
      <c r="D249" s="8" t="str">
        <f>IF(AND(A249&lt;&gt;"",ISNUMBER(A249)),VLOOKUP(A249,Studies!A:BZ,4,FALSE),"")</f>
        <v>Raltegravir</v>
      </c>
      <c r="E249" s="16" t="str">
        <f>IF(AND(A249&lt;&gt;"",ISNUMBER(A249)),VLOOKUP(A249,Studies!A:BZ,9,FALSE),"")</f>
        <v>FaSSGF-2h+FaSSIF-V1</v>
      </c>
      <c r="F249" s="13">
        <f>IF(AND(A249&lt;&gt;"",ISNUMBER(A249)),VLOOKUP(A249,Studies!A:BZ,13,FALSE),"")</f>
        <v>2</v>
      </c>
      <c r="G249" s="19">
        <v>1</v>
      </c>
      <c r="H249" s="4">
        <v>60</v>
      </c>
      <c r="I249" s="4" t="s">
        <v>32</v>
      </c>
      <c r="J249" s="4">
        <v>7.2211653458669698</v>
      </c>
      <c r="K249" s="4" t="s">
        <v>102</v>
      </c>
      <c r="L249" s="4" t="s">
        <v>345</v>
      </c>
      <c r="M249" s="4">
        <v>0</v>
      </c>
      <c r="N249" s="4" t="s">
        <v>102</v>
      </c>
      <c r="O249" s="4" t="s">
        <v>348</v>
      </c>
      <c r="Q249" t="b">
        <f>IF(ISERROR(VLOOKUP(A249,Projects!A:A,1,FALSE)),FALSE,TRUE)</f>
        <v>1</v>
      </c>
    </row>
    <row r="250" spans="1:17" x14ac:dyDescent="0.35">
      <c r="A250" s="45">
        <v>23</v>
      </c>
      <c r="B250" s="8" t="str">
        <f>IF(AND(A250&lt;&gt;"",ISNUMBER(A250)),VLOOKUP(A250,Studies!A:BZ,2,FALSE),"")</f>
        <v>Segregur 2021a</v>
      </c>
      <c r="C250" s="8" t="str">
        <f>IF(AND(A250&lt;&gt;"",ISNUMBER(A250)),VLOOKUP(A250,Studies!A:BZ,3,FALSE),"")</f>
        <v xml:space="preserve">https://doi.org/10.1016/j.xphs.2021.09.037 </v>
      </c>
      <c r="D250" s="8" t="str">
        <f>IF(AND(A250&lt;&gt;"",ISNUMBER(A250)),VLOOKUP(A250,Studies!A:BZ,4,FALSE),"")</f>
        <v>Raltegravir</v>
      </c>
      <c r="E250" s="16" t="str">
        <f>IF(AND(A250&lt;&gt;"",ISNUMBER(A250)),VLOOKUP(A250,Studies!A:BZ,9,FALSE),"")</f>
        <v>FaSSGF-2h+FaSSIF-V1</v>
      </c>
      <c r="F250" s="13">
        <f>IF(AND(A250&lt;&gt;"",ISNUMBER(A250)),VLOOKUP(A250,Studies!A:BZ,13,FALSE),"")</f>
        <v>2</v>
      </c>
      <c r="G250" s="19">
        <v>1</v>
      </c>
      <c r="H250" s="4">
        <v>90</v>
      </c>
      <c r="I250" s="4" t="s">
        <v>32</v>
      </c>
      <c r="J250" s="4">
        <v>10.3228120877337</v>
      </c>
      <c r="K250" s="4" t="s">
        <v>102</v>
      </c>
      <c r="L250" s="4" t="s">
        <v>345</v>
      </c>
      <c r="M250" s="4">
        <v>0</v>
      </c>
      <c r="N250" s="4" t="s">
        <v>102</v>
      </c>
      <c r="O250" s="4" t="s">
        <v>348</v>
      </c>
      <c r="Q250" t="b">
        <f>IF(ISERROR(VLOOKUP(A250,Projects!A:A,1,FALSE)),FALSE,TRUE)</f>
        <v>1</v>
      </c>
    </row>
    <row r="251" spans="1:17" x14ac:dyDescent="0.35">
      <c r="A251" s="45">
        <v>23</v>
      </c>
      <c r="B251" s="8" t="str">
        <f>IF(AND(A251&lt;&gt;"",ISNUMBER(A251)),VLOOKUP(A251,Studies!A:BZ,2,FALSE),"")</f>
        <v>Segregur 2021a</v>
      </c>
      <c r="C251" s="8" t="str">
        <f>IF(AND(A251&lt;&gt;"",ISNUMBER(A251)),VLOOKUP(A251,Studies!A:BZ,3,FALSE),"")</f>
        <v xml:space="preserve">https://doi.org/10.1016/j.xphs.2021.09.037 </v>
      </c>
      <c r="D251" s="8" t="str">
        <f>IF(AND(A251&lt;&gt;"",ISNUMBER(A251)),VLOOKUP(A251,Studies!A:BZ,4,FALSE),"")</f>
        <v>Raltegravir</v>
      </c>
      <c r="E251" s="16" t="str">
        <f>IF(AND(A251&lt;&gt;"",ISNUMBER(A251)),VLOOKUP(A251,Studies!A:BZ,9,FALSE),"")</f>
        <v>FaSSGF-2h+FaSSIF-V1</v>
      </c>
      <c r="F251" s="13">
        <f>IF(AND(A251&lt;&gt;"",ISNUMBER(A251)),VLOOKUP(A251,Studies!A:BZ,13,FALSE),"")</f>
        <v>2</v>
      </c>
      <c r="G251" s="19">
        <v>1</v>
      </c>
      <c r="H251" s="4">
        <v>120</v>
      </c>
      <c r="I251" s="4" t="s">
        <v>32</v>
      </c>
      <c r="J251" s="4">
        <v>14.1817389951516</v>
      </c>
      <c r="K251" s="4" t="s">
        <v>102</v>
      </c>
      <c r="L251" s="4" t="s">
        <v>345</v>
      </c>
      <c r="M251" s="4">
        <v>0</v>
      </c>
      <c r="N251" s="4" t="s">
        <v>102</v>
      </c>
      <c r="O251" s="4" t="s">
        <v>348</v>
      </c>
      <c r="Q251" t="b">
        <f>IF(ISERROR(VLOOKUP(A251,Projects!A:A,1,FALSE)),FALSE,TRUE)</f>
        <v>1</v>
      </c>
    </row>
    <row r="252" spans="1:17" x14ac:dyDescent="0.35">
      <c r="A252" s="45">
        <v>23</v>
      </c>
      <c r="B252" s="8" t="str">
        <f>IF(AND(A252&lt;&gt;"",ISNUMBER(A252)),VLOOKUP(A252,Studies!A:BZ,2,FALSE),"")</f>
        <v>Segregur 2021a</v>
      </c>
      <c r="C252" s="8" t="str">
        <f>IF(AND(A252&lt;&gt;"",ISNUMBER(A252)),VLOOKUP(A252,Studies!A:BZ,3,FALSE),"")</f>
        <v xml:space="preserve">https://doi.org/10.1016/j.xphs.2021.09.037 </v>
      </c>
      <c r="D252" s="8" t="str">
        <f>IF(AND(A252&lt;&gt;"",ISNUMBER(A252)),VLOOKUP(A252,Studies!A:BZ,4,FALSE),"")</f>
        <v>Raltegravir</v>
      </c>
      <c r="E252" s="16" t="str">
        <f>IF(AND(A252&lt;&gt;"",ISNUMBER(A252)),VLOOKUP(A252,Studies!A:BZ,9,FALSE),"")</f>
        <v>FaSSGF-2h+FaSSIF-V1</v>
      </c>
      <c r="F252" s="13">
        <f>IF(AND(A252&lt;&gt;"",ISNUMBER(A252)),VLOOKUP(A252,Studies!A:BZ,13,FALSE),"")</f>
        <v>2</v>
      </c>
      <c r="G252" s="19">
        <v>2</v>
      </c>
      <c r="H252" s="4">
        <v>150</v>
      </c>
      <c r="I252" s="4" t="s">
        <v>32</v>
      </c>
      <c r="J252" s="4">
        <v>15.410171269107</v>
      </c>
      <c r="K252" s="4" t="s">
        <v>102</v>
      </c>
      <c r="L252" s="4" t="s">
        <v>345</v>
      </c>
      <c r="M252" s="4">
        <v>0</v>
      </c>
      <c r="N252" s="4" t="s">
        <v>102</v>
      </c>
      <c r="O252" s="4" t="s">
        <v>348</v>
      </c>
      <c r="Q252" t="b">
        <f>IF(ISERROR(VLOOKUP(A252,Projects!A:A,1,FALSE)),FALSE,TRUE)</f>
        <v>1</v>
      </c>
    </row>
    <row r="253" spans="1:17" x14ac:dyDescent="0.35">
      <c r="A253" s="45">
        <v>23</v>
      </c>
      <c r="B253" s="8" t="str">
        <f>IF(AND(A253&lt;&gt;"",ISNUMBER(A253)),VLOOKUP(A253,Studies!A:BZ,2,FALSE),"")</f>
        <v>Segregur 2021a</v>
      </c>
      <c r="C253" s="8" t="str">
        <f>IF(AND(A253&lt;&gt;"",ISNUMBER(A253)),VLOOKUP(A253,Studies!A:BZ,3,FALSE),"")</f>
        <v xml:space="preserve">https://doi.org/10.1016/j.xphs.2021.09.037 </v>
      </c>
      <c r="D253" s="8" t="str">
        <f>IF(AND(A253&lt;&gt;"",ISNUMBER(A253)),VLOOKUP(A253,Studies!A:BZ,4,FALSE),"")</f>
        <v>Raltegravir</v>
      </c>
      <c r="E253" s="16" t="str">
        <f>IF(AND(A253&lt;&gt;"",ISNUMBER(A253)),VLOOKUP(A253,Studies!A:BZ,9,FALSE),"")</f>
        <v>FaSSGF-2h+FaSSIF-V1</v>
      </c>
      <c r="F253" s="13">
        <f>IF(AND(A253&lt;&gt;"",ISNUMBER(A253)),VLOOKUP(A253,Studies!A:BZ,13,FALSE),"")</f>
        <v>2</v>
      </c>
      <c r="G253" s="19">
        <v>2</v>
      </c>
      <c r="H253" s="4">
        <v>180</v>
      </c>
      <c r="I253" s="4" t="s">
        <v>32</v>
      </c>
      <c r="J253" s="4">
        <v>17.714728724428198</v>
      </c>
      <c r="K253" s="4" t="s">
        <v>102</v>
      </c>
      <c r="L253" s="4" t="s">
        <v>345</v>
      </c>
      <c r="M253" s="4">
        <v>0</v>
      </c>
      <c r="N253" s="4" t="s">
        <v>102</v>
      </c>
      <c r="O253" s="4" t="s">
        <v>348</v>
      </c>
      <c r="Q253" t="b">
        <f>IF(ISERROR(VLOOKUP(A253,Projects!A:A,1,FALSE)),FALSE,TRUE)</f>
        <v>1</v>
      </c>
    </row>
    <row r="254" spans="1:17" x14ac:dyDescent="0.35">
      <c r="A254" s="45">
        <v>23</v>
      </c>
      <c r="B254" s="8" t="str">
        <f>IF(AND(A254&lt;&gt;"",ISNUMBER(A254)),VLOOKUP(A254,Studies!A:BZ,2,FALSE),"")</f>
        <v>Segregur 2021a</v>
      </c>
      <c r="C254" s="8" t="str">
        <f>IF(AND(A254&lt;&gt;"",ISNUMBER(A254)),VLOOKUP(A254,Studies!A:BZ,3,FALSE),"")</f>
        <v xml:space="preserve">https://doi.org/10.1016/j.xphs.2021.09.037 </v>
      </c>
      <c r="D254" s="8" t="str">
        <f>IF(AND(A254&lt;&gt;"",ISNUMBER(A254)),VLOOKUP(A254,Studies!A:BZ,4,FALSE),"")</f>
        <v>Raltegravir</v>
      </c>
      <c r="E254" s="16" t="str">
        <f>IF(AND(A254&lt;&gt;"",ISNUMBER(A254)),VLOOKUP(A254,Studies!A:BZ,9,FALSE),"")</f>
        <v>FaSSGF-2h+FaSSIF-V1</v>
      </c>
      <c r="F254" s="13">
        <f>IF(AND(A254&lt;&gt;"",ISNUMBER(A254)),VLOOKUP(A254,Studies!A:BZ,13,FALSE),"")</f>
        <v>2</v>
      </c>
      <c r="G254" s="19">
        <v>2</v>
      </c>
      <c r="H254" s="4">
        <v>210</v>
      </c>
      <c r="I254" s="4" t="s">
        <v>32</v>
      </c>
      <c r="J254" s="4">
        <v>21.0156536011791</v>
      </c>
      <c r="K254" s="4" t="s">
        <v>102</v>
      </c>
      <c r="L254" s="4" t="s">
        <v>345</v>
      </c>
      <c r="M254" s="4">
        <v>0</v>
      </c>
      <c r="N254" s="4" t="s">
        <v>102</v>
      </c>
      <c r="O254" s="4" t="s">
        <v>348</v>
      </c>
      <c r="Q254" t="b">
        <f>IF(ISERROR(VLOOKUP(A254,Projects!A:A,1,FALSE)),FALSE,TRUE)</f>
        <v>1</v>
      </c>
    </row>
    <row r="255" spans="1:17" x14ac:dyDescent="0.35">
      <c r="A255" s="45">
        <v>23</v>
      </c>
      <c r="B255" s="8" t="str">
        <f>IF(AND(A255&lt;&gt;"",ISNUMBER(A255)),VLOOKUP(A255,Studies!A:BZ,2,FALSE),"")</f>
        <v>Segregur 2021a</v>
      </c>
      <c r="C255" s="8" t="str">
        <f>IF(AND(A255&lt;&gt;"",ISNUMBER(A255)),VLOOKUP(A255,Studies!A:BZ,3,FALSE),"")</f>
        <v xml:space="preserve">https://doi.org/10.1016/j.xphs.2021.09.037 </v>
      </c>
      <c r="D255" s="8" t="str">
        <f>IF(AND(A255&lt;&gt;"",ISNUMBER(A255)),VLOOKUP(A255,Studies!A:BZ,4,FALSE),"")</f>
        <v>Raltegravir</v>
      </c>
      <c r="E255" s="16" t="str">
        <f>IF(AND(A255&lt;&gt;"",ISNUMBER(A255)),VLOOKUP(A255,Studies!A:BZ,9,FALSE),"")</f>
        <v>FaSSGF-2h+FaSSIF-V1</v>
      </c>
      <c r="F255" s="13">
        <f>IF(AND(A255&lt;&gt;"",ISNUMBER(A255)),VLOOKUP(A255,Studies!A:BZ,13,FALSE),"")</f>
        <v>2</v>
      </c>
      <c r="G255" s="19">
        <v>2</v>
      </c>
      <c r="H255" s="4">
        <v>240</v>
      </c>
      <c r="I255" s="4" t="s">
        <v>32</v>
      </c>
      <c r="J255" s="4">
        <v>24.754990374675302</v>
      </c>
      <c r="K255" s="4" t="s">
        <v>102</v>
      </c>
      <c r="L255" s="4" t="s">
        <v>345</v>
      </c>
      <c r="M255" s="4">
        <v>0</v>
      </c>
      <c r="N255" s="4" t="s">
        <v>102</v>
      </c>
      <c r="O255" s="4" t="s">
        <v>348</v>
      </c>
      <c r="Q255" t="b">
        <f>IF(ISERROR(VLOOKUP(A255,Projects!A:A,1,FALSE)),FALSE,TRUE)</f>
        <v>1</v>
      </c>
    </row>
    <row r="256" spans="1:17" x14ac:dyDescent="0.35">
      <c r="A256" s="45">
        <v>23</v>
      </c>
      <c r="B256" s="8" t="str">
        <f>IF(AND(A256&lt;&gt;"",ISNUMBER(A256)),VLOOKUP(A256,Studies!A:BZ,2,FALSE),"")</f>
        <v>Segregur 2021a</v>
      </c>
      <c r="C256" s="8" t="str">
        <f>IF(AND(A256&lt;&gt;"",ISNUMBER(A256)),VLOOKUP(A256,Studies!A:BZ,3,FALSE),"")</f>
        <v xml:space="preserve">https://doi.org/10.1016/j.xphs.2021.09.037 </v>
      </c>
      <c r="D256" s="8" t="str">
        <f>IF(AND(A256&lt;&gt;"",ISNUMBER(A256)),VLOOKUP(A256,Studies!A:BZ,4,FALSE),"")</f>
        <v>Raltegravir</v>
      </c>
      <c r="E256" s="16" t="str">
        <f>IF(AND(A256&lt;&gt;"",ISNUMBER(A256)),VLOOKUP(A256,Studies!A:BZ,9,FALSE),"")</f>
        <v>FaSSGF-2h+FaSSIF-V1</v>
      </c>
      <c r="F256" s="13">
        <f>IF(AND(A256&lt;&gt;"",ISNUMBER(A256)),VLOOKUP(A256,Studies!A:BZ,13,FALSE),"")</f>
        <v>2</v>
      </c>
      <c r="G256" s="19">
        <v>2</v>
      </c>
      <c r="H256" s="4">
        <v>270</v>
      </c>
      <c r="I256" s="4" t="s">
        <v>32</v>
      </c>
      <c r="J256" s="4">
        <v>28.613894029102099</v>
      </c>
      <c r="K256" s="4" t="s">
        <v>102</v>
      </c>
      <c r="L256" s="4" t="s">
        <v>345</v>
      </c>
      <c r="M256" s="4">
        <v>0</v>
      </c>
      <c r="N256" s="4" t="s">
        <v>102</v>
      </c>
      <c r="O256" s="4" t="s">
        <v>348</v>
      </c>
      <c r="Q256" t="b">
        <f>IF(ISERROR(VLOOKUP(A256,Projects!A:A,1,FALSE)),FALSE,TRUE)</f>
        <v>1</v>
      </c>
    </row>
    <row r="257" spans="1:17" x14ac:dyDescent="0.35">
      <c r="A257" s="45">
        <v>23</v>
      </c>
      <c r="B257" s="8" t="str">
        <f>IF(AND(A257&lt;&gt;"",ISNUMBER(A257)),VLOOKUP(A257,Studies!A:BZ,2,FALSE),"")</f>
        <v>Segregur 2021a</v>
      </c>
      <c r="C257" s="8" t="str">
        <f>IF(AND(A257&lt;&gt;"",ISNUMBER(A257)),VLOOKUP(A257,Studies!A:BZ,3,FALSE),"")</f>
        <v xml:space="preserve">https://doi.org/10.1016/j.xphs.2021.09.037 </v>
      </c>
      <c r="D257" s="8" t="str">
        <f>IF(AND(A257&lt;&gt;"",ISNUMBER(A257)),VLOOKUP(A257,Studies!A:BZ,4,FALSE),"")</f>
        <v>Raltegravir</v>
      </c>
      <c r="E257" s="16" t="str">
        <f>IF(AND(A257&lt;&gt;"",ISNUMBER(A257)),VLOOKUP(A257,Studies!A:BZ,9,FALSE),"")</f>
        <v>FaSSGF-2h+FaSSIF-V1</v>
      </c>
      <c r="F257" s="13">
        <f>IF(AND(A257&lt;&gt;"",ISNUMBER(A257)),VLOOKUP(A257,Studies!A:BZ,13,FALSE),"")</f>
        <v>2</v>
      </c>
      <c r="G257" s="19">
        <v>2</v>
      </c>
      <c r="H257" s="4">
        <v>300</v>
      </c>
      <c r="I257" s="4" t="s">
        <v>32</v>
      </c>
      <c r="J257" s="4">
        <v>42.476583307706598</v>
      </c>
      <c r="K257" s="4" t="s">
        <v>102</v>
      </c>
      <c r="L257" s="4" t="s">
        <v>345</v>
      </c>
      <c r="M257" s="4">
        <v>11.398709315376003</v>
      </c>
      <c r="N257" s="4" t="s">
        <v>102</v>
      </c>
      <c r="O257" s="4" t="s">
        <v>348</v>
      </c>
      <c r="Q257" t="b">
        <f>IF(ISERROR(VLOOKUP(A257,Projects!A:A,1,FALSE)),FALSE,TRUE)</f>
        <v>1</v>
      </c>
    </row>
    <row r="258" spans="1:17" x14ac:dyDescent="0.35">
      <c r="A258" s="45">
        <v>23</v>
      </c>
      <c r="B258" s="8" t="str">
        <f>IF(AND(A258&lt;&gt;"",ISNUMBER(A258)),VLOOKUP(A258,Studies!A:BZ,2,FALSE),"")</f>
        <v>Segregur 2021a</v>
      </c>
      <c r="C258" s="8" t="str">
        <f>IF(AND(A258&lt;&gt;"",ISNUMBER(A258)),VLOOKUP(A258,Studies!A:BZ,3,FALSE),"")</f>
        <v xml:space="preserve">https://doi.org/10.1016/j.xphs.2021.09.037 </v>
      </c>
      <c r="D258" s="8" t="str">
        <f>IF(AND(A258&lt;&gt;"",ISNUMBER(A258)),VLOOKUP(A258,Studies!A:BZ,4,FALSE),"")</f>
        <v>Raltegravir</v>
      </c>
      <c r="E258" s="16" t="str">
        <f>IF(AND(A258&lt;&gt;"",ISNUMBER(A258)),VLOOKUP(A258,Studies!A:BZ,9,FALSE),"")</f>
        <v>FaSSGF-2h+FaSSIF-V1</v>
      </c>
      <c r="F258" s="13">
        <f>IF(AND(A258&lt;&gt;"",ISNUMBER(A258)),VLOOKUP(A258,Studies!A:BZ,13,FALSE),"")</f>
        <v>2</v>
      </c>
      <c r="G258" s="19">
        <v>2</v>
      </c>
      <c r="H258" s="4">
        <v>330</v>
      </c>
      <c r="I258" s="4" t="s">
        <v>32</v>
      </c>
      <c r="J258" s="4">
        <v>68.096659291487498</v>
      </c>
      <c r="K258" s="4" t="s">
        <v>102</v>
      </c>
      <c r="L258" s="4" t="s">
        <v>345</v>
      </c>
      <c r="M258" s="4">
        <v>17.337197734924999</v>
      </c>
      <c r="N258" s="4" t="s">
        <v>102</v>
      </c>
      <c r="O258" s="4" t="s">
        <v>348</v>
      </c>
      <c r="Q258" t="b">
        <f>IF(ISERROR(VLOOKUP(A258,Projects!A:A,1,FALSE)),FALSE,TRUE)</f>
        <v>1</v>
      </c>
    </row>
    <row r="259" spans="1:17" x14ac:dyDescent="0.35">
      <c r="A259" s="45">
        <v>23</v>
      </c>
      <c r="B259" s="8" t="str">
        <f>IF(AND(A259&lt;&gt;"",ISNUMBER(A259)),VLOOKUP(A259,Studies!A:BZ,2,FALSE),"")</f>
        <v>Segregur 2021a</v>
      </c>
      <c r="C259" s="8" t="str">
        <f>IF(AND(A259&lt;&gt;"",ISNUMBER(A259)),VLOOKUP(A259,Studies!A:BZ,3,FALSE),"")</f>
        <v xml:space="preserve">https://doi.org/10.1016/j.xphs.2021.09.037 </v>
      </c>
      <c r="D259" s="8" t="str">
        <f>IF(AND(A259&lt;&gt;"",ISNUMBER(A259)),VLOOKUP(A259,Studies!A:BZ,4,FALSE),"")</f>
        <v>Raltegravir</v>
      </c>
      <c r="E259" s="16" t="str">
        <f>IF(AND(A259&lt;&gt;"",ISNUMBER(A259)),VLOOKUP(A259,Studies!A:BZ,9,FALSE),"")</f>
        <v>FaSSGF-2h+FaSSIF-V1</v>
      </c>
      <c r="F259" s="13">
        <f>IF(AND(A259&lt;&gt;"",ISNUMBER(A259)),VLOOKUP(A259,Studies!A:BZ,13,FALSE),"")</f>
        <v>2</v>
      </c>
      <c r="G259" s="19">
        <v>2</v>
      </c>
      <c r="H259" s="4">
        <v>360</v>
      </c>
      <c r="I259" s="4" t="s">
        <v>32</v>
      </c>
      <c r="J259" s="4">
        <v>81.481081046369994</v>
      </c>
      <c r="K259" s="4" t="s">
        <v>102</v>
      </c>
      <c r="L259" s="4" t="s">
        <v>345</v>
      </c>
      <c r="M259" s="4">
        <v>5.659475777719905</v>
      </c>
      <c r="N259" s="4" t="s">
        <v>102</v>
      </c>
      <c r="O259" s="4" t="s">
        <v>348</v>
      </c>
      <c r="Q259" t="b">
        <f>IF(ISERROR(VLOOKUP(A259,Projects!A:A,1,FALSE)),FALSE,TRUE)</f>
        <v>1</v>
      </c>
    </row>
    <row r="260" spans="1:17" x14ac:dyDescent="0.35">
      <c r="A260" s="45">
        <v>23</v>
      </c>
      <c r="B260" s="8" t="str">
        <f>IF(AND(A260&lt;&gt;"",ISNUMBER(A260)),VLOOKUP(A260,Studies!A:BZ,2,FALSE),"")</f>
        <v>Segregur 2021a</v>
      </c>
      <c r="C260" s="8" t="str">
        <f>IF(AND(A260&lt;&gt;"",ISNUMBER(A260)),VLOOKUP(A260,Studies!A:BZ,3,FALSE),"")</f>
        <v xml:space="preserve">https://doi.org/10.1016/j.xphs.2021.09.037 </v>
      </c>
      <c r="D260" s="8" t="str">
        <f>IF(AND(A260&lt;&gt;"",ISNUMBER(A260)),VLOOKUP(A260,Studies!A:BZ,4,FALSE),"")</f>
        <v>Raltegravir</v>
      </c>
      <c r="E260" s="16" t="str">
        <f>IF(AND(A260&lt;&gt;"",ISNUMBER(A260)),VLOOKUP(A260,Studies!A:BZ,9,FALSE),"")</f>
        <v>FaSSGF-2h+FaSSIF-V1</v>
      </c>
      <c r="F260" s="13">
        <f>IF(AND(A260&lt;&gt;"",ISNUMBER(A260)),VLOOKUP(A260,Studies!A:BZ,13,FALSE),"")</f>
        <v>2</v>
      </c>
      <c r="G260" s="19">
        <v>2</v>
      </c>
      <c r="H260" s="4">
        <v>420</v>
      </c>
      <c r="I260" s="4" t="s">
        <v>32</v>
      </c>
      <c r="J260" s="4">
        <v>86.687983855682504</v>
      </c>
      <c r="K260" s="4" t="s">
        <v>102</v>
      </c>
      <c r="L260" s="4" t="s">
        <v>345</v>
      </c>
      <c r="M260" s="4">
        <v>3.3478726660544993</v>
      </c>
      <c r="N260" s="4" t="s">
        <v>102</v>
      </c>
      <c r="O260" s="4" t="s">
        <v>348</v>
      </c>
      <c r="Q260" t="b">
        <f>IF(ISERROR(VLOOKUP(A260,Projects!A:A,1,FALSE)),FALSE,TRUE)</f>
        <v>1</v>
      </c>
    </row>
    <row r="261" spans="1:17" x14ac:dyDescent="0.35">
      <c r="A261" s="45">
        <v>24</v>
      </c>
      <c r="B261" s="8" t="str">
        <f>IF(AND(A261&lt;&gt;"",ISNUMBER(A261)),VLOOKUP(A261,Studies!A:BZ,2,FALSE),"")</f>
        <v>Komasaka 2021</v>
      </c>
      <c r="C261" s="8" t="str">
        <f>IF(AND(A261&lt;&gt;"",ISNUMBER(A261)),VLOOKUP(A261,Studies!A:BZ,3,FALSE),"")</f>
        <v xml:space="preserve">https://doi.org/10.1016/j.ejps.2020.105630 </v>
      </c>
      <c r="D261" s="8" t="str">
        <f>IF(AND(A261&lt;&gt;"",ISNUMBER(A261)),VLOOKUP(A261,Studies!A:BZ,4,FALSE),"")</f>
        <v>Raltegravir</v>
      </c>
      <c r="E261" s="16" t="str">
        <f>IF(AND(A261&lt;&gt;"",ISNUMBER(A261)),VLOOKUP(A261,Studies!A:BZ,9,FALSE),"")</f>
        <v>FaSSIF-V2suspension</v>
      </c>
      <c r="F261" s="13">
        <f>IF(AND(A261&lt;&gt;"",ISNUMBER(A261)),VLOOKUP(A261,Studies!A:BZ,13,FALSE),"")</f>
        <v>1</v>
      </c>
      <c r="G261" s="19">
        <v>1</v>
      </c>
      <c r="H261" s="4">
        <v>5</v>
      </c>
      <c r="I261" s="4" t="s">
        <v>32</v>
      </c>
      <c r="J261" s="4">
        <v>107.436918990704</v>
      </c>
      <c r="K261" s="4" t="s">
        <v>102</v>
      </c>
      <c r="L261" s="4" t="s">
        <v>345</v>
      </c>
      <c r="Q261" t="b">
        <f>IF(ISERROR(VLOOKUP(A261,Projects!A:A,1,FALSE)),FALSE,TRUE)</f>
        <v>1</v>
      </c>
    </row>
    <row r="262" spans="1:17" x14ac:dyDescent="0.35">
      <c r="A262" s="45">
        <v>24</v>
      </c>
      <c r="B262" s="8" t="str">
        <f>IF(AND(A262&lt;&gt;"",ISNUMBER(A262)),VLOOKUP(A262,Studies!A:BZ,2,FALSE),"")</f>
        <v>Komasaka 2021</v>
      </c>
      <c r="C262" s="8" t="str">
        <f>IF(AND(A262&lt;&gt;"",ISNUMBER(A262)),VLOOKUP(A262,Studies!A:BZ,3,FALSE),"")</f>
        <v xml:space="preserve">https://doi.org/10.1016/j.ejps.2020.105630 </v>
      </c>
      <c r="D262" s="8" t="str">
        <f>IF(AND(A262&lt;&gt;"",ISNUMBER(A262)),VLOOKUP(A262,Studies!A:BZ,4,FALSE),"")</f>
        <v>Raltegravir</v>
      </c>
      <c r="E262" s="16" t="str">
        <f>IF(AND(A262&lt;&gt;"",ISNUMBER(A262)),VLOOKUP(A262,Studies!A:BZ,9,FALSE),"")</f>
        <v>FaSSIF-V2suspension</v>
      </c>
      <c r="F262" s="13">
        <f>IF(AND(A262&lt;&gt;"",ISNUMBER(A262)),VLOOKUP(A262,Studies!A:BZ,13,FALSE),"")</f>
        <v>1</v>
      </c>
      <c r="G262" s="19">
        <v>1</v>
      </c>
      <c r="H262" s="4">
        <v>10</v>
      </c>
      <c r="I262" s="4" t="s">
        <v>32</v>
      </c>
      <c r="J262" s="4">
        <v>110.199203187251</v>
      </c>
      <c r="K262" s="4" t="s">
        <v>102</v>
      </c>
      <c r="L262" s="4" t="s">
        <v>345</v>
      </c>
      <c r="Q262" t="b">
        <f>IF(ISERROR(VLOOKUP(A262,Projects!A:A,1,FALSE)),FALSE,TRUE)</f>
        <v>1</v>
      </c>
    </row>
    <row r="263" spans="1:17" x14ac:dyDescent="0.35">
      <c r="A263" s="45">
        <v>24</v>
      </c>
      <c r="B263" s="8" t="str">
        <f>IF(AND(A263&lt;&gt;"",ISNUMBER(A263)),VLOOKUP(A263,Studies!A:BZ,2,FALSE),"")</f>
        <v>Komasaka 2021</v>
      </c>
      <c r="C263" s="8" t="str">
        <f>IF(AND(A263&lt;&gt;"",ISNUMBER(A263)),VLOOKUP(A263,Studies!A:BZ,3,FALSE),"")</f>
        <v xml:space="preserve">https://doi.org/10.1016/j.ejps.2020.105630 </v>
      </c>
      <c r="D263" s="8" t="str">
        <f>IF(AND(A263&lt;&gt;"",ISNUMBER(A263)),VLOOKUP(A263,Studies!A:BZ,4,FALSE),"")</f>
        <v>Raltegravir</v>
      </c>
      <c r="E263" s="16" t="str">
        <f>IF(AND(A263&lt;&gt;"",ISNUMBER(A263)),VLOOKUP(A263,Studies!A:BZ,9,FALSE),"")</f>
        <v>FaSSIF-V2suspension</v>
      </c>
      <c r="F263" s="13">
        <f>IF(AND(A263&lt;&gt;"",ISNUMBER(A263)),VLOOKUP(A263,Studies!A:BZ,13,FALSE),"")</f>
        <v>1</v>
      </c>
      <c r="G263" s="19">
        <v>1</v>
      </c>
      <c r="H263" s="4">
        <v>15</v>
      </c>
      <c r="I263" s="4" t="s">
        <v>32</v>
      </c>
      <c r="J263" s="4">
        <v>107.543160690571</v>
      </c>
      <c r="K263" s="4" t="s">
        <v>102</v>
      </c>
      <c r="L263" s="4" t="s">
        <v>345</v>
      </c>
      <c r="Q263" t="b">
        <f>IF(ISERROR(VLOOKUP(A263,Projects!A:A,1,FALSE)),FALSE,TRUE)</f>
        <v>1</v>
      </c>
    </row>
    <row r="264" spans="1:17" x14ac:dyDescent="0.35">
      <c r="A264" s="45">
        <v>24</v>
      </c>
      <c r="B264" s="8" t="str">
        <f>IF(AND(A264&lt;&gt;"",ISNUMBER(A264)),VLOOKUP(A264,Studies!A:BZ,2,FALSE),"")</f>
        <v>Komasaka 2021</v>
      </c>
      <c r="C264" s="8" t="str">
        <f>IF(AND(A264&lt;&gt;"",ISNUMBER(A264)),VLOOKUP(A264,Studies!A:BZ,3,FALSE),"")</f>
        <v xml:space="preserve">https://doi.org/10.1016/j.ejps.2020.105630 </v>
      </c>
      <c r="D264" s="8" t="str">
        <f>IF(AND(A264&lt;&gt;"",ISNUMBER(A264)),VLOOKUP(A264,Studies!A:BZ,4,FALSE),"")</f>
        <v>Raltegravir</v>
      </c>
      <c r="E264" s="16" t="str">
        <f>IF(AND(A264&lt;&gt;"",ISNUMBER(A264)),VLOOKUP(A264,Studies!A:BZ,9,FALSE),"")</f>
        <v>FaSSIF-V2suspension</v>
      </c>
      <c r="F264" s="13">
        <f>IF(AND(A264&lt;&gt;"",ISNUMBER(A264)),VLOOKUP(A264,Studies!A:BZ,13,FALSE),"")</f>
        <v>1</v>
      </c>
      <c r="G264" s="19">
        <v>1</v>
      </c>
      <c r="H264" s="4">
        <v>30</v>
      </c>
      <c r="I264" s="4" t="s">
        <v>32</v>
      </c>
      <c r="J264" s="4">
        <v>108.074369189907</v>
      </c>
      <c r="K264" s="4" t="s">
        <v>102</v>
      </c>
      <c r="L264" s="4" t="s">
        <v>345</v>
      </c>
      <c r="Q264" t="b">
        <f>IF(ISERROR(VLOOKUP(A264,Projects!A:A,1,FALSE)),FALSE,TRUE)</f>
        <v>1</v>
      </c>
    </row>
    <row r="265" spans="1:17" x14ac:dyDescent="0.35">
      <c r="A265" s="45">
        <v>24</v>
      </c>
      <c r="B265" s="8" t="str">
        <f>IF(AND(A265&lt;&gt;"",ISNUMBER(A265)),VLOOKUP(A265,Studies!A:BZ,2,FALSE),"")</f>
        <v>Komasaka 2021</v>
      </c>
      <c r="C265" s="8" t="str">
        <f>IF(AND(A265&lt;&gt;"",ISNUMBER(A265)),VLOOKUP(A265,Studies!A:BZ,3,FALSE),"")</f>
        <v xml:space="preserve">https://doi.org/10.1016/j.ejps.2020.105630 </v>
      </c>
      <c r="D265" s="8" t="str">
        <f>IF(AND(A265&lt;&gt;"",ISNUMBER(A265)),VLOOKUP(A265,Studies!A:BZ,4,FALSE),"")</f>
        <v>Raltegravir</v>
      </c>
      <c r="E265" s="16" t="str">
        <f>IF(AND(A265&lt;&gt;"",ISNUMBER(A265)),VLOOKUP(A265,Studies!A:BZ,9,FALSE),"")</f>
        <v>FaSSIF-V2suspension</v>
      </c>
      <c r="F265" s="13">
        <f>IF(AND(A265&lt;&gt;"",ISNUMBER(A265)),VLOOKUP(A265,Studies!A:BZ,13,FALSE),"")</f>
        <v>1</v>
      </c>
      <c r="G265" s="19">
        <v>1</v>
      </c>
      <c r="H265" s="4">
        <v>45</v>
      </c>
      <c r="I265" s="4" t="s">
        <v>32</v>
      </c>
      <c r="J265" s="4">
        <v>106.7994687915</v>
      </c>
      <c r="K265" s="4" t="s">
        <v>102</v>
      </c>
      <c r="L265" s="4" t="s">
        <v>345</v>
      </c>
      <c r="Q265" t="b">
        <f>IF(ISERROR(VLOOKUP(A265,Projects!A:A,1,FALSE)),FALSE,TRUE)</f>
        <v>1</v>
      </c>
    </row>
    <row r="266" spans="1:17" x14ac:dyDescent="0.35">
      <c r="A266" s="45">
        <v>24</v>
      </c>
      <c r="B266" s="8" t="str">
        <f>IF(AND(A266&lt;&gt;"",ISNUMBER(A266)),VLOOKUP(A266,Studies!A:BZ,2,FALSE),"")</f>
        <v>Komasaka 2021</v>
      </c>
      <c r="C266" s="8" t="str">
        <f>IF(AND(A266&lt;&gt;"",ISNUMBER(A266)),VLOOKUP(A266,Studies!A:BZ,3,FALSE),"")</f>
        <v xml:space="preserve">https://doi.org/10.1016/j.ejps.2020.105630 </v>
      </c>
      <c r="D266" s="8" t="str">
        <f>IF(AND(A266&lt;&gt;"",ISNUMBER(A266)),VLOOKUP(A266,Studies!A:BZ,4,FALSE),"")</f>
        <v>Raltegravir</v>
      </c>
      <c r="E266" s="16" t="str">
        <f>IF(AND(A266&lt;&gt;"",ISNUMBER(A266)),VLOOKUP(A266,Studies!A:BZ,9,FALSE),"")</f>
        <v>FaSSIF-V2suspension</v>
      </c>
      <c r="F266" s="13">
        <f>IF(AND(A266&lt;&gt;"",ISNUMBER(A266)),VLOOKUP(A266,Studies!A:BZ,13,FALSE),"")</f>
        <v>1</v>
      </c>
      <c r="G266" s="19">
        <v>1</v>
      </c>
      <c r="H266" s="4">
        <v>60</v>
      </c>
      <c r="I266" s="4" t="s">
        <v>32</v>
      </c>
      <c r="J266" s="4">
        <v>106.7994687915</v>
      </c>
      <c r="K266" s="4" t="s">
        <v>102</v>
      </c>
      <c r="L266" s="4" t="s">
        <v>345</v>
      </c>
      <c r="Q266" t="b">
        <f>IF(ISERROR(VLOOKUP(A266,Projects!A:A,1,FALSE)),FALSE,TRUE)</f>
        <v>1</v>
      </c>
    </row>
    <row r="267" spans="1:17" x14ac:dyDescent="0.35">
      <c r="A267" s="45">
        <v>24</v>
      </c>
      <c r="B267" s="8" t="str">
        <f>IF(AND(A267&lt;&gt;"",ISNUMBER(A267)),VLOOKUP(A267,Studies!A:BZ,2,FALSE),"")</f>
        <v>Komasaka 2021</v>
      </c>
      <c r="C267" s="8" t="str">
        <f>IF(AND(A267&lt;&gt;"",ISNUMBER(A267)),VLOOKUP(A267,Studies!A:BZ,3,FALSE),"")</f>
        <v xml:space="preserve">https://doi.org/10.1016/j.ejps.2020.105630 </v>
      </c>
      <c r="D267" s="8" t="str">
        <f>IF(AND(A267&lt;&gt;"",ISNUMBER(A267)),VLOOKUP(A267,Studies!A:BZ,4,FALSE),"")</f>
        <v>Raltegravir</v>
      </c>
      <c r="E267" s="16" t="str">
        <f>IF(AND(A267&lt;&gt;"",ISNUMBER(A267)),VLOOKUP(A267,Studies!A:BZ,9,FALSE),"")</f>
        <v>FaSSIF-V2suspension</v>
      </c>
      <c r="F267" s="13">
        <f>IF(AND(A267&lt;&gt;"",ISNUMBER(A267)),VLOOKUP(A267,Studies!A:BZ,13,FALSE),"")</f>
        <v>1</v>
      </c>
      <c r="G267" s="19">
        <v>1</v>
      </c>
      <c r="H267" s="4">
        <v>90</v>
      </c>
      <c r="I267" s="4" t="s">
        <v>32</v>
      </c>
      <c r="J267" s="4">
        <v>106.37450199203199</v>
      </c>
      <c r="K267" s="4" t="s">
        <v>102</v>
      </c>
      <c r="L267" s="4" t="s">
        <v>345</v>
      </c>
      <c r="Q267" t="b">
        <f>IF(ISERROR(VLOOKUP(A267,Projects!A:A,1,FALSE)),FALSE,TRUE)</f>
        <v>1</v>
      </c>
    </row>
    <row r="268" spans="1:17" x14ac:dyDescent="0.35">
      <c r="A268" s="45">
        <v>24</v>
      </c>
      <c r="B268" s="8" t="str">
        <f>IF(AND(A268&lt;&gt;"",ISNUMBER(A268)),VLOOKUP(A268,Studies!A:BZ,2,FALSE),"")</f>
        <v>Komasaka 2021</v>
      </c>
      <c r="C268" s="8" t="str">
        <f>IF(AND(A268&lt;&gt;"",ISNUMBER(A268)),VLOOKUP(A268,Studies!A:BZ,3,FALSE),"")</f>
        <v xml:space="preserve">https://doi.org/10.1016/j.ejps.2020.105630 </v>
      </c>
      <c r="D268" s="8" t="str">
        <f>IF(AND(A268&lt;&gt;"",ISNUMBER(A268)),VLOOKUP(A268,Studies!A:BZ,4,FALSE),"")</f>
        <v>Raltegravir</v>
      </c>
      <c r="E268" s="16" t="str">
        <f>IF(AND(A268&lt;&gt;"",ISNUMBER(A268)),VLOOKUP(A268,Studies!A:BZ,9,FALSE),"")</f>
        <v>FaSSIF-V2suspension</v>
      </c>
      <c r="F268" s="13">
        <f>IF(AND(A268&lt;&gt;"",ISNUMBER(A268)),VLOOKUP(A268,Studies!A:BZ,13,FALSE),"")</f>
        <v>1</v>
      </c>
      <c r="G268" s="19">
        <v>1</v>
      </c>
      <c r="H268" s="4">
        <v>120</v>
      </c>
      <c r="I268" s="4" t="s">
        <v>32</v>
      </c>
      <c r="J268" s="4">
        <v>106.37450199203199</v>
      </c>
      <c r="K268" s="4" t="s">
        <v>102</v>
      </c>
      <c r="L268" s="4" t="s">
        <v>345</v>
      </c>
      <c r="Q268" t="b">
        <f>IF(ISERROR(VLOOKUP(A268,Projects!A:A,1,FALSE)),FALSE,TRUE)</f>
        <v>1</v>
      </c>
    </row>
    <row r="269" spans="1:17" x14ac:dyDescent="0.35">
      <c r="A269" s="45">
        <v>25</v>
      </c>
      <c r="B269" s="8" t="str">
        <f>IF(AND(A269&lt;&gt;"",ISNUMBER(A269)),VLOOKUP(A269,Studies!A:BZ,2,FALSE),"")</f>
        <v>Komasaka 2021</v>
      </c>
      <c r="C269" s="8" t="str">
        <f>IF(AND(A269&lt;&gt;"",ISNUMBER(A269)),VLOOKUP(A269,Studies!A:BZ,3,FALSE),"")</f>
        <v xml:space="preserve">https://doi.org/10.1016/j.ejps.2020.105630 </v>
      </c>
      <c r="D269" s="8" t="str">
        <f>IF(AND(A269&lt;&gt;"",ISNUMBER(A269)),VLOOKUP(A269,Studies!A:BZ,4,FALSE),"")</f>
        <v>Raltegravir</v>
      </c>
      <c r="E269" s="16" t="str">
        <f>IF(AND(A269&lt;&gt;"",ISNUMBER(A269)),VLOOKUP(A269,Studies!A:BZ,9,FALSE),"")</f>
        <v>FaSSGFSuspension</v>
      </c>
      <c r="F269" s="13">
        <f>IF(AND(A269&lt;&gt;"",ISNUMBER(A269)),VLOOKUP(A269,Studies!A:BZ,13,FALSE),"")</f>
        <v>1</v>
      </c>
      <c r="G269" s="19">
        <v>1</v>
      </c>
      <c r="H269" s="4">
        <v>5</v>
      </c>
      <c r="I269" s="4" t="s">
        <v>32</v>
      </c>
      <c r="J269" s="4">
        <v>80.770252324037301</v>
      </c>
      <c r="K269" s="4" t="s">
        <v>102</v>
      </c>
      <c r="L269" s="4" t="s">
        <v>345</v>
      </c>
      <c r="M269" s="4">
        <v>0</v>
      </c>
      <c r="N269" s="4" t="s">
        <v>102</v>
      </c>
      <c r="O269" s="4" t="s">
        <v>348</v>
      </c>
      <c r="Q269" t="b">
        <f>IF(ISERROR(VLOOKUP(A269,Projects!A:A,1,FALSE)),FALSE,TRUE)</f>
        <v>1</v>
      </c>
    </row>
    <row r="270" spans="1:17" x14ac:dyDescent="0.35">
      <c r="A270" s="45">
        <v>25</v>
      </c>
      <c r="B270" s="8" t="str">
        <f>IF(AND(A270&lt;&gt;"",ISNUMBER(A270)),VLOOKUP(A270,Studies!A:BZ,2,FALSE),"")</f>
        <v>Komasaka 2021</v>
      </c>
      <c r="C270" s="8" t="str">
        <f>IF(AND(A270&lt;&gt;"",ISNUMBER(A270)),VLOOKUP(A270,Studies!A:BZ,3,FALSE),"")</f>
        <v xml:space="preserve">https://doi.org/10.1016/j.ejps.2020.105630 </v>
      </c>
      <c r="D270" s="8" t="str">
        <f>IF(AND(A270&lt;&gt;"",ISNUMBER(A270)),VLOOKUP(A270,Studies!A:BZ,4,FALSE),"")</f>
        <v>Raltegravir</v>
      </c>
      <c r="E270" s="16" t="str">
        <f>IF(AND(A270&lt;&gt;"",ISNUMBER(A270)),VLOOKUP(A270,Studies!A:BZ,9,FALSE),"")</f>
        <v>FaSSGFSuspension</v>
      </c>
      <c r="F270" s="13">
        <f>IF(AND(A270&lt;&gt;"",ISNUMBER(A270)),VLOOKUP(A270,Studies!A:BZ,13,FALSE),"")</f>
        <v>1</v>
      </c>
      <c r="G270" s="19">
        <v>1</v>
      </c>
      <c r="H270" s="4">
        <v>10</v>
      </c>
      <c r="I270" s="4" t="s">
        <v>32</v>
      </c>
      <c r="J270" s="4">
        <v>87.6759628154052</v>
      </c>
      <c r="K270" s="4" t="s">
        <v>102</v>
      </c>
      <c r="L270" s="4" t="s">
        <v>345</v>
      </c>
      <c r="M270" s="4">
        <v>0</v>
      </c>
      <c r="N270" s="4" t="s">
        <v>102</v>
      </c>
      <c r="O270" s="4" t="s">
        <v>348</v>
      </c>
      <c r="Q270" t="b">
        <f>IF(ISERROR(VLOOKUP(A270,Projects!A:A,1,FALSE)),FALSE,TRUE)</f>
        <v>1</v>
      </c>
    </row>
    <row r="271" spans="1:17" x14ac:dyDescent="0.35">
      <c r="A271" s="45">
        <v>25</v>
      </c>
      <c r="B271" s="8" t="str">
        <f>IF(AND(A271&lt;&gt;"",ISNUMBER(A271)),VLOOKUP(A271,Studies!A:BZ,2,FALSE),"")</f>
        <v>Komasaka 2021</v>
      </c>
      <c r="C271" s="8" t="str">
        <f>IF(AND(A271&lt;&gt;"",ISNUMBER(A271)),VLOOKUP(A271,Studies!A:BZ,3,FALSE),"")</f>
        <v xml:space="preserve">https://doi.org/10.1016/j.ejps.2020.105630 </v>
      </c>
      <c r="D271" s="8" t="str">
        <f>IF(AND(A271&lt;&gt;"",ISNUMBER(A271)),VLOOKUP(A271,Studies!A:BZ,4,FALSE),"")</f>
        <v>Raltegravir</v>
      </c>
      <c r="E271" s="16" t="str">
        <f>IF(AND(A271&lt;&gt;"",ISNUMBER(A271)),VLOOKUP(A271,Studies!A:BZ,9,FALSE),"")</f>
        <v>FaSSGFSuspension</v>
      </c>
      <c r="F271" s="13">
        <f>IF(AND(A271&lt;&gt;"",ISNUMBER(A271)),VLOOKUP(A271,Studies!A:BZ,13,FALSE),"")</f>
        <v>1</v>
      </c>
      <c r="G271" s="19">
        <v>1</v>
      </c>
      <c r="H271" s="4">
        <v>15</v>
      </c>
      <c r="I271" s="4" t="s">
        <v>32</v>
      </c>
      <c r="J271" s="4">
        <v>88.844621513944404</v>
      </c>
      <c r="K271" s="4" t="s">
        <v>102</v>
      </c>
      <c r="L271" s="4" t="s">
        <v>345</v>
      </c>
      <c r="M271" s="4">
        <v>0</v>
      </c>
      <c r="N271" s="4" t="s">
        <v>102</v>
      </c>
      <c r="O271" s="4" t="s">
        <v>348</v>
      </c>
      <c r="Q271" t="b">
        <f>IF(ISERROR(VLOOKUP(A271,Projects!A:A,1,FALSE)),FALSE,TRUE)</f>
        <v>1</v>
      </c>
    </row>
    <row r="272" spans="1:17" x14ac:dyDescent="0.35">
      <c r="A272" s="45">
        <v>25</v>
      </c>
      <c r="B272" s="8" t="str">
        <f>IF(AND(A272&lt;&gt;"",ISNUMBER(A272)),VLOOKUP(A272,Studies!A:BZ,2,FALSE),"")</f>
        <v>Komasaka 2021</v>
      </c>
      <c r="C272" s="8" t="str">
        <f>IF(AND(A272&lt;&gt;"",ISNUMBER(A272)),VLOOKUP(A272,Studies!A:BZ,3,FALSE),"")</f>
        <v xml:space="preserve">https://doi.org/10.1016/j.ejps.2020.105630 </v>
      </c>
      <c r="D272" s="8" t="str">
        <f>IF(AND(A272&lt;&gt;"",ISNUMBER(A272)),VLOOKUP(A272,Studies!A:BZ,4,FALSE),"")</f>
        <v>Raltegravir</v>
      </c>
      <c r="E272" s="16" t="str">
        <f>IF(AND(A272&lt;&gt;"",ISNUMBER(A272)),VLOOKUP(A272,Studies!A:BZ,9,FALSE),"")</f>
        <v>FaSSGFSuspension</v>
      </c>
      <c r="F272" s="13">
        <f>IF(AND(A272&lt;&gt;"",ISNUMBER(A272)),VLOOKUP(A272,Studies!A:BZ,13,FALSE),"")</f>
        <v>1</v>
      </c>
      <c r="G272" s="19">
        <v>1</v>
      </c>
      <c r="H272" s="4">
        <v>20</v>
      </c>
      <c r="I272" s="4" t="s">
        <v>32</v>
      </c>
      <c r="J272" s="4">
        <v>89.588313413014802</v>
      </c>
      <c r="K272" s="4" t="s">
        <v>102</v>
      </c>
      <c r="L272" s="4" t="s">
        <v>345</v>
      </c>
      <c r="M272" s="4">
        <v>0</v>
      </c>
      <c r="N272" s="4" t="s">
        <v>102</v>
      </c>
      <c r="O272" s="4" t="s">
        <v>348</v>
      </c>
      <c r="Q272" t="b">
        <f>IF(ISERROR(VLOOKUP(A272,Projects!A:A,1,FALSE)),FALSE,TRUE)</f>
        <v>1</v>
      </c>
    </row>
    <row r="273" spans="1:17" x14ac:dyDescent="0.35">
      <c r="A273" s="45">
        <v>25</v>
      </c>
      <c r="B273" s="8" t="str">
        <f>IF(AND(A273&lt;&gt;"",ISNUMBER(A273)),VLOOKUP(A273,Studies!A:BZ,2,FALSE),"")</f>
        <v>Komasaka 2021</v>
      </c>
      <c r="C273" s="8" t="str">
        <f>IF(AND(A273&lt;&gt;"",ISNUMBER(A273)),VLOOKUP(A273,Studies!A:BZ,3,FALSE),"")</f>
        <v xml:space="preserve">https://doi.org/10.1016/j.ejps.2020.105630 </v>
      </c>
      <c r="D273" s="8" t="str">
        <f>IF(AND(A273&lt;&gt;"",ISNUMBER(A273)),VLOOKUP(A273,Studies!A:BZ,4,FALSE),"")</f>
        <v>Raltegravir</v>
      </c>
      <c r="E273" s="16" t="str">
        <f>IF(AND(A273&lt;&gt;"",ISNUMBER(A273)),VLOOKUP(A273,Studies!A:BZ,9,FALSE),"")</f>
        <v>FaSSGFSuspension</v>
      </c>
      <c r="F273" s="13">
        <f>IF(AND(A273&lt;&gt;"",ISNUMBER(A273)),VLOOKUP(A273,Studies!A:BZ,13,FALSE),"")</f>
        <v>1</v>
      </c>
      <c r="G273" s="19">
        <v>1</v>
      </c>
      <c r="H273" s="4">
        <v>30</v>
      </c>
      <c r="I273" s="4" t="s">
        <v>32</v>
      </c>
      <c r="J273" s="4">
        <v>90.332005312085101</v>
      </c>
      <c r="K273" s="4" t="s">
        <v>102</v>
      </c>
      <c r="L273" s="4" t="s">
        <v>345</v>
      </c>
      <c r="M273" s="4">
        <v>3.5059760956175978</v>
      </c>
      <c r="N273" s="4" t="s">
        <v>102</v>
      </c>
      <c r="O273" s="4" t="s">
        <v>348</v>
      </c>
      <c r="Q273" t="b">
        <f>IF(ISERROR(VLOOKUP(A273,Projects!A:A,1,FALSE)),FALSE,TRUE)</f>
        <v>1</v>
      </c>
    </row>
    <row r="274" spans="1:17" x14ac:dyDescent="0.35">
      <c r="A274" s="45">
        <v>25</v>
      </c>
      <c r="B274" s="8" t="str">
        <f>IF(AND(A274&lt;&gt;"",ISNUMBER(A274)),VLOOKUP(A274,Studies!A:BZ,2,FALSE),"")</f>
        <v>Komasaka 2021</v>
      </c>
      <c r="C274" s="8" t="str">
        <f>IF(AND(A274&lt;&gt;"",ISNUMBER(A274)),VLOOKUP(A274,Studies!A:BZ,3,FALSE),"")</f>
        <v xml:space="preserve">https://doi.org/10.1016/j.ejps.2020.105630 </v>
      </c>
      <c r="D274" s="8" t="str">
        <f>IF(AND(A274&lt;&gt;"",ISNUMBER(A274)),VLOOKUP(A274,Studies!A:BZ,4,FALSE),"")</f>
        <v>Raltegravir</v>
      </c>
      <c r="E274" s="16" t="str">
        <f>IF(AND(A274&lt;&gt;"",ISNUMBER(A274)),VLOOKUP(A274,Studies!A:BZ,9,FALSE),"")</f>
        <v>FaSSGFSuspension</v>
      </c>
      <c r="F274" s="13">
        <f>IF(AND(A274&lt;&gt;"",ISNUMBER(A274)),VLOOKUP(A274,Studies!A:BZ,13,FALSE),"")</f>
        <v>1</v>
      </c>
      <c r="G274" s="19">
        <v>1</v>
      </c>
      <c r="H274" s="4">
        <v>45</v>
      </c>
      <c r="I274" s="4" t="s">
        <v>32</v>
      </c>
      <c r="J274" s="4">
        <v>68.977423638778305</v>
      </c>
      <c r="K274" s="4" t="s">
        <v>102</v>
      </c>
      <c r="L274" s="4" t="s">
        <v>345</v>
      </c>
      <c r="M274" s="4">
        <v>12.005312084993392</v>
      </c>
      <c r="N274" s="4" t="s">
        <v>102</v>
      </c>
      <c r="O274" s="4" t="s">
        <v>348</v>
      </c>
      <c r="Q274" t="b">
        <f>IF(ISERROR(VLOOKUP(A274,Projects!A:A,1,FALSE)),FALSE,TRUE)</f>
        <v>1</v>
      </c>
    </row>
    <row r="275" spans="1:17" x14ac:dyDescent="0.35">
      <c r="A275" s="45">
        <v>25</v>
      </c>
      <c r="B275" s="8" t="str">
        <f>IF(AND(A275&lt;&gt;"",ISNUMBER(A275)),VLOOKUP(A275,Studies!A:BZ,2,FALSE),"")</f>
        <v>Komasaka 2021</v>
      </c>
      <c r="C275" s="8" t="str">
        <f>IF(AND(A275&lt;&gt;"",ISNUMBER(A275)),VLOOKUP(A275,Studies!A:BZ,3,FALSE),"")</f>
        <v xml:space="preserve">https://doi.org/10.1016/j.ejps.2020.105630 </v>
      </c>
      <c r="D275" s="8" t="str">
        <f>IF(AND(A275&lt;&gt;"",ISNUMBER(A275)),VLOOKUP(A275,Studies!A:BZ,4,FALSE),"")</f>
        <v>Raltegravir</v>
      </c>
      <c r="E275" s="16" t="str">
        <f>IF(AND(A275&lt;&gt;"",ISNUMBER(A275)),VLOOKUP(A275,Studies!A:BZ,9,FALSE),"")</f>
        <v>FaSSGFSuspension</v>
      </c>
      <c r="F275" s="13">
        <f>IF(AND(A275&lt;&gt;"",ISNUMBER(A275)),VLOOKUP(A275,Studies!A:BZ,13,FALSE),"")</f>
        <v>1</v>
      </c>
      <c r="G275" s="19">
        <v>1</v>
      </c>
      <c r="H275" s="4">
        <v>60</v>
      </c>
      <c r="I275" s="4" t="s">
        <v>32</v>
      </c>
      <c r="J275" s="4">
        <v>44.860557768924302</v>
      </c>
      <c r="K275" s="4" t="s">
        <v>102</v>
      </c>
      <c r="L275" s="4" t="s">
        <v>345</v>
      </c>
      <c r="M275" s="4">
        <v>4.1434262948207987</v>
      </c>
      <c r="N275" s="4" t="s">
        <v>102</v>
      </c>
      <c r="O275" s="4" t="s">
        <v>348</v>
      </c>
      <c r="Q275" t="b">
        <f>IF(ISERROR(VLOOKUP(A275,Projects!A:A,1,FALSE)),FALSE,TRUE)</f>
        <v>1</v>
      </c>
    </row>
    <row r="276" spans="1:17" x14ac:dyDescent="0.35">
      <c r="A276" s="45">
        <v>25</v>
      </c>
      <c r="B276" s="8" t="str">
        <f>IF(AND(A276&lt;&gt;"",ISNUMBER(A276)),VLOOKUP(A276,Studies!A:BZ,2,FALSE),"")</f>
        <v>Komasaka 2021</v>
      </c>
      <c r="C276" s="8" t="str">
        <f>IF(AND(A276&lt;&gt;"",ISNUMBER(A276)),VLOOKUP(A276,Studies!A:BZ,3,FALSE),"")</f>
        <v xml:space="preserve">https://doi.org/10.1016/j.ejps.2020.105630 </v>
      </c>
      <c r="D276" s="8" t="str">
        <f>IF(AND(A276&lt;&gt;"",ISNUMBER(A276)),VLOOKUP(A276,Studies!A:BZ,4,FALSE),"")</f>
        <v>Raltegravir</v>
      </c>
      <c r="E276" s="16" t="str">
        <f>IF(AND(A276&lt;&gt;"",ISNUMBER(A276)),VLOOKUP(A276,Studies!A:BZ,9,FALSE),"")</f>
        <v>FaSSGFSuspension</v>
      </c>
      <c r="F276" s="13">
        <f>IF(AND(A276&lt;&gt;"",ISNUMBER(A276)),VLOOKUP(A276,Studies!A:BZ,13,FALSE),"")</f>
        <v>1</v>
      </c>
      <c r="G276" s="19">
        <v>1</v>
      </c>
      <c r="H276" s="4">
        <v>90</v>
      </c>
      <c r="I276" s="4" t="s">
        <v>32</v>
      </c>
      <c r="J276" s="4">
        <v>33.917662682602902</v>
      </c>
      <c r="K276" s="4" t="s">
        <v>102</v>
      </c>
      <c r="L276" s="4" t="s">
        <v>345</v>
      </c>
      <c r="M276" s="4">
        <v>6.0557768924302948</v>
      </c>
      <c r="N276" s="4" t="s">
        <v>102</v>
      </c>
      <c r="O276" s="4" t="s">
        <v>348</v>
      </c>
      <c r="Q276" t="b">
        <f>IF(ISERROR(VLOOKUP(A276,Projects!A:A,1,FALSE)),FALSE,TRUE)</f>
        <v>1</v>
      </c>
    </row>
    <row r="277" spans="1:17" x14ac:dyDescent="0.35">
      <c r="A277" s="45">
        <v>25</v>
      </c>
      <c r="B277" s="8" t="str">
        <f>IF(AND(A277&lt;&gt;"",ISNUMBER(A277)),VLOOKUP(A277,Studies!A:BZ,2,FALSE),"")</f>
        <v>Komasaka 2021</v>
      </c>
      <c r="C277" s="8" t="str">
        <f>IF(AND(A277&lt;&gt;"",ISNUMBER(A277)),VLOOKUP(A277,Studies!A:BZ,3,FALSE),"")</f>
        <v xml:space="preserve">https://doi.org/10.1016/j.ejps.2020.105630 </v>
      </c>
      <c r="D277" s="8" t="str">
        <f>IF(AND(A277&lt;&gt;"",ISNUMBER(A277)),VLOOKUP(A277,Studies!A:BZ,4,FALSE),"")</f>
        <v>Raltegravir</v>
      </c>
      <c r="E277" s="16" t="str">
        <f>IF(AND(A277&lt;&gt;"",ISNUMBER(A277)),VLOOKUP(A277,Studies!A:BZ,9,FALSE),"")</f>
        <v>FaSSGFSuspension</v>
      </c>
      <c r="F277" s="13">
        <f>IF(AND(A277&lt;&gt;"",ISNUMBER(A277)),VLOOKUP(A277,Studies!A:BZ,13,FALSE),"")</f>
        <v>1</v>
      </c>
      <c r="G277" s="19">
        <v>1</v>
      </c>
      <c r="H277" s="4">
        <v>120</v>
      </c>
      <c r="I277" s="4" t="s">
        <v>32</v>
      </c>
      <c r="J277" s="4">
        <v>27.649402390438201</v>
      </c>
      <c r="K277" s="4" t="s">
        <v>102</v>
      </c>
      <c r="L277" s="4" t="s">
        <v>345</v>
      </c>
      <c r="M277" s="4">
        <v>2.5498007968128</v>
      </c>
      <c r="N277" s="4" t="s">
        <v>102</v>
      </c>
      <c r="O277" s="4" t="s">
        <v>348</v>
      </c>
      <c r="Q277" t="b">
        <f>IF(ISERROR(VLOOKUP(A277,Projects!A:A,1,FALSE)),FALSE,TRUE)</f>
        <v>1</v>
      </c>
    </row>
    <row r="278" spans="1:17" x14ac:dyDescent="0.35">
      <c r="A278" s="45">
        <v>26</v>
      </c>
      <c r="B278" s="8" t="str">
        <f>IF(AND(A278&lt;&gt;"",ISNUMBER(A278)),VLOOKUP(A278,Studies!A:BZ,2,FALSE),"")</f>
        <v>Komasaka 2021</v>
      </c>
      <c r="C278" s="8" t="str">
        <f>IF(AND(A278&lt;&gt;"",ISNUMBER(A278)),VLOOKUP(A278,Studies!A:BZ,3,FALSE),"")</f>
        <v xml:space="preserve">https://doi.org/10.1016/j.ejps.2020.105630 </v>
      </c>
      <c r="D278" s="8" t="str">
        <f>IF(AND(A278&lt;&gt;"",ISNUMBER(A278)),VLOOKUP(A278,Studies!A:BZ,4,FALSE),"")</f>
        <v>Raltegravir</v>
      </c>
      <c r="E278" s="16" t="str">
        <f>IF(AND(A278&lt;&gt;"",ISNUMBER(A278)),VLOOKUP(A278,Studies!A:BZ,9,FALSE),"")</f>
        <v>FaSSGFtablet</v>
      </c>
      <c r="F278" s="13">
        <f>IF(AND(A278&lt;&gt;"",ISNUMBER(A278)),VLOOKUP(A278,Studies!A:BZ,13,FALSE),"")</f>
        <v>1</v>
      </c>
      <c r="G278" s="19">
        <v>1</v>
      </c>
      <c r="H278" s="4">
        <v>30</v>
      </c>
      <c r="I278" s="4" t="s">
        <v>32</v>
      </c>
      <c r="J278" s="4">
        <v>4.18367346938774</v>
      </c>
      <c r="K278" s="4" t="s">
        <v>102</v>
      </c>
      <c r="L278" s="4" t="s">
        <v>345</v>
      </c>
      <c r="M278" s="4">
        <v>0.61224489795918036</v>
      </c>
      <c r="N278" s="4" t="s">
        <v>102</v>
      </c>
      <c r="O278" s="4" t="s">
        <v>348</v>
      </c>
      <c r="Q278" t="b">
        <f>IF(ISERROR(VLOOKUP(A278,Projects!A:A,1,FALSE)),FALSE,TRUE)</f>
        <v>1</v>
      </c>
    </row>
    <row r="279" spans="1:17" x14ac:dyDescent="0.35">
      <c r="A279" s="45">
        <v>26</v>
      </c>
      <c r="B279" s="8" t="str">
        <f>IF(AND(A279&lt;&gt;"",ISNUMBER(A279)),VLOOKUP(A279,Studies!A:BZ,2,FALSE),"")</f>
        <v>Komasaka 2021</v>
      </c>
      <c r="C279" s="8" t="str">
        <f>IF(AND(A279&lt;&gt;"",ISNUMBER(A279)),VLOOKUP(A279,Studies!A:BZ,3,FALSE),"")</f>
        <v xml:space="preserve">https://doi.org/10.1016/j.ejps.2020.105630 </v>
      </c>
      <c r="D279" s="8" t="str">
        <f>IF(AND(A279&lt;&gt;"",ISNUMBER(A279)),VLOOKUP(A279,Studies!A:BZ,4,FALSE),"")</f>
        <v>Raltegravir</v>
      </c>
      <c r="E279" s="16" t="str">
        <f>IF(AND(A279&lt;&gt;"",ISNUMBER(A279)),VLOOKUP(A279,Studies!A:BZ,9,FALSE),"")</f>
        <v>FaSSGFtablet</v>
      </c>
      <c r="F279" s="13">
        <f>IF(AND(A279&lt;&gt;"",ISNUMBER(A279)),VLOOKUP(A279,Studies!A:BZ,13,FALSE),"")</f>
        <v>1</v>
      </c>
      <c r="G279" s="19">
        <v>1</v>
      </c>
      <c r="H279" s="4">
        <v>60</v>
      </c>
      <c r="I279" s="4" t="s">
        <v>32</v>
      </c>
      <c r="J279" s="4">
        <v>7.75510204081632</v>
      </c>
      <c r="K279" s="4" t="s">
        <v>102</v>
      </c>
      <c r="L279" s="4" t="s">
        <v>345</v>
      </c>
      <c r="M279" s="4">
        <v>1.0204081632652997</v>
      </c>
      <c r="N279" s="4" t="s">
        <v>102</v>
      </c>
      <c r="O279" s="4" t="s">
        <v>348</v>
      </c>
      <c r="Q279" t="b">
        <f>IF(ISERROR(VLOOKUP(A279,Projects!A:A,1,FALSE)),FALSE,TRUE)</f>
        <v>1</v>
      </c>
    </row>
    <row r="280" spans="1:17" x14ac:dyDescent="0.35">
      <c r="A280" s="45">
        <v>26</v>
      </c>
      <c r="B280" s="8" t="str">
        <f>IF(AND(A280&lt;&gt;"",ISNUMBER(A280)),VLOOKUP(A280,Studies!A:BZ,2,FALSE),"")</f>
        <v>Komasaka 2021</v>
      </c>
      <c r="C280" s="8" t="str">
        <f>IF(AND(A280&lt;&gt;"",ISNUMBER(A280)),VLOOKUP(A280,Studies!A:BZ,3,FALSE),"")</f>
        <v xml:space="preserve">https://doi.org/10.1016/j.ejps.2020.105630 </v>
      </c>
      <c r="D280" s="8" t="str">
        <f>IF(AND(A280&lt;&gt;"",ISNUMBER(A280)),VLOOKUP(A280,Studies!A:BZ,4,FALSE),"")</f>
        <v>Raltegravir</v>
      </c>
      <c r="E280" s="16" t="str">
        <f>IF(AND(A280&lt;&gt;"",ISNUMBER(A280)),VLOOKUP(A280,Studies!A:BZ,9,FALSE),"")</f>
        <v>FaSSGFtablet</v>
      </c>
      <c r="F280" s="13">
        <f>IF(AND(A280&lt;&gt;"",ISNUMBER(A280)),VLOOKUP(A280,Studies!A:BZ,13,FALSE),"")</f>
        <v>1</v>
      </c>
      <c r="G280" s="19">
        <v>1</v>
      </c>
      <c r="H280" s="4">
        <v>90</v>
      </c>
      <c r="I280" s="4" t="s">
        <v>32</v>
      </c>
      <c r="J280" s="4">
        <v>10.8163265306122</v>
      </c>
      <c r="K280" s="4" t="s">
        <v>102</v>
      </c>
      <c r="L280" s="4" t="s">
        <v>345</v>
      </c>
      <c r="M280" s="4">
        <v>0.30612244897960039</v>
      </c>
      <c r="N280" s="4" t="s">
        <v>102</v>
      </c>
      <c r="O280" s="4" t="s">
        <v>348</v>
      </c>
      <c r="Q280" t="b">
        <f>IF(ISERROR(VLOOKUP(A280,Projects!A:A,1,FALSE)),FALSE,TRUE)</f>
        <v>1</v>
      </c>
    </row>
    <row r="281" spans="1:17" x14ac:dyDescent="0.35">
      <c r="A281" s="45">
        <v>26</v>
      </c>
      <c r="B281" s="8" t="str">
        <f>IF(AND(A281&lt;&gt;"",ISNUMBER(A281)),VLOOKUP(A281,Studies!A:BZ,2,FALSE),"")</f>
        <v>Komasaka 2021</v>
      </c>
      <c r="C281" s="8" t="str">
        <f>IF(AND(A281&lt;&gt;"",ISNUMBER(A281)),VLOOKUP(A281,Studies!A:BZ,3,FALSE),"")</f>
        <v xml:space="preserve">https://doi.org/10.1016/j.ejps.2020.105630 </v>
      </c>
      <c r="D281" s="8" t="str">
        <f>IF(AND(A281&lt;&gt;"",ISNUMBER(A281)),VLOOKUP(A281,Studies!A:BZ,4,FALSE),"")</f>
        <v>Raltegravir</v>
      </c>
      <c r="E281" s="16" t="str">
        <f>IF(AND(A281&lt;&gt;"",ISNUMBER(A281)),VLOOKUP(A281,Studies!A:BZ,9,FALSE),"")</f>
        <v>FaSSGFtablet</v>
      </c>
      <c r="F281" s="13">
        <f>IF(AND(A281&lt;&gt;"",ISNUMBER(A281)),VLOOKUP(A281,Studies!A:BZ,13,FALSE),"")</f>
        <v>1</v>
      </c>
      <c r="G281" s="19">
        <v>1</v>
      </c>
      <c r="H281" s="4">
        <v>120</v>
      </c>
      <c r="I281" s="4" t="s">
        <v>32</v>
      </c>
      <c r="J281" s="4">
        <v>14.4897959183673</v>
      </c>
      <c r="K281" s="4" t="s">
        <v>102</v>
      </c>
      <c r="L281" s="4" t="s">
        <v>345</v>
      </c>
      <c r="M281" s="4">
        <v>0.61224489795920078</v>
      </c>
      <c r="N281" s="4" t="s">
        <v>102</v>
      </c>
      <c r="O281" s="4" t="s">
        <v>348</v>
      </c>
      <c r="Q281" t="b">
        <f>IF(ISERROR(VLOOKUP(A281,Projects!A:A,1,FALSE)),FALSE,TRUE)</f>
        <v>1</v>
      </c>
    </row>
    <row r="282" spans="1:17" x14ac:dyDescent="0.35">
      <c r="A282" s="45">
        <v>27</v>
      </c>
      <c r="B282" s="8" t="str">
        <f>IF(AND(A282&lt;&gt;"",ISNUMBER(A282)),VLOOKUP(A282,Studies!A:BZ,2,FALSE),"")</f>
        <v>Komasaka 2021</v>
      </c>
      <c r="C282" s="8" t="str">
        <f>IF(AND(A282&lt;&gt;"",ISNUMBER(A282)),VLOOKUP(A282,Studies!A:BZ,3,FALSE),"")</f>
        <v xml:space="preserve">https://doi.org/10.1016/j.ejps.2020.105630 </v>
      </c>
      <c r="D282" s="8" t="str">
        <f>IF(AND(A282&lt;&gt;"",ISNUMBER(A282)),VLOOKUP(A282,Studies!A:BZ,4,FALSE),"")</f>
        <v>Raltegravir</v>
      </c>
      <c r="E282" s="16" t="str">
        <f>IF(AND(A282&lt;&gt;"",ISNUMBER(A282)),VLOOKUP(A282,Studies!A:BZ,9,FALSE),"")</f>
        <v>FaSSIF-V2tablet</v>
      </c>
      <c r="F282" s="13">
        <f>IF(AND(A282&lt;&gt;"",ISNUMBER(A282)),VLOOKUP(A282,Studies!A:BZ,13,FALSE),"")</f>
        <v>1</v>
      </c>
      <c r="G282" s="19">
        <v>1</v>
      </c>
      <c r="H282" s="4">
        <v>15</v>
      </c>
      <c r="I282" s="4" t="s">
        <v>32</v>
      </c>
      <c r="J282" s="4">
        <v>18.976545842217401</v>
      </c>
      <c r="K282" s="4" t="s">
        <v>102</v>
      </c>
      <c r="L282" s="4" t="s">
        <v>345</v>
      </c>
      <c r="M282" s="4">
        <v>2.8997867803837991</v>
      </c>
      <c r="N282" s="4" t="s">
        <v>102</v>
      </c>
      <c r="O282" s="4" t="s">
        <v>348</v>
      </c>
      <c r="Q282" t="b">
        <f>IF(ISERROR(VLOOKUP(A282,Projects!A:A,1,FALSE)),FALSE,TRUE)</f>
        <v>1</v>
      </c>
    </row>
    <row r="283" spans="1:17" x14ac:dyDescent="0.35">
      <c r="A283" s="45">
        <v>27</v>
      </c>
      <c r="B283" s="8" t="str">
        <f>IF(AND(A283&lt;&gt;"",ISNUMBER(A283)),VLOOKUP(A283,Studies!A:BZ,2,FALSE),"")</f>
        <v>Komasaka 2021</v>
      </c>
      <c r="C283" s="8" t="str">
        <f>IF(AND(A283&lt;&gt;"",ISNUMBER(A283)),VLOOKUP(A283,Studies!A:BZ,3,FALSE),"")</f>
        <v xml:space="preserve">https://doi.org/10.1016/j.ejps.2020.105630 </v>
      </c>
      <c r="D283" s="8" t="str">
        <f>IF(AND(A283&lt;&gt;"",ISNUMBER(A283)),VLOOKUP(A283,Studies!A:BZ,4,FALSE),"")</f>
        <v>Raltegravir</v>
      </c>
      <c r="E283" s="16" t="str">
        <f>IF(AND(A283&lt;&gt;"",ISNUMBER(A283)),VLOOKUP(A283,Studies!A:BZ,9,FALSE),"")</f>
        <v>FaSSIF-V2tablet</v>
      </c>
      <c r="F283" s="13">
        <f>IF(AND(A283&lt;&gt;"",ISNUMBER(A283)),VLOOKUP(A283,Studies!A:BZ,13,FALSE),"")</f>
        <v>1</v>
      </c>
      <c r="G283" s="19">
        <v>1</v>
      </c>
      <c r="H283" s="4">
        <v>30</v>
      </c>
      <c r="I283" s="4" t="s">
        <v>32</v>
      </c>
      <c r="J283" s="4">
        <v>39.4456289978678</v>
      </c>
      <c r="K283" s="4" t="s">
        <v>102</v>
      </c>
      <c r="L283" s="4" t="s">
        <v>345</v>
      </c>
      <c r="M283" s="4">
        <v>4.9466950959487974</v>
      </c>
      <c r="N283" s="4" t="s">
        <v>102</v>
      </c>
      <c r="O283" s="4" t="s">
        <v>348</v>
      </c>
      <c r="Q283" t="b">
        <f>IF(ISERROR(VLOOKUP(A283,Projects!A:A,1,FALSE)),FALSE,TRUE)</f>
        <v>1</v>
      </c>
    </row>
    <row r="284" spans="1:17" x14ac:dyDescent="0.35">
      <c r="A284" s="45">
        <v>27</v>
      </c>
      <c r="B284" s="8" t="str">
        <f>IF(AND(A284&lt;&gt;"",ISNUMBER(A284)),VLOOKUP(A284,Studies!A:BZ,2,FALSE),"")</f>
        <v>Komasaka 2021</v>
      </c>
      <c r="C284" s="8" t="str">
        <f>IF(AND(A284&lt;&gt;"",ISNUMBER(A284)),VLOOKUP(A284,Studies!A:BZ,3,FALSE),"")</f>
        <v xml:space="preserve">https://doi.org/10.1016/j.ejps.2020.105630 </v>
      </c>
      <c r="D284" s="8" t="str">
        <f>IF(AND(A284&lt;&gt;"",ISNUMBER(A284)),VLOOKUP(A284,Studies!A:BZ,4,FALSE),"")</f>
        <v>Raltegravir</v>
      </c>
      <c r="E284" s="16" t="str">
        <f>IF(AND(A284&lt;&gt;"",ISNUMBER(A284)),VLOOKUP(A284,Studies!A:BZ,9,FALSE),"")</f>
        <v>FaSSIF-V2tablet</v>
      </c>
      <c r="F284" s="13">
        <f>IF(AND(A284&lt;&gt;"",ISNUMBER(A284)),VLOOKUP(A284,Studies!A:BZ,13,FALSE),"")</f>
        <v>1</v>
      </c>
      <c r="G284" s="19">
        <v>1</v>
      </c>
      <c r="H284" s="4">
        <v>45</v>
      </c>
      <c r="I284" s="4" t="s">
        <v>32</v>
      </c>
      <c r="J284" s="4">
        <v>56.162046908315503</v>
      </c>
      <c r="K284" s="4" t="s">
        <v>102</v>
      </c>
      <c r="L284" s="4" t="s">
        <v>345</v>
      </c>
      <c r="M284" s="4">
        <v>5.8848614072494954</v>
      </c>
      <c r="N284" s="4" t="s">
        <v>102</v>
      </c>
      <c r="O284" s="4" t="s">
        <v>348</v>
      </c>
      <c r="Q284" t="b">
        <f>IF(ISERROR(VLOOKUP(A284,Projects!A:A,1,FALSE)),FALSE,TRUE)</f>
        <v>1</v>
      </c>
    </row>
    <row r="285" spans="1:17" x14ac:dyDescent="0.35">
      <c r="A285" s="45">
        <v>27</v>
      </c>
      <c r="B285" s="8" t="str">
        <f>IF(AND(A285&lt;&gt;"",ISNUMBER(A285)),VLOOKUP(A285,Studies!A:BZ,2,FALSE),"")</f>
        <v>Komasaka 2021</v>
      </c>
      <c r="C285" s="8" t="str">
        <f>IF(AND(A285&lt;&gt;"",ISNUMBER(A285)),VLOOKUP(A285,Studies!A:BZ,3,FALSE),"")</f>
        <v xml:space="preserve">https://doi.org/10.1016/j.ejps.2020.105630 </v>
      </c>
      <c r="D285" s="8" t="str">
        <f>IF(AND(A285&lt;&gt;"",ISNUMBER(A285)),VLOOKUP(A285,Studies!A:BZ,4,FALSE),"")</f>
        <v>Raltegravir</v>
      </c>
      <c r="E285" s="16" t="str">
        <f>IF(AND(A285&lt;&gt;"",ISNUMBER(A285)),VLOOKUP(A285,Studies!A:BZ,9,FALSE),"")</f>
        <v>FaSSIF-V2tablet</v>
      </c>
      <c r="F285" s="13">
        <f>IF(AND(A285&lt;&gt;"",ISNUMBER(A285)),VLOOKUP(A285,Studies!A:BZ,13,FALSE),"")</f>
        <v>1</v>
      </c>
      <c r="G285" s="19">
        <v>1</v>
      </c>
      <c r="H285" s="4">
        <v>60</v>
      </c>
      <c r="I285" s="4" t="s">
        <v>32</v>
      </c>
      <c r="J285" s="4">
        <v>71.428571428571402</v>
      </c>
      <c r="K285" s="4" t="s">
        <v>102</v>
      </c>
      <c r="L285" s="4" t="s">
        <v>345</v>
      </c>
      <c r="M285" s="4">
        <v>7.0788912579956929</v>
      </c>
      <c r="N285" s="4" t="s">
        <v>102</v>
      </c>
      <c r="O285" s="4" t="s">
        <v>348</v>
      </c>
      <c r="Q285" t="b">
        <f>IF(ISERROR(VLOOKUP(A285,Projects!A:A,1,FALSE)),FALSE,TRUE)</f>
        <v>1</v>
      </c>
    </row>
    <row r="286" spans="1:17" x14ac:dyDescent="0.35">
      <c r="A286" s="45">
        <v>27</v>
      </c>
      <c r="B286" s="8" t="str">
        <f>IF(AND(A286&lt;&gt;"",ISNUMBER(A286)),VLOOKUP(A286,Studies!A:BZ,2,FALSE),"")</f>
        <v>Komasaka 2021</v>
      </c>
      <c r="C286" s="8" t="str">
        <f>IF(AND(A286&lt;&gt;"",ISNUMBER(A286)),VLOOKUP(A286,Studies!A:BZ,3,FALSE),"")</f>
        <v xml:space="preserve">https://doi.org/10.1016/j.ejps.2020.105630 </v>
      </c>
      <c r="D286" s="8" t="str">
        <f>IF(AND(A286&lt;&gt;"",ISNUMBER(A286)),VLOOKUP(A286,Studies!A:BZ,4,FALSE),"")</f>
        <v>Raltegravir</v>
      </c>
      <c r="E286" s="16" t="str">
        <f>IF(AND(A286&lt;&gt;"",ISNUMBER(A286)),VLOOKUP(A286,Studies!A:BZ,9,FALSE),"")</f>
        <v>FaSSIF-V2tablet</v>
      </c>
      <c r="F286" s="13">
        <f>IF(AND(A286&lt;&gt;"",ISNUMBER(A286)),VLOOKUP(A286,Studies!A:BZ,13,FALSE),"")</f>
        <v>1</v>
      </c>
      <c r="G286" s="19">
        <v>1</v>
      </c>
      <c r="H286" s="4">
        <v>90</v>
      </c>
      <c r="I286" s="4" t="s">
        <v>32</v>
      </c>
      <c r="J286" s="4">
        <v>88.400852878464804</v>
      </c>
      <c r="K286" s="4" t="s">
        <v>102</v>
      </c>
      <c r="L286" s="4" t="s">
        <v>345</v>
      </c>
      <c r="M286" s="4">
        <v>6.4818763326225906</v>
      </c>
      <c r="N286" s="4" t="s">
        <v>102</v>
      </c>
      <c r="O286" s="4" t="s">
        <v>348</v>
      </c>
      <c r="Q286" t="b">
        <f>IF(ISERROR(VLOOKUP(A286,Projects!A:A,1,FALSE)),FALSE,TRUE)</f>
        <v>1</v>
      </c>
    </row>
    <row r="287" spans="1:17" x14ac:dyDescent="0.35">
      <c r="A287" s="45">
        <v>27</v>
      </c>
      <c r="B287" s="8" t="str">
        <f>IF(AND(A287&lt;&gt;"",ISNUMBER(A287)),VLOOKUP(A287,Studies!A:BZ,2,FALSE),"")</f>
        <v>Komasaka 2021</v>
      </c>
      <c r="C287" s="8" t="str">
        <f>IF(AND(A287&lt;&gt;"",ISNUMBER(A287)),VLOOKUP(A287,Studies!A:BZ,3,FALSE),"")</f>
        <v xml:space="preserve">https://doi.org/10.1016/j.ejps.2020.105630 </v>
      </c>
      <c r="D287" s="8" t="str">
        <f>IF(AND(A287&lt;&gt;"",ISNUMBER(A287)),VLOOKUP(A287,Studies!A:BZ,4,FALSE),"")</f>
        <v>Raltegravir</v>
      </c>
      <c r="E287" s="16" t="str">
        <f>IF(AND(A287&lt;&gt;"",ISNUMBER(A287)),VLOOKUP(A287,Studies!A:BZ,9,FALSE),"")</f>
        <v>FaSSIF-V2tablet</v>
      </c>
      <c r="F287" s="13">
        <f>IF(AND(A287&lt;&gt;"",ISNUMBER(A287)),VLOOKUP(A287,Studies!A:BZ,13,FALSE),"")</f>
        <v>1</v>
      </c>
      <c r="G287" s="19">
        <v>1</v>
      </c>
      <c r="H287" s="4">
        <v>120</v>
      </c>
      <c r="I287" s="4" t="s">
        <v>32</v>
      </c>
      <c r="J287" s="4">
        <v>96.417910447761201</v>
      </c>
      <c r="K287" s="4" t="s">
        <v>102</v>
      </c>
      <c r="L287" s="4" t="s">
        <v>345</v>
      </c>
      <c r="M287" s="4">
        <v>1.6204690831555979</v>
      </c>
      <c r="N287" s="4" t="s">
        <v>102</v>
      </c>
      <c r="O287" s="4" t="s">
        <v>348</v>
      </c>
      <c r="Q287" t="b">
        <f>IF(ISERROR(VLOOKUP(A287,Projects!A:A,1,FALSE)),FALSE,TRUE)</f>
        <v>1</v>
      </c>
    </row>
    <row r="288" spans="1:17" x14ac:dyDescent="0.35">
      <c r="A288" s="45">
        <v>27</v>
      </c>
      <c r="B288" s="8" t="str">
        <f>IF(AND(A288&lt;&gt;"",ISNUMBER(A288)),VLOOKUP(A288,Studies!A:BZ,2,FALSE),"")</f>
        <v>Komasaka 2021</v>
      </c>
      <c r="C288" s="8" t="str">
        <f>IF(AND(A288&lt;&gt;"",ISNUMBER(A288)),VLOOKUP(A288,Studies!A:BZ,3,FALSE),"")</f>
        <v xml:space="preserve">https://doi.org/10.1016/j.ejps.2020.105630 </v>
      </c>
      <c r="D288" s="8" t="str">
        <f>IF(AND(A288&lt;&gt;"",ISNUMBER(A288)),VLOOKUP(A288,Studies!A:BZ,4,FALSE),"")</f>
        <v>Raltegravir</v>
      </c>
      <c r="E288" s="16" t="str">
        <f>IF(AND(A288&lt;&gt;"",ISNUMBER(A288)),VLOOKUP(A288,Studies!A:BZ,9,FALSE),"")</f>
        <v>FaSSIF-V2tablet</v>
      </c>
      <c r="F288" s="13">
        <f>IF(AND(A288&lt;&gt;"",ISNUMBER(A288)),VLOOKUP(A288,Studies!A:BZ,13,FALSE),"")</f>
        <v>1</v>
      </c>
      <c r="G288" s="19">
        <v>1</v>
      </c>
      <c r="H288" s="4">
        <v>180</v>
      </c>
      <c r="I288" s="4" t="s">
        <v>32</v>
      </c>
      <c r="J288" s="4">
        <v>100</v>
      </c>
      <c r="K288" s="4" t="s">
        <v>102</v>
      </c>
      <c r="L288" s="4" t="s">
        <v>345</v>
      </c>
      <c r="M288" s="4">
        <v>2.1321961620460002</v>
      </c>
      <c r="N288" s="4" t="s">
        <v>102</v>
      </c>
      <c r="O288" s="4" t="s">
        <v>348</v>
      </c>
      <c r="Q288" t="b">
        <f>IF(ISERROR(VLOOKUP(A288,Projects!A:A,1,FALSE)),FALSE,TRUE)</f>
        <v>1</v>
      </c>
    </row>
    <row r="289" spans="1:17" x14ac:dyDescent="0.35">
      <c r="A289" s="45">
        <v>27</v>
      </c>
      <c r="B289" s="8" t="str">
        <f>IF(AND(A289&lt;&gt;"",ISNUMBER(A289)),VLOOKUP(A289,Studies!A:BZ,2,FALSE),"")</f>
        <v>Komasaka 2021</v>
      </c>
      <c r="C289" s="8" t="str">
        <f>IF(AND(A289&lt;&gt;"",ISNUMBER(A289)),VLOOKUP(A289,Studies!A:BZ,3,FALSE),"")</f>
        <v xml:space="preserve">https://doi.org/10.1016/j.ejps.2020.105630 </v>
      </c>
      <c r="D289" s="8" t="str">
        <f>IF(AND(A289&lt;&gt;"",ISNUMBER(A289)),VLOOKUP(A289,Studies!A:BZ,4,FALSE),"")</f>
        <v>Raltegravir</v>
      </c>
      <c r="E289" s="16" t="str">
        <f>IF(AND(A289&lt;&gt;"",ISNUMBER(A289)),VLOOKUP(A289,Studies!A:BZ,9,FALSE),"")</f>
        <v>FaSSIF-V2tablet</v>
      </c>
      <c r="F289" s="13">
        <f>IF(AND(A289&lt;&gt;"",ISNUMBER(A289)),VLOOKUP(A289,Studies!A:BZ,13,FALSE),"")</f>
        <v>1</v>
      </c>
      <c r="G289" s="19">
        <v>1</v>
      </c>
      <c r="H289" s="4">
        <v>240</v>
      </c>
      <c r="I289" s="4" t="s">
        <v>32</v>
      </c>
      <c r="J289" s="4">
        <v>100.08528784648099</v>
      </c>
      <c r="K289" s="4" t="s">
        <v>102</v>
      </c>
      <c r="L289" s="4" t="s">
        <v>345</v>
      </c>
      <c r="M289" s="4">
        <v>0.25586353944601115</v>
      </c>
      <c r="N289" s="4" t="s">
        <v>102</v>
      </c>
      <c r="O289" s="4" t="s">
        <v>348</v>
      </c>
      <c r="Q289" t="b">
        <f>IF(ISERROR(VLOOKUP(A289,Projects!A:A,1,FALSE)),FALSE,TRUE)</f>
        <v>1</v>
      </c>
    </row>
    <row r="290" spans="1:17" x14ac:dyDescent="0.35">
      <c r="A290" s="45">
        <v>27</v>
      </c>
      <c r="B290" s="8" t="str">
        <f>IF(AND(A290&lt;&gt;"",ISNUMBER(A290)),VLOOKUP(A290,Studies!A:BZ,2,FALSE),"")</f>
        <v>Komasaka 2021</v>
      </c>
      <c r="C290" s="8" t="str">
        <f>IF(AND(A290&lt;&gt;"",ISNUMBER(A290)),VLOOKUP(A290,Studies!A:BZ,3,FALSE),"")</f>
        <v xml:space="preserve">https://doi.org/10.1016/j.ejps.2020.105630 </v>
      </c>
      <c r="D290" s="8" t="str">
        <f>IF(AND(A290&lt;&gt;"",ISNUMBER(A290)),VLOOKUP(A290,Studies!A:BZ,4,FALSE),"")</f>
        <v>Raltegravir</v>
      </c>
      <c r="E290" s="16" t="str">
        <f>IF(AND(A290&lt;&gt;"",ISNUMBER(A290)),VLOOKUP(A290,Studies!A:BZ,9,FALSE),"")</f>
        <v>FaSSIF-V2tablet</v>
      </c>
      <c r="F290" s="13">
        <f>IF(AND(A290&lt;&gt;"",ISNUMBER(A290)),VLOOKUP(A290,Studies!A:BZ,13,FALSE),"")</f>
        <v>1</v>
      </c>
      <c r="G290" s="19">
        <v>1</v>
      </c>
      <c r="H290" s="4">
        <v>300</v>
      </c>
      <c r="I290" s="4" t="s">
        <v>32</v>
      </c>
      <c r="J290" s="4">
        <v>100.255863539445</v>
      </c>
      <c r="K290" s="4" t="s">
        <v>102</v>
      </c>
      <c r="L290" s="4" t="s">
        <v>345</v>
      </c>
      <c r="M290" s="4">
        <v>2.9850746268659947</v>
      </c>
      <c r="N290" s="4" t="s">
        <v>102</v>
      </c>
      <c r="O290" s="4" t="s">
        <v>348</v>
      </c>
      <c r="Q290" t="b">
        <f>IF(ISERROR(VLOOKUP(A290,Projects!A:A,1,FALSE)),FALSE,TRUE)</f>
        <v>1</v>
      </c>
    </row>
    <row r="291" spans="1:17" x14ac:dyDescent="0.35">
      <c r="A291" s="45">
        <v>27</v>
      </c>
      <c r="B291" s="8" t="str">
        <f>IF(AND(A291&lt;&gt;"",ISNUMBER(A291)),VLOOKUP(A291,Studies!A:BZ,2,FALSE),"")</f>
        <v>Komasaka 2021</v>
      </c>
      <c r="C291" s="8" t="str">
        <f>IF(AND(A291&lt;&gt;"",ISNUMBER(A291)),VLOOKUP(A291,Studies!A:BZ,3,FALSE),"")</f>
        <v xml:space="preserve">https://doi.org/10.1016/j.ejps.2020.105630 </v>
      </c>
      <c r="D291" s="8" t="str">
        <f>IF(AND(A291&lt;&gt;"",ISNUMBER(A291)),VLOOKUP(A291,Studies!A:BZ,4,FALSE),"")</f>
        <v>Raltegravir</v>
      </c>
      <c r="E291" s="16" t="str">
        <f>IF(AND(A291&lt;&gt;"",ISNUMBER(A291)),VLOOKUP(A291,Studies!A:BZ,9,FALSE),"")</f>
        <v>FaSSIF-V2tablet</v>
      </c>
      <c r="F291" s="13">
        <f>IF(AND(A291&lt;&gt;"",ISNUMBER(A291)),VLOOKUP(A291,Studies!A:BZ,13,FALSE),"")</f>
        <v>1</v>
      </c>
      <c r="G291" s="19">
        <v>1</v>
      </c>
      <c r="H291" s="4">
        <v>360</v>
      </c>
      <c r="I291" s="4" t="s">
        <v>32</v>
      </c>
      <c r="J291" s="4">
        <v>101.535181236673</v>
      </c>
      <c r="K291" s="4" t="s">
        <v>102</v>
      </c>
      <c r="L291" s="4" t="s">
        <v>345</v>
      </c>
      <c r="M291" s="4">
        <v>0.76759061833699604</v>
      </c>
      <c r="N291" s="4" t="s">
        <v>102</v>
      </c>
      <c r="O291" s="4" t="s">
        <v>348</v>
      </c>
      <c r="Q291" t="b">
        <f>IF(ISERROR(VLOOKUP(A291,Projects!A:A,1,FALSE)),FALSE,TRUE)</f>
        <v>1</v>
      </c>
    </row>
    <row r="292" spans="1:17" x14ac:dyDescent="0.35">
      <c r="A292" s="45">
        <v>28</v>
      </c>
      <c r="B292" s="8" t="str">
        <f>IF(AND(A292&lt;&gt;"",ISNUMBER(A292)),VLOOKUP(A292,Studies!A:BZ,2,FALSE),"")</f>
        <v>Komasaka 2021</v>
      </c>
      <c r="C292" s="8" t="str">
        <f>IF(AND(A292&lt;&gt;"",ISNUMBER(A292)),VLOOKUP(A292,Studies!A:BZ,3,FALSE),"")</f>
        <v>https://doi.org/10.1016/j.ejps.2020.105630</v>
      </c>
      <c r="D292" s="8" t="str">
        <f>IF(AND(A292&lt;&gt;"",ISNUMBER(A292)),VLOOKUP(A292,Studies!A:BZ,4,FALSE),"")</f>
        <v>Raltegravir</v>
      </c>
      <c r="E292" s="16" t="str">
        <f>IF(AND(A292&lt;&gt;"",ISNUMBER(A292)),VLOOKUP(A292,Studies!A:BZ,9,FALSE),"")</f>
        <v>FaSSGF-.25h+FaSSIF-V2</v>
      </c>
      <c r="F292" s="13">
        <f>IF(AND(A292&lt;&gt;"",ISNUMBER(A292)),VLOOKUP(A292,Studies!A:BZ,13,FALSE),"")</f>
        <v>2</v>
      </c>
      <c r="G292" s="19">
        <v>1</v>
      </c>
      <c r="H292" s="4">
        <v>15</v>
      </c>
      <c r="I292" s="4" t="s">
        <v>32</v>
      </c>
      <c r="J292" s="4">
        <v>1.22373534902229</v>
      </c>
      <c r="K292" s="4" t="s">
        <v>102</v>
      </c>
      <c r="L292" s="4" t="s">
        <v>345</v>
      </c>
      <c r="M292" s="4">
        <v>0.40150564617317008</v>
      </c>
      <c r="N292" s="4" t="s">
        <v>102</v>
      </c>
      <c r="O292" s="4" t="s">
        <v>348</v>
      </c>
      <c r="Q292" t="b">
        <f>IF(ISERROR(VLOOKUP(A292,Projects!A:A,1,FALSE)),FALSE,TRUE)</f>
        <v>1</v>
      </c>
    </row>
    <row r="293" spans="1:17" x14ac:dyDescent="0.35">
      <c r="A293" s="45">
        <v>28</v>
      </c>
      <c r="B293" s="8" t="str">
        <f>IF(AND(A293&lt;&gt;"",ISNUMBER(A293)),VLOOKUP(A293,Studies!A:BZ,2,FALSE),"")</f>
        <v>Komasaka 2021</v>
      </c>
      <c r="C293" s="8" t="str">
        <f>IF(AND(A293&lt;&gt;"",ISNUMBER(A293)),VLOOKUP(A293,Studies!A:BZ,3,FALSE),"")</f>
        <v>https://doi.org/10.1016/j.ejps.2020.105630</v>
      </c>
      <c r="D293" s="8" t="str">
        <f>IF(AND(A293&lt;&gt;"",ISNUMBER(A293)),VLOOKUP(A293,Studies!A:BZ,4,FALSE),"")</f>
        <v>Raltegravir</v>
      </c>
      <c r="E293" s="16" t="str">
        <f>IF(AND(A293&lt;&gt;"",ISNUMBER(A293)),VLOOKUP(A293,Studies!A:BZ,9,FALSE),"")</f>
        <v>FaSSGF-.25h+FaSSIF-V2</v>
      </c>
      <c r="F293" s="13">
        <f>IF(AND(A293&lt;&gt;"",ISNUMBER(A293)),VLOOKUP(A293,Studies!A:BZ,13,FALSE),"")</f>
        <v>2</v>
      </c>
      <c r="G293" s="19">
        <v>2</v>
      </c>
      <c r="H293" s="4">
        <v>45</v>
      </c>
      <c r="I293" s="4" t="s">
        <v>32</v>
      </c>
      <c r="J293" s="4">
        <v>6.2333226952990497</v>
      </c>
      <c r="K293" s="4" t="s">
        <v>102</v>
      </c>
      <c r="L293" s="4" t="s">
        <v>345</v>
      </c>
      <c r="M293" s="4">
        <v>1.0037641154328307</v>
      </c>
      <c r="N293" s="4" t="s">
        <v>102</v>
      </c>
      <c r="O293" s="4" t="s">
        <v>348</v>
      </c>
      <c r="Q293" t="b">
        <f>IF(ISERROR(VLOOKUP(A293,Projects!A:A,1,FALSE)),FALSE,TRUE)</f>
        <v>1</v>
      </c>
    </row>
    <row r="294" spans="1:17" x14ac:dyDescent="0.35">
      <c r="A294" s="45">
        <v>28</v>
      </c>
      <c r="B294" s="8" t="str">
        <f>IF(AND(A294&lt;&gt;"",ISNUMBER(A294)),VLOOKUP(A294,Studies!A:BZ,2,FALSE),"")</f>
        <v>Komasaka 2021</v>
      </c>
      <c r="C294" s="8" t="str">
        <f>IF(AND(A294&lt;&gt;"",ISNUMBER(A294)),VLOOKUP(A294,Studies!A:BZ,3,FALSE),"")</f>
        <v>https://doi.org/10.1016/j.ejps.2020.105630</v>
      </c>
      <c r="D294" s="8" t="str">
        <f>IF(AND(A294&lt;&gt;"",ISNUMBER(A294)),VLOOKUP(A294,Studies!A:BZ,4,FALSE),"")</f>
        <v>Raltegravir</v>
      </c>
      <c r="E294" s="16" t="str">
        <f>IF(AND(A294&lt;&gt;"",ISNUMBER(A294)),VLOOKUP(A294,Studies!A:BZ,9,FALSE),"")</f>
        <v>FaSSGF-.25h+FaSSIF-V2</v>
      </c>
      <c r="F294" s="13">
        <f>IF(AND(A294&lt;&gt;"",ISNUMBER(A294)),VLOOKUP(A294,Studies!A:BZ,13,FALSE),"")</f>
        <v>2</v>
      </c>
      <c r="G294" s="19">
        <v>2</v>
      </c>
      <c r="H294" s="4">
        <v>75</v>
      </c>
      <c r="I294" s="4" t="s">
        <v>32</v>
      </c>
      <c r="J294" s="4">
        <v>16.963246320041598</v>
      </c>
      <c r="K294" s="4" t="s">
        <v>102</v>
      </c>
      <c r="L294" s="4" t="s">
        <v>345</v>
      </c>
      <c r="M294" s="4">
        <v>4.0150564617315005</v>
      </c>
      <c r="N294" s="4" t="s">
        <v>102</v>
      </c>
      <c r="O294" s="4" t="s">
        <v>348</v>
      </c>
      <c r="Q294" t="b">
        <f>IF(ISERROR(VLOOKUP(A294,Projects!A:A,1,FALSE)),FALSE,TRUE)</f>
        <v>1</v>
      </c>
    </row>
    <row r="295" spans="1:17" x14ac:dyDescent="0.35">
      <c r="A295" s="45">
        <v>28</v>
      </c>
      <c r="B295" s="8" t="str">
        <f>IF(AND(A295&lt;&gt;"",ISNUMBER(A295)),VLOOKUP(A295,Studies!A:BZ,2,FALSE),"")</f>
        <v>Komasaka 2021</v>
      </c>
      <c r="C295" s="8" t="str">
        <f>IF(AND(A295&lt;&gt;"",ISNUMBER(A295)),VLOOKUP(A295,Studies!A:BZ,3,FALSE),"")</f>
        <v>https://doi.org/10.1016/j.ejps.2020.105630</v>
      </c>
      <c r="D295" s="8" t="str">
        <f>IF(AND(A295&lt;&gt;"",ISNUMBER(A295)),VLOOKUP(A295,Studies!A:BZ,4,FALSE),"")</f>
        <v>Raltegravir</v>
      </c>
      <c r="E295" s="16" t="str">
        <f>IF(AND(A295&lt;&gt;"",ISNUMBER(A295)),VLOOKUP(A295,Studies!A:BZ,9,FALSE),"")</f>
        <v>FaSSGF-.25h+FaSSIF-V2</v>
      </c>
      <c r="F295" s="13">
        <f>IF(AND(A295&lt;&gt;"",ISNUMBER(A295)),VLOOKUP(A295,Studies!A:BZ,13,FALSE),"")</f>
        <v>2</v>
      </c>
      <c r="G295" s="19">
        <v>2</v>
      </c>
      <c r="H295" s="4">
        <v>105</v>
      </c>
      <c r="I295" s="4" t="s">
        <v>32</v>
      </c>
      <c r="J295" s="4">
        <v>34.720288188721597</v>
      </c>
      <c r="K295" s="4" t="s">
        <v>102</v>
      </c>
      <c r="L295" s="4" t="s">
        <v>345</v>
      </c>
      <c r="M295" s="4">
        <v>6.9259723964869053</v>
      </c>
      <c r="N295" s="4" t="s">
        <v>102</v>
      </c>
      <c r="O295" s="4" t="s">
        <v>348</v>
      </c>
      <c r="Q295" t="b">
        <f>IF(ISERROR(VLOOKUP(A295,Projects!A:A,1,FALSE)),FALSE,TRUE)</f>
        <v>1</v>
      </c>
    </row>
    <row r="296" spans="1:17" x14ac:dyDescent="0.35">
      <c r="A296" s="45">
        <v>28</v>
      </c>
      <c r="B296" s="8" t="str">
        <f>IF(AND(A296&lt;&gt;"",ISNUMBER(A296)),VLOOKUP(A296,Studies!A:BZ,2,FALSE),"")</f>
        <v>Komasaka 2021</v>
      </c>
      <c r="C296" s="8" t="str">
        <f>IF(AND(A296&lt;&gt;"",ISNUMBER(A296)),VLOOKUP(A296,Studies!A:BZ,3,FALSE),"")</f>
        <v>https://doi.org/10.1016/j.ejps.2020.105630</v>
      </c>
      <c r="D296" s="8" t="str">
        <f>IF(AND(A296&lt;&gt;"",ISNUMBER(A296)),VLOOKUP(A296,Studies!A:BZ,4,FALSE),"")</f>
        <v>Raltegravir</v>
      </c>
      <c r="E296" s="16" t="str">
        <f>IF(AND(A296&lt;&gt;"",ISNUMBER(A296)),VLOOKUP(A296,Studies!A:BZ,9,FALSE),"")</f>
        <v>FaSSGF-.25h+FaSSIF-V2</v>
      </c>
      <c r="F296" s="13">
        <f>IF(AND(A296&lt;&gt;"",ISNUMBER(A296)),VLOOKUP(A296,Studies!A:BZ,13,FALSE),"")</f>
        <v>2</v>
      </c>
      <c r="G296" s="19">
        <v>2</v>
      </c>
      <c r="H296" s="4">
        <v>135</v>
      </c>
      <c r="I296" s="4" t="s">
        <v>32</v>
      </c>
      <c r="J296" s="4">
        <v>55.789401894735903</v>
      </c>
      <c r="K296" s="4" t="s">
        <v>102</v>
      </c>
      <c r="L296" s="4" t="s">
        <v>345</v>
      </c>
      <c r="M296" s="4">
        <v>17.364699504675599</v>
      </c>
      <c r="N296" s="4" t="s">
        <v>102</v>
      </c>
      <c r="O296" s="4" t="s">
        <v>348</v>
      </c>
      <c r="Q296" t="b">
        <f>IF(ISERROR(VLOOKUP(A296,Projects!A:A,1,FALSE)),FALSE,TRUE)</f>
        <v>1</v>
      </c>
    </row>
    <row r="297" spans="1:17" x14ac:dyDescent="0.35">
      <c r="A297" s="45">
        <v>28</v>
      </c>
      <c r="B297" s="8" t="str">
        <f>IF(AND(A297&lt;&gt;"",ISNUMBER(A297)),VLOOKUP(A297,Studies!A:BZ,2,FALSE),"")</f>
        <v>Komasaka 2021</v>
      </c>
      <c r="C297" s="8" t="str">
        <f>IF(AND(A297&lt;&gt;"",ISNUMBER(A297)),VLOOKUP(A297,Studies!A:BZ,3,FALSE),"")</f>
        <v>https://doi.org/10.1016/j.ejps.2020.105630</v>
      </c>
      <c r="D297" s="8" t="str">
        <f>IF(AND(A297&lt;&gt;"",ISNUMBER(A297)),VLOOKUP(A297,Studies!A:BZ,4,FALSE),"")</f>
        <v>Raltegravir</v>
      </c>
      <c r="E297" s="16" t="str">
        <f>IF(AND(A297&lt;&gt;"",ISNUMBER(A297)),VLOOKUP(A297,Studies!A:BZ,9,FALSE),"")</f>
        <v>FaSSGF-.25h+FaSSIF-V2</v>
      </c>
      <c r="F297" s="13">
        <f>IF(AND(A297&lt;&gt;"",ISNUMBER(A297)),VLOOKUP(A297,Studies!A:BZ,13,FALSE),"")</f>
        <v>2</v>
      </c>
      <c r="G297" s="19">
        <v>2</v>
      </c>
      <c r="H297" s="4">
        <v>165</v>
      </c>
      <c r="I297" s="4" t="s">
        <v>32</v>
      </c>
      <c r="J297" s="4">
        <v>67.523859070818702</v>
      </c>
      <c r="K297" s="4" t="s">
        <v>102</v>
      </c>
      <c r="L297" s="4" t="s">
        <v>345</v>
      </c>
      <c r="M297" s="4">
        <v>20.476368262517497</v>
      </c>
      <c r="N297" s="4" t="s">
        <v>102</v>
      </c>
      <c r="O297" s="4" t="s">
        <v>348</v>
      </c>
      <c r="Q297" t="b">
        <f>IF(ISERROR(VLOOKUP(A297,Projects!A:A,1,FALSE)),FALSE,TRUE)</f>
        <v>1</v>
      </c>
    </row>
    <row r="298" spans="1:17" x14ac:dyDescent="0.35">
      <c r="A298" s="45">
        <v>28</v>
      </c>
      <c r="B298" s="8" t="str">
        <f>IF(AND(A298&lt;&gt;"",ISNUMBER(A298)),VLOOKUP(A298,Studies!A:BZ,2,FALSE),"")</f>
        <v>Komasaka 2021</v>
      </c>
      <c r="C298" s="8" t="str">
        <f>IF(AND(A298&lt;&gt;"",ISNUMBER(A298)),VLOOKUP(A298,Studies!A:BZ,3,FALSE),"")</f>
        <v>https://doi.org/10.1016/j.ejps.2020.105630</v>
      </c>
      <c r="D298" s="8" t="str">
        <f>IF(AND(A298&lt;&gt;"",ISNUMBER(A298)),VLOOKUP(A298,Studies!A:BZ,4,FALSE),"")</f>
        <v>Raltegravir</v>
      </c>
      <c r="E298" s="16" t="str">
        <f>IF(AND(A298&lt;&gt;"",ISNUMBER(A298)),VLOOKUP(A298,Studies!A:BZ,9,FALSE),"")</f>
        <v>FaSSGF-.25h+FaSSIF-V2</v>
      </c>
      <c r="F298" s="13">
        <f>IF(AND(A298&lt;&gt;"",ISNUMBER(A298)),VLOOKUP(A298,Studies!A:BZ,13,FALSE),"")</f>
        <v>2</v>
      </c>
      <c r="G298" s="19">
        <v>2</v>
      </c>
      <c r="H298" s="4">
        <v>195</v>
      </c>
      <c r="I298" s="4" t="s">
        <v>32</v>
      </c>
      <c r="J298" s="4">
        <v>80.963596063635805</v>
      </c>
      <c r="K298" s="4" t="s">
        <v>102</v>
      </c>
      <c r="L298" s="4" t="s">
        <v>345</v>
      </c>
      <c r="M298" s="4">
        <v>14.956085319949892</v>
      </c>
      <c r="N298" s="4" t="s">
        <v>102</v>
      </c>
      <c r="O298" s="4" t="s">
        <v>348</v>
      </c>
      <c r="Q298" t="b">
        <f>IF(ISERROR(VLOOKUP(A298,Projects!A:A,1,FALSE)),FALSE,TRUE)</f>
        <v>1</v>
      </c>
    </row>
    <row r="299" spans="1:17" x14ac:dyDescent="0.35">
      <c r="A299" s="45">
        <v>28</v>
      </c>
      <c r="B299" s="8" t="str">
        <f>IF(AND(A299&lt;&gt;"",ISNUMBER(A299)),VLOOKUP(A299,Studies!A:BZ,2,FALSE),"")</f>
        <v>Komasaka 2021</v>
      </c>
      <c r="C299" s="8" t="str">
        <f>IF(AND(A299&lt;&gt;"",ISNUMBER(A299)),VLOOKUP(A299,Studies!A:BZ,3,FALSE),"")</f>
        <v>https://doi.org/10.1016/j.ejps.2020.105630</v>
      </c>
      <c r="D299" s="8" t="str">
        <f>IF(AND(A299&lt;&gt;"",ISNUMBER(A299)),VLOOKUP(A299,Studies!A:BZ,4,FALSE),"")</f>
        <v>Raltegravir</v>
      </c>
      <c r="E299" s="16" t="str">
        <f>IF(AND(A299&lt;&gt;"",ISNUMBER(A299)),VLOOKUP(A299,Studies!A:BZ,9,FALSE),"")</f>
        <v>FaSSGF-.25h+FaSSIF-V2</v>
      </c>
      <c r="F299" s="13">
        <f>IF(AND(A299&lt;&gt;"",ISNUMBER(A299)),VLOOKUP(A299,Studies!A:BZ,13,FALSE),"")</f>
        <v>2</v>
      </c>
      <c r="G299" s="19">
        <v>2</v>
      </c>
      <c r="H299" s="4">
        <v>225</v>
      </c>
      <c r="I299" s="4" t="s">
        <v>32</v>
      </c>
      <c r="J299" s="4">
        <v>94.805957882127601</v>
      </c>
      <c r="K299" s="4" t="s">
        <v>102</v>
      </c>
      <c r="L299" s="4" t="s">
        <v>345</v>
      </c>
      <c r="M299" s="4">
        <v>6.0225147438784035</v>
      </c>
      <c r="N299" s="4" t="s">
        <v>102</v>
      </c>
      <c r="O299" s="4" t="s">
        <v>348</v>
      </c>
      <c r="Q299" t="b">
        <f>IF(ISERROR(VLOOKUP(A299,Projects!A:A,1,FALSE)),FALSE,TRUE)</f>
        <v>1</v>
      </c>
    </row>
    <row r="300" spans="1:17" x14ac:dyDescent="0.35">
      <c r="A300" s="45">
        <v>28</v>
      </c>
      <c r="B300" s="8" t="str">
        <f>IF(AND(A300&lt;&gt;"",ISNUMBER(A300)),VLOOKUP(A300,Studies!A:BZ,2,FALSE),"")</f>
        <v>Komasaka 2021</v>
      </c>
      <c r="C300" s="8" t="str">
        <f>IF(AND(A300&lt;&gt;"",ISNUMBER(A300)),VLOOKUP(A300,Studies!A:BZ,3,FALSE),"")</f>
        <v>https://doi.org/10.1016/j.ejps.2020.105630</v>
      </c>
      <c r="D300" s="8" t="str">
        <f>IF(AND(A300&lt;&gt;"",ISNUMBER(A300)),VLOOKUP(A300,Studies!A:BZ,4,FALSE),"")</f>
        <v>Raltegravir</v>
      </c>
      <c r="E300" s="16" t="str">
        <f>IF(AND(A300&lt;&gt;"",ISNUMBER(A300)),VLOOKUP(A300,Studies!A:BZ,9,FALSE),"")</f>
        <v>FaSSGF-.25h+FaSSIF-V2</v>
      </c>
      <c r="F300" s="13">
        <f>IF(AND(A300&lt;&gt;"",ISNUMBER(A300)),VLOOKUP(A300,Studies!A:BZ,13,FALSE),"")</f>
        <v>2</v>
      </c>
      <c r="G300" s="19">
        <v>2</v>
      </c>
      <c r="H300" s="4">
        <v>255</v>
      </c>
      <c r="I300" s="4" t="s">
        <v>32</v>
      </c>
      <c r="J300" s="4">
        <v>100.01510892327001</v>
      </c>
      <c r="K300" s="4" t="s">
        <v>102</v>
      </c>
      <c r="L300" s="4" t="s">
        <v>345</v>
      </c>
      <c r="M300" s="4">
        <v>2.810609471930988</v>
      </c>
      <c r="N300" s="4" t="s">
        <v>102</v>
      </c>
      <c r="O300" s="4" t="s">
        <v>348</v>
      </c>
      <c r="Q300" t="b">
        <f>IF(ISERROR(VLOOKUP(A300,Projects!A:A,1,FALSE)),FALSE,TRUE)</f>
        <v>1</v>
      </c>
    </row>
    <row r="301" spans="1:17" x14ac:dyDescent="0.35">
      <c r="A301" s="45">
        <v>28</v>
      </c>
      <c r="B301" s="8" t="str">
        <f>IF(AND(A301&lt;&gt;"",ISNUMBER(A301)),VLOOKUP(A301,Studies!A:BZ,2,FALSE),"")</f>
        <v>Komasaka 2021</v>
      </c>
      <c r="C301" s="8" t="str">
        <f>IF(AND(A301&lt;&gt;"",ISNUMBER(A301)),VLOOKUP(A301,Studies!A:BZ,3,FALSE),"")</f>
        <v>https://doi.org/10.1016/j.ejps.2020.105630</v>
      </c>
      <c r="D301" s="8" t="str">
        <f>IF(AND(A301&lt;&gt;"",ISNUMBER(A301)),VLOOKUP(A301,Studies!A:BZ,4,FALSE),"")</f>
        <v>Raltegravir</v>
      </c>
      <c r="E301" s="16" t="str">
        <f>IF(AND(A301&lt;&gt;"",ISNUMBER(A301)),VLOOKUP(A301,Studies!A:BZ,9,FALSE),"")</f>
        <v>FaSSGF-.25h+FaSSIF-V2</v>
      </c>
      <c r="F301" s="13">
        <f>IF(AND(A301&lt;&gt;"",ISNUMBER(A301)),VLOOKUP(A301,Studies!A:BZ,13,FALSE),"")</f>
        <v>2</v>
      </c>
      <c r="G301" s="19">
        <v>2</v>
      </c>
      <c r="H301" s="4">
        <v>315</v>
      </c>
      <c r="I301" s="4" t="s">
        <v>32</v>
      </c>
      <c r="J301" s="4">
        <v>101.400513248724</v>
      </c>
      <c r="K301" s="4" t="s">
        <v>102</v>
      </c>
      <c r="L301" s="4" t="s">
        <v>345</v>
      </c>
      <c r="M301" s="4">
        <v>1.4052697616060073</v>
      </c>
      <c r="N301" s="4" t="s">
        <v>102</v>
      </c>
      <c r="O301" s="4" t="s">
        <v>348</v>
      </c>
      <c r="Q301" t="b">
        <f>IF(ISERROR(VLOOKUP(A301,Projects!A:A,1,FALSE)),FALSE,TRUE)</f>
        <v>1</v>
      </c>
    </row>
    <row r="302" spans="1:17" x14ac:dyDescent="0.35">
      <c r="A302" s="45">
        <v>28</v>
      </c>
      <c r="B302" s="8" t="str">
        <f>IF(AND(A302&lt;&gt;"",ISNUMBER(A302)),VLOOKUP(A302,Studies!A:BZ,2,FALSE),"")</f>
        <v>Komasaka 2021</v>
      </c>
      <c r="C302" s="8" t="str">
        <f>IF(AND(A302&lt;&gt;"",ISNUMBER(A302)),VLOOKUP(A302,Studies!A:BZ,3,FALSE),"")</f>
        <v>https://doi.org/10.1016/j.ejps.2020.105630</v>
      </c>
      <c r="D302" s="8" t="str">
        <f>IF(AND(A302&lt;&gt;"",ISNUMBER(A302)),VLOOKUP(A302,Studies!A:BZ,4,FALSE),"")</f>
        <v>Raltegravir</v>
      </c>
      <c r="E302" s="16" t="str">
        <f>IF(AND(A302&lt;&gt;"",ISNUMBER(A302)),VLOOKUP(A302,Studies!A:BZ,9,FALSE),"")</f>
        <v>FaSSGF-.25h+FaSSIF-V2</v>
      </c>
      <c r="F302" s="13">
        <f>IF(AND(A302&lt;&gt;"",ISNUMBER(A302)),VLOOKUP(A302,Studies!A:BZ,13,FALSE),"")</f>
        <v>2</v>
      </c>
      <c r="G302" s="19">
        <v>2</v>
      </c>
      <c r="H302" s="4">
        <v>375</v>
      </c>
      <c r="I302" s="4" t="s">
        <v>32</v>
      </c>
      <c r="J302" s="4">
        <v>101.782013561307</v>
      </c>
      <c r="K302" s="4" t="s">
        <v>102</v>
      </c>
      <c r="L302" s="4" t="s">
        <v>345</v>
      </c>
      <c r="M302" s="4">
        <v>2.0075282308660007</v>
      </c>
      <c r="N302" s="4" t="s">
        <v>102</v>
      </c>
      <c r="O302" s="4" t="s">
        <v>348</v>
      </c>
      <c r="Q302" t="b">
        <f>IF(ISERROR(VLOOKUP(A302,Projects!A:A,1,FALSE)),FALSE,TRUE)</f>
        <v>1</v>
      </c>
    </row>
    <row r="303" spans="1:17" x14ac:dyDescent="0.35">
      <c r="A303" s="45">
        <v>29</v>
      </c>
      <c r="B303" s="8" t="str">
        <f>IF(AND(A303&lt;&gt;"",ISNUMBER(A303)),VLOOKUP(A303,Studies!A:BZ,2,FALSE),"")</f>
        <v>Komasaka 2021</v>
      </c>
      <c r="C303" s="8" t="str">
        <f>IF(AND(A303&lt;&gt;"",ISNUMBER(A303)),VLOOKUP(A303,Studies!A:BZ,3,FALSE),"")</f>
        <v>https://doi.org/10.1016/j.ejps.2020.105630</v>
      </c>
      <c r="D303" s="8" t="str">
        <f>IF(AND(A303&lt;&gt;"",ISNUMBER(A303)),VLOOKUP(A303,Studies!A:BZ,4,FALSE),"")</f>
        <v>Raltegravir</v>
      </c>
      <c r="E303" s="16" t="str">
        <f>IF(AND(A303&lt;&gt;"",ISNUMBER(A303)),VLOOKUP(A303,Studies!A:BZ,9,FALSE),"")</f>
        <v>FaSSGF-.5h+FaSSIF-V2</v>
      </c>
      <c r="F303" s="13">
        <f>IF(AND(A303&lt;&gt;"",ISNUMBER(A303)),VLOOKUP(A303,Studies!A:BZ,13,FALSE),"")</f>
        <v>2</v>
      </c>
      <c r="G303" s="19">
        <v>1</v>
      </c>
      <c r="H303" s="4">
        <v>15</v>
      </c>
      <c r="I303" s="4" t="s">
        <v>32</v>
      </c>
      <c r="J303" s="4">
        <v>1.4684591520165999</v>
      </c>
      <c r="K303" s="4" t="s">
        <v>102</v>
      </c>
      <c r="L303" s="4" t="s">
        <v>345</v>
      </c>
      <c r="M303" s="4">
        <v>0.16546018614267011</v>
      </c>
      <c r="N303" s="4" t="s">
        <v>102</v>
      </c>
      <c r="O303" s="4" t="s">
        <v>348</v>
      </c>
      <c r="Q303" t="b">
        <f>IF(ISERROR(VLOOKUP(A303,Projects!A:A,1,FALSE)),FALSE,TRUE)</f>
        <v>1</v>
      </c>
    </row>
    <row r="304" spans="1:17" x14ac:dyDescent="0.35">
      <c r="A304" s="45">
        <v>29</v>
      </c>
      <c r="B304" s="8" t="str">
        <f>IF(AND(A304&lt;&gt;"",ISNUMBER(A304)),VLOOKUP(A304,Studies!A:BZ,2,FALSE),"")</f>
        <v>Komasaka 2021</v>
      </c>
      <c r="C304" s="8" t="str">
        <f>IF(AND(A304&lt;&gt;"",ISNUMBER(A304)),VLOOKUP(A304,Studies!A:BZ,3,FALSE),"")</f>
        <v>https://doi.org/10.1016/j.ejps.2020.105630</v>
      </c>
      <c r="D304" s="8" t="str">
        <f>IF(AND(A304&lt;&gt;"",ISNUMBER(A304)),VLOOKUP(A304,Studies!A:BZ,4,FALSE),"")</f>
        <v>Raltegravir</v>
      </c>
      <c r="E304" s="16" t="str">
        <f>IF(AND(A304&lt;&gt;"",ISNUMBER(A304)),VLOOKUP(A304,Studies!A:BZ,9,FALSE),"")</f>
        <v>FaSSGF-.5h+FaSSIF-V2</v>
      </c>
      <c r="F304" s="13">
        <f>IF(AND(A304&lt;&gt;"",ISNUMBER(A304)),VLOOKUP(A304,Studies!A:BZ,13,FALSE),"")</f>
        <v>2</v>
      </c>
      <c r="G304" s="19">
        <v>1</v>
      </c>
      <c r="H304" s="4">
        <v>30</v>
      </c>
      <c r="I304" s="4" t="s">
        <v>32</v>
      </c>
      <c r="J304" s="4">
        <v>3.4539813857291199</v>
      </c>
      <c r="K304" s="4" t="s">
        <v>102</v>
      </c>
      <c r="L304" s="4" t="s">
        <v>345</v>
      </c>
      <c r="M304" s="4">
        <v>0.24819027921401027</v>
      </c>
      <c r="N304" s="4" t="s">
        <v>102</v>
      </c>
      <c r="O304" s="4" t="s">
        <v>348</v>
      </c>
      <c r="Q304" t="b">
        <f>IF(ISERROR(VLOOKUP(A304,Projects!A:A,1,FALSE)),FALSE,TRUE)</f>
        <v>1</v>
      </c>
    </row>
    <row r="305" spans="1:17" x14ac:dyDescent="0.35">
      <c r="A305" s="45">
        <v>29</v>
      </c>
      <c r="B305" s="8" t="str">
        <f>IF(AND(A305&lt;&gt;"",ISNUMBER(A305)),VLOOKUP(A305,Studies!A:BZ,2,FALSE),"")</f>
        <v>Komasaka 2021</v>
      </c>
      <c r="C305" s="8" t="str">
        <f>IF(AND(A305&lt;&gt;"",ISNUMBER(A305)),VLOOKUP(A305,Studies!A:BZ,3,FALSE),"")</f>
        <v>https://doi.org/10.1016/j.ejps.2020.105630</v>
      </c>
      <c r="D305" s="8" t="str">
        <f>IF(AND(A305&lt;&gt;"",ISNUMBER(A305)),VLOOKUP(A305,Studies!A:BZ,4,FALSE),"")</f>
        <v>Raltegravir</v>
      </c>
      <c r="E305" s="16" t="str">
        <f>IF(AND(A305&lt;&gt;"",ISNUMBER(A305)),VLOOKUP(A305,Studies!A:BZ,9,FALSE),"")</f>
        <v>FaSSGF-.5h+FaSSIF-V2</v>
      </c>
      <c r="F305" s="13">
        <f>IF(AND(A305&lt;&gt;"",ISNUMBER(A305)),VLOOKUP(A305,Studies!A:BZ,13,FALSE),"")</f>
        <v>2</v>
      </c>
      <c r="G305" s="19">
        <v>2</v>
      </c>
      <c r="H305" s="4">
        <v>60</v>
      </c>
      <c r="I305" s="4" t="s">
        <v>32</v>
      </c>
      <c r="J305" s="4">
        <v>6.8459152016546296</v>
      </c>
      <c r="K305" s="4" t="s">
        <v>102</v>
      </c>
      <c r="L305" s="4" t="s">
        <v>345</v>
      </c>
      <c r="M305" s="4">
        <v>0.57911065149948993</v>
      </c>
      <c r="N305" s="4" t="s">
        <v>102</v>
      </c>
      <c r="O305" s="4" t="s">
        <v>348</v>
      </c>
      <c r="Q305" t="b">
        <f>IF(ISERROR(VLOOKUP(A305,Projects!A:A,1,FALSE)),FALSE,TRUE)</f>
        <v>1</v>
      </c>
    </row>
    <row r="306" spans="1:17" x14ac:dyDescent="0.35">
      <c r="A306" s="45">
        <v>29</v>
      </c>
      <c r="B306" s="8" t="str">
        <f>IF(AND(A306&lt;&gt;"",ISNUMBER(A306)),VLOOKUP(A306,Studies!A:BZ,2,FALSE),"")</f>
        <v>Komasaka 2021</v>
      </c>
      <c r="C306" s="8" t="str">
        <f>IF(AND(A306&lt;&gt;"",ISNUMBER(A306)),VLOOKUP(A306,Studies!A:BZ,3,FALSE),"")</f>
        <v>https://doi.org/10.1016/j.ejps.2020.105630</v>
      </c>
      <c r="D306" s="8" t="str">
        <f>IF(AND(A306&lt;&gt;"",ISNUMBER(A306)),VLOOKUP(A306,Studies!A:BZ,4,FALSE),"")</f>
        <v>Raltegravir</v>
      </c>
      <c r="E306" s="16" t="str">
        <f>IF(AND(A306&lt;&gt;"",ISNUMBER(A306)),VLOOKUP(A306,Studies!A:BZ,9,FALSE),"")</f>
        <v>FaSSGF-.5h+FaSSIF-V2</v>
      </c>
      <c r="F306" s="13">
        <f>IF(AND(A306&lt;&gt;"",ISNUMBER(A306)),VLOOKUP(A306,Studies!A:BZ,13,FALSE),"")</f>
        <v>2</v>
      </c>
      <c r="G306" s="19">
        <v>2</v>
      </c>
      <c r="H306" s="4">
        <v>90</v>
      </c>
      <c r="I306" s="4" t="s">
        <v>32</v>
      </c>
      <c r="J306" s="4">
        <v>11.147880041364999</v>
      </c>
      <c r="K306" s="4" t="s">
        <v>102</v>
      </c>
      <c r="L306" s="4" t="s">
        <v>345</v>
      </c>
      <c r="M306" s="4">
        <v>1.0754912099277014</v>
      </c>
      <c r="N306" s="4" t="s">
        <v>102</v>
      </c>
      <c r="O306" s="4" t="s">
        <v>348</v>
      </c>
      <c r="Q306" t="b">
        <f>IF(ISERROR(VLOOKUP(A306,Projects!A:A,1,FALSE)),FALSE,TRUE)</f>
        <v>1</v>
      </c>
    </row>
    <row r="307" spans="1:17" x14ac:dyDescent="0.35">
      <c r="A307" s="45">
        <v>29</v>
      </c>
      <c r="B307" s="8" t="str">
        <f>IF(AND(A307&lt;&gt;"",ISNUMBER(A307)),VLOOKUP(A307,Studies!A:BZ,2,FALSE),"")</f>
        <v>Komasaka 2021</v>
      </c>
      <c r="C307" s="8" t="str">
        <f>IF(AND(A307&lt;&gt;"",ISNUMBER(A307)),VLOOKUP(A307,Studies!A:BZ,3,FALSE),"")</f>
        <v>https://doi.org/10.1016/j.ejps.2020.105630</v>
      </c>
      <c r="D307" s="8" t="str">
        <f>IF(AND(A307&lt;&gt;"",ISNUMBER(A307)),VLOOKUP(A307,Studies!A:BZ,4,FALSE),"")</f>
        <v>Raltegravir</v>
      </c>
      <c r="E307" s="16" t="str">
        <f>IF(AND(A307&lt;&gt;"",ISNUMBER(A307)),VLOOKUP(A307,Studies!A:BZ,9,FALSE),"")</f>
        <v>FaSSGF-.5h+FaSSIF-V2</v>
      </c>
      <c r="F307" s="13">
        <f>IF(AND(A307&lt;&gt;"",ISNUMBER(A307)),VLOOKUP(A307,Studies!A:BZ,13,FALSE),"")</f>
        <v>2</v>
      </c>
      <c r="G307" s="19">
        <v>2</v>
      </c>
      <c r="H307" s="4">
        <v>120</v>
      </c>
      <c r="I307" s="4" t="s">
        <v>32</v>
      </c>
      <c r="J307" s="4">
        <v>16.359875904860399</v>
      </c>
      <c r="K307" s="4" t="s">
        <v>102</v>
      </c>
      <c r="L307" s="4" t="s">
        <v>345</v>
      </c>
      <c r="M307" s="4">
        <v>1.7373319544985009</v>
      </c>
      <c r="N307" s="4" t="s">
        <v>102</v>
      </c>
      <c r="O307" s="4" t="s">
        <v>348</v>
      </c>
      <c r="Q307" t="b">
        <f>IF(ISERROR(VLOOKUP(A307,Projects!A:A,1,FALSE)),FALSE,TRUE)</f>
        <v>1</v>
      </c>
    </row>
    <row r="308" spans="1:17" x14ac:dyDescent="0.35">
      <c r="A308" s="45">
        <v>29</v>
      </c>
      <c r="B308" s="8" t="str">
        <f>IF(AND(A308&lt;&gt;"",ISNUMBER(A308)),VLOOKUP(A308,Studies!A:BZ,2,FALSE),"")</f>
        <v>Komasaka 2021</v>
      </c>
      <c r="C308" s="8" t="str">
        <f>IF(AND(A308&lt;&gt;"",ISNUMBER(A308)),VLOOKUP(A308,Studies!A:BZ,3,FALSE),"")</f>
        <v>https://doi.org/10.1016/j.ejps.2020.105630</v>
      </c>
      <c r="D308" s="8" t="str">
        <f>IF(AND(A308&lt;&gt;"",ISNUMBER(A308)),VLOOKUP(A308,Studies!A:BZ,4,FALSE),"")</f>
        <v>Raltegravir</v>
      </c>
      <c r="E308" s="16" t="str">
        <f>IF(AND(A308&lt;&gt;"",ISNUMBER(A308)),VLOOKUP(A308,Studies!A:BZ,9,FALSE),"")</f>
        <v>FaSSGF-.5h+FaSSIF-V2</v>
      </c>
      <c r="F308" s="13">
        <f>IF(AND(A308&lt;&gt;"",ISNUMBER(A308)),VLOOKUP(A308,Studies!A:BZ,13,FALSE),"")</f>
        <v>2</v>
      </c>
      <c r="G308" s="19">
        <v>2</v>
      </c>
      <c r="H308" s="4">
        <v>150</v>
      </c>
      <c r="I308" s="4" t="s">
        <v>32</v>
      </c>
      <c r="J308" s="4">
        <v>21.6546018614271</v>
      </c>
      <c r="K308" s="4" t="s">
        <v>102</v>
      </c>
      <c r="L308" s="4" t="s">
        <v>345</v>
      </c>
      <c r="M308" s="4">
        <v>3.1437435367115008</v>
      </c>
      <c r="N308" s="4" t="s">
        <v>102</v>
      </c>
      <c r="O308" s="4" t="s">
        <v>348</v>
      </c>
      <c r="Q308" t="b">
        <f>IF(ISERROR(VLOOKUP(A308,Projects!A:A,1,FALSE)),FALSE,TRUE)</f>
        <v>1</v>
      </c>
    </row>
    <row r="309" spans="1:17" x14ac:dyDescent="0.35">
      <c r="A309" s="45">
        <v>29</v>
      </c>
      <c r="B309" s="8" t="str">
        <f>IF(AND(A309&lt;&gt;"",ISNUMBER(A309)),VLOOKUP(A309,Studies!A:BZ,2,FALSE),"")</f>
        <v>Komasaka 2021</v>
      </c>
      <c r="C309" s="8" t="str">
        <f>IF(AND(A309&lt;&gt;"",ISNUMBER(A309)),VLOOKUP(A309,Studies!A:BZ,3,FALSE),"")</f>
        <v>https://doi.org/10.1016/j.ejps.2020.105630</v>
      </c>
      <c r="D309" s="8" t="str">
        <f>IF(AND(A309&lt;&gt;"",ISNUMBER(A309)),VLOOKUP(A309,Studies!A:BZ,4,FALSE),"")</f>
        <v>Raltegravir</v>
      </c>
      <c r="E309" s="16" t="str">
        <f>IF(AND(A309&lt;&gt;"",ISNUMBER(A309)),VLOOKUP(A309,Studies!A:BZ,9,FALSE),"")</f>
        <v>FaSSGF-.5h+FaSSIF-V2</v>
      </c>
      <c r="F309" s="13">
        <f>IF(AND(A309&lt;&gt;"",ISNUMBER(A309)),VLOOKUP(A309,Studies!A:BZ,13,FALSE),"")</f>
        <v>2</v>
      </c>
      <c r="G309" s="19">
        <v>2</v>
      </c>
      <c r="H309" s="4">
        <v>180</v>
      </c>
      <c r="I309" s="4" t="s">
        <v>32</v>
      </c>
      <c r="J309" s="4">
        <v>29.596690796277201</v>
      </c>
      <c r="K309" s="4" t="s">
        <v>102</v>
      </c>
      <c r="L309" s="4" t="s">
        <v>345</v>
      </c>
      <c r="M309" s="4">
        <v>3.9710444674249956</v>
      </c>
      <c r="N309" s="4" t="s">
        <v>102</v>
      </c>
      <c r="O309" s="4" t="s">
        <v>348</v>
      </c>
      <c r="Q309" t="b">
        <f>IF(ISERROR(VLOOKUP(A309,Projects!A:A,1,FALSE)),FALSE,TRUE)</f>
        <v>1</v>
      </c>
    </row>
    <row r="310" spans="1:17" x14ac:dyDescent="0.35">
      <c r="A310" s="45">
        <v>29</v>
      </c>
      <c r="B310" s="8" t="str">
        <f>IF(AND(A310&lt;&gt;"",ISNUMBER(A310)),VLOOKUP(A310,Studies!A:BZ,2,FALSE),"")</f>
        <v>Komasaka 2021</v>
      </c>
      <c r="C310" s="8" t="str">
        <f>IF(AND(A310&lt;&gt;"",ISNUMBER(A310)),VLOOKUP(A310,Studies!A:BZ,3,FALSE),"")</f>
        <v>https://doi.org/10.1016/j.ejps.2020.105630</v>
      </c>
      <c r="D310" s="8" t="str">
        <f>IF(AND(A310&lt;&gt;"",ISNUMBER(A310)),VLOOKUP(A310,Studies!A:BZ,4,FALSE),"")</f>
        <v>Raltegravir</v>
      </c>
      <c r="E310" s="16" t="str">
        <f>IF(AND(A310&lt;&gt;"",ISNUMBER(A310)),VLOOKUP(A310,Studies!A:BZ,9,FALSE),"")</f>
        <v>FaSSGF-.5h+FaSSIF-V2</v>
      </c>
      <c r="F310" s="13">
        <f>IF(AND(A310&lt;&gt;"",ISNUMBER(A310)),VLOOKUP(A310,Studies!A:BZ,13,FALSE),"")</f>
        <v>2</v>
      </c>
      <c r="G310" s="19">
        <v>2</v>
      </c>
      <c r="H310" s="4">
        <v>210</v>
      </c>
      <c r="I310" s="4" t="s">
        <v>32</v>
      </c>
      <c r="J310" s="4">
        <v>39.441571871768403</v>
      </c>
      <c r="K310" s="4" t="s">
        <v>102</v>
      </c>
      <c r="L310" s="4" t="s">
        <v>345</v>
      </c>
      <c r="M310" s="4">
        <v>9.7621509824198966</v>
      </c>
      <c r="N310" s="4" t="s">
        <v>102</v>
      </c>
      <c r="O310" s="4" t="s">
        <v>348</v>
      </c>
      <c r="Q310" t="b">
        <f>IF(ISERROR(VLOOKUP(A310,Projects!A:A,1,FALSE)),FALSE,TRUE)</f>
        <v>1</v>
      </c>
    </row>
    <row r="311" spans="1:17" x14ac:dyDescent="0.35">
      <c r="A311" s="45">
        <v>29</v>
      </c>
      <c r="B311" s="8" t="str">
        <f>IF(AND(A311&lt;&gt;"",ISNUMBER(A311)),VLOOKUP(A311,Studies!A:BZ,2,FALSE),"")</f>
        <v>Komasaka 2021</v>
      </c>
      <c r="C311" s="8" t="str">
        <f>IF(AND(A311&lt;&gt;"",ISNUMBER(A311)),VLOOKUP(A311,Studies!A:BZ,3,FALSE),"")</f>
        <v>https://doi.org/10.1016/j.ejps.2020.105630</v>
      </c>
      <c r="D311" s="8" t="str">
        <f>IF(AND(A311&lt;&gt;"",ISNUMBER(A311)),VLOOKUP(A311,Studies!A:BZ,4,FALSE),"")</f>
        <v>Raltegravir</v>
      </c>
      <c r="E311" s="16" t="str">
        <f>IF(AND(A311&lt;&gt;"",ISNUMBER(A311)),VLOOKUP(A311,Studies!A:BZ,9,FALSE),"")</f>
        <v>FaSSGF-.5h+FaSSIF-V2</v>
      </c>
      <c r="F311" s="13">
        <f>IF(AND(A311&lt;&gt;"",ISNUMBER(A311)),VLOOKUP(A311,Studies!A:BZ,13,FALSE),"")</f>
        <v>2</v>
      </c>
      <c r="G311" s="19">
        <v>2</v>
      </c>
      <c r="H311" s="4">
        <v>240</v>
      </c>
      <c r="I311" s="4" t="s">
        <v>32</v>
      </c>
      <c r="J311" s="4">
        <v>57.228541882109603</v>
      </c>
      <c r="K311" s="4" t="s">
        <v>102</v>
      </c>
      <c r="L311" s="4" t="s">
        <v>345</v>
      </c>
      <c r="M311" s="4">
        <v>17.2905894519131</v>
      </c>
      <c r="N311" s="4" t="s">
        <v>102</v>
      </c>
      <c r="O311" s="4" t="s">
        <v>348</v>
      </c>
      <c r="Q311" t="b">
        <f>IF(ISERROR(VLOOKUP(A311,Projects!A:A,1,FALSE)),FALSE,TRUE)</f>
        <v>1</v>
      </c>
    </row>
    <row r="312" spans="1:17" x14ac:dyDescent="0.35">
      <c r="A312" s="45">
        <v>29</v>
      </c>
      <c r="B312" s="8" t="str">
        <f>IF(AND(A312&lt;&gt;"",ISNUMBER(A312)),VLOOKUP(A312,Studies!A:BZ,2,FALSE),"")</f>
        <v>Komasaka 2021</v>
      </c>
      <c r="C312" s="8" t="str">
        <f>IF(AND(A312&lt;&gt;"",ISNUMBER(A312)),VLOOKUP(A312,Studies!A:BZ,3,FALSE),"")</f>
        <v>https://doi.org/10.1016/j.ejps.2020.105630</v>
      </c>
      <c r="D312" s="8" t="str">
        <f>IF(AND(A312&lt;&gt;"",ISNUMBER(A312)),VLOOKUP(A312,Studies!A:BZ,4,FALSE),"")</f>
        <v>Raltegravir</v>
      </c>
      <c r="E312" s="16" t="str">
        <f>IF(AND(A312&lt;&gt;"",ISNUMBER(A312)),VLOOKUP(A312,Studies!A:BZ,9,FALSE),"")</f>
        <v>FaSSGF-.5h+FaSSIF-V2</v>
      </c>
      <c r="F312" s="13">
        <f>IF(AND(A312&lt;&gt;"",ISNUMBER(A312)),VLOOKUP(A312,Studies!A:BZ,13,FALSE),"")</f>
        <v>2</v>
      </c>
      <c r="G312" s="19">
        <v>2</v>
      </c>
      <c r="H312" s="4">
        <v>270</v>
      </c>
      <c r="I312" s="4" t="s">
        <v>32</v>
      </c>
      <c r="J312" s="4">
        <v>84.198552223371195</v>
      </c>
      <c r="K312" s="4" t="s">
        <v>102</v>
      </c>
      <c r="L312" s="4" t="s">
        <v>345</v>
      </c>
      <c r="M312" s="4">
        <v>16.711478800412806</v>
      </c>
      <c r="N312" s="4" t="s">
        <v>102</v>
      </c>
      <c r="O312" s="4" t="s">
        <v>348</v>
      </c>
      <c r="Q312" t="b">
        <f>IF(ISERROR(VLOOKUP(A312,Projects!A:A,1,FALSE)),FALSE,TRUE)</f>
        <v>1</v>
      </c>
    </row>
    <row r="313" spans="1:17" x14ac:dyDescent="0.35">
      <c r="A313" s="45">
        <v>29</v>
      </c>
      <c r="B313" s="8" t="str">
        <f>IF(AND(A313&lt;&gt;"",ISNUMBER(A313)),VLOOKUP(A313,Studies!A:BZ,2,FALSE),"")</f>
        <v>Komasaka 2021</v>
      </c>
      <c r="C313" s="8" t="str">
        <f>IF(AND(A313&lt;&gt;"",ISNUMBER(A313)),VLOOKUP(A313,Studies!A:BZ,3,FALSE),"")</f>
        <v>https://doi.org/10.1016/j.ejps.2020.105630</v>
      </c>
      <c r="D313" s="8" t="str">
        <f>IF(AND(A313&lt;&gt;"",ISNUMBER(A313)),VLOOKUP(A313,Studies!A:BZ,4,FALSE),"")</f>
        <v>Raltegravir</v>
      </c>
      <c r="E313" s="16" t="str">
        <f>IF(AND(A313&lt;&gt;"",ISNUMBER(A313)),VLOOKUP(A313,Studies!A:BZ,9,FALSE),"")</f>
        <v>FaSSGF-.5h+FaSSIF-V2</v>
      </c>
      <c r="F313" s="13">
        <f>IF(AND(A313&lt;&gt;"",ISNUMBER(A313)),VLOOKUP(A313,Studies!A:BZ,13,FALSE),"")</f>
        <v>2</v>
      </c>
      <c r="G313" s="19">
        <v>2</v>
      </c>
      <c r="H313" s="4">
        <v>330</v>
      </c>
      <c r="I313" s="4" t="s">
        <v>32</v>
      </c>
      <c r="J313" s="4">
        <v>92.967942088934805</v>
      </c>
      <c r="K313" s="4" t="s">
        <v>102</v>
      </c>
      <c r="L313" s="4" t="s">
        <v>345</v>
      </c>
      <c r="M313" s="4">
        <v>6.0392967942088944</v>
      </c>
      <c r="N313" s="4" t="s">
        <v>102</v>
      </c>
      <c r="O313" s="4" t="s">
        <v>348</v>
      </c>
      <c r="Q313" t="b">
        <f>IF(ISERROR(VLOOKUP(A313,Projects!A:A,1,FALSE)),FALSE,TRUE)</f>
        <v>1</v>
      </c>
    </row>
    <row r="314" spans="1:17" x14ac:dyDescent="0.35">
      <c r="A314" s="45">
        <v>29</v>
      </c>
      <c r="B314" s="8" t="str">
        <f>IF(AND(A314&lt;&gt;"",ISNUMBER(A314)),VLOOKUP(A314,Studies!A:BZ,2,FALSE),"")</f>
        <v>Komasaka 2021</v>
      </c>
      <c r="C314" s="8" t="str">
        <f>IF(AND(A314&lt;&gt;"",ISNUMBER(A314)),VLOOKUP(A314,Studies!A:BZ,3,FALSE),"")</f>
        <v>https://doi.org/10.1016/j.ejps.2020.105630</v>
      </c>
      <c r="D314" s="8" t="str">
        <f>IF(AND(A314&lt;&gt;"",ISNUMBER(A314)),VLOOKUP(A314,Studies!A:BZ,4,FALSE),"")</f>
        <v>Raltegravir</v>
      </c>
      <c r="E314" s="16" t="str">
        <f>IF(AND(A314&lt;&gt;"",ISNUMBER(A314)),VLOOKUP(A314,Studies!A:BZ,9,FALSE),"")</f>
        <v>FaSSGF-.5h+FaSSIF-V2</v>
      </c>
      <c r="F314" s="13">
        <f>IF(AND(A314&lt;&gt;"",ISNUMBER(A314)),VLOOKUP(A314,Studies!A:BZ,13,FALSE),"")</f>
        <v>2</v>
      </c>
      <c r="G314" s="19">
        <v>2</v>
      </c>
      <c r="H314" s="4">
        <v>390</v>
      </c>
      <c r="I314" s="4" t="s">
        <v>32</v>
      </c>
      <c r="J314" s="4">
        <v>95.780765253360897</v>
      </c>
      <c r="K314" s="4" t="s">
        <v>102</v>
      </c>
      <c r="L314" s="4" t="s">
        <v>345</v>
      </c>
      <c r="M314" s="4">
        <v>7.114788004136102</v>
      </c>
      <c r="N314" s="4" t="s">
        <v>102</v>
      </c>
      <c r="O314" s="4" t="s">
        <v>348</v>
      </c>
      <c r="Q314" t="b">
        <f>IF(ISERROR(VLOOKUP(A314,Projects!A:A,1,FALSE)),FALSE,TRUE)</f>
        <v>1</v>
      </c>
    </row>
    <row r="315" spans="1:17" x14ac:dyDescent="0.35">
      <c r="A315" s="45">
        <v>30</v>
      </c>
      <c r="B315" s="8" t="str">
        <f>IF(AND(A315&lt;&gt;"",ISNUMBER(A315)),VLOOKUP(A315,Studies!A:BZ,2,FALSE),"")</f>
        <v>Komasaka 2021</v>
      </c>
      <c r="C315" s="8" t="str">
        <f>IF(AND(A315&lt;&gt;"",ISNUMBER(A315)),VLOOKUP(A315,Studies!A:BZ,3,FALSE),"")</f>
        <v>https://doi.org/10.1016/j.ejps.2020.105630</v>
      </c>
      <c r="D315" s="8" t="str">
        <f>IF(AND(A315&lt;&gt;"",ISNUMBER(A315)),VLOOKUP(A315,Studies!A:BZ,4,FALSE),"")</f>
        <v>Raltegravir</v>
      </c>
      <c r="E315" s="16" t="str">
        <f>IF(AND(A315&lt;&gt;"",ISNUMBER(A315)),VLOOKUP(A315,Studies!A:BZ,9,FALSE),"")</f>
        <v>FaSSGF-1h+FaSSIF-V2</v>
      </c>
      <c r="F315" s="13">
        <f>IF(AND(A315&lt;&gt;"",ISNUMBER(A315)),VLOOKUP(A315,Studies!A:BZ,13,FALSE),"")</f>
        <v>2</v>
      </c>
      <c r="G315" s="19">
        <v>1</v>
      </c>
      <c r="H315" s="4">
        <v>30</v>
      </c>
      <c r="I315" s="4" t="s">
        <v>32</v>
      </c>
      <c r="J315" s="4">
        <v>2.9192647049879898</v>
      </c>
      <c r="K315" s="4" t="s">
        <v>102</v>
      </c>
      <c r="L315" s="4" t="s">
        <v>345</v>
      </c>
      <c r="M315" s="4">
        <v>0</v>
      </c>
      <c r="N315" s="4" t="s">
        <v>102</v>
      </c>
      <c r="O315" s="4" t="s">
        <v>348</v>
      </c>
      <c r="Q315" t="b">
        <f>IF(ISERROR(VLOOKUP(A315,Projects!A:A,1,FALSE)),FALSE,TRUE)</f>
        <v>1</v>
      </c>
    </row>
    <row r="316" spans="1:17" x14ac:dyDescent="0.35">
      <c r="A316" s="45">
        <v>30</v>
      </c>
      <c r="B316" s="8" t="str">
        <f>IF(AND(A316&lt;&gt;"",ISNUMBER(A316)),VLOOKUP(A316,Studies!A:BZ,2,FALSE),"")</f>
        <v>Komasaka 2021</v>
      </c>
      <c r="C316" s="8" t="str">
        <f>IF(AND(A316&lt;&gt;"",ISNUMBER(A316)),VLOOKUP(A316,Studies!A:BZ,3,FALSE),"")</f>
        <v>https://doi.org/10.1016/j.ejps.2020.105630</v>
      </c>
      <c r="D316" s="8" t="str">
        <f>IF(AND(A316&lt;&gt;"",ISNUMBER(A316)),VLOOKUP(A316,Studies!A:BZ,4,FALSE),"")</f>
        <v>Raltegravir</v>
      </c>
      <c r="E316" s="16" t="str">
        <f>IF(AND(A316&lt;&gt;"",ISNUMBER(A316)),VLOOKUP(A316,Studies!A:BZ,9,FALSE),"")</f>
        <v>FaSSGF-1h+FaSSIF-V2</v>
      </c>
      <c r="F316" s="13">
        <f>IF(AND(A316&lt;&gt;"",ISNUMBER(A316)),VLOOKUP(A316,Studies!A:BZ,13,FALSE),"")</f>
        <v>2</v>
      </c>
      <c r="G316" s="19">
        <v>1</v>
      </c>
      <c r="H316" s="4">
        <v>60</v>
      </c>
      <c r="I316" s="4" t="s">
        <v>32</v>
      </c>
      <c r="J316" s="4">
        <v>6.8648047138661301</v>
      </c>
      <c r="K316" s="4" t="s">
        <v>102</v>
      </c>
      <c r="L316" s="4" t="s">
        <v>345</v>
      </c>
      <c r="M316" s="4">
        <v>0</v>
      </c>
      <c r="N316" s="4" t="s">
        <v>102</v>
      </c>
      <c r="O316" s="4" t="s">
        <v>348</v>
      </c>
      <c r="Q316" t="b">
        <f>IF(ISERROR(VLOOKUP(A316,Projects!A:A,1,FALSE)),FALSE,TRUE)</f>
        <v>1</v>
      </c>
    </row>
    <row r="317" spans="1:17" x14ac:dyDescent="0.35">
      <c r="A317" s="45">
        <v>30</v>
      </c>
      <c r="B317" s="8" t="str">
        <f>IF(AND(A317&lt;&gt;"",ISNUMBER(A317)),VLOOKUP(A317,Studies!A:BZ,2,FALSE),"")</f>
        <v>Komasaka 2021</v>
      </c>
      <c r="C317" s="8" t="str">
        <f>IF(AND(A317&lt;&gt;"",ISNUMBER(A317)),VLOOKUP(A317,Studies!A:BZ,3,FALSE),"")</f>
        <v>https://doi.org/10.1016/j.ejps.2020.105630</v>
      </c>
      <c r="D317" s="8" t="str">
        <f>IF(AND(A317&lt;&gt;"",ISNUMBER(A317)),VLOOKUP(A317,Studies!A:BZ,4,FALSE),"")</f>
        <v>Raltegravir</v>
      </c>
      <c r="E317" s="16" t="str">
        <f>IF(AND(A317&lt;&gt;"",ISNUMBER(A317)),VLOOKUP(A317,Studies!A:BZ,9,FALSE),"")</f>
        <v>FaSSGF-1h+FaSSIF-V2</v>
      </c>
      <c r="F317" s="13">
        <f>IF(AND(A317&lt;&gt;"",ISNUMBER(A317)),VLOOKUP(A317,Studies!A:BZ,13,FALSE),"")</f>
        <v>2</v>
      </c>
      <c r="G317" s="19">
        <v>2</v>
      </c>
      <c r="H317" s="4">
        <v>90</v>
      </c>
      <c r="I317" s="4" t="s">
        <v>32</v>
      </c>
      <c r="J317" s="4">
        <v>9.6375698536342007</v>
      </c>
      <c r="K317" s="4" t="s">
        <v>102</v>
      </c>
      <c r="L317" s="4" t="s">
        <v>345</v>
      </c>
      <c r="M317" s="4">
        <v>0</v>
      </c>
      <c r="N317" s="4" t="s">
        <v>102</v>
      </c>
      <c r="O317" s="4" t="s">
        <v>348</v>
      </c>
      <c r="Q317" t="b">
        <f>IF(ISERROR(VLOOKUP(A317,Projects!A:A,1,FALSE)),FALSE,TRUE)</f>
        <v>1</v>
      </c>
    </row>
    <row r="318" spans="1:17" x14ac:dyDescent="0.35">
      <c r="A318" s="45">
        <v>30</v>
      </c>
      <c r="B318" s="8" t="str">
        <f>IF(AND(A318&lt;&gt;"",ISNUMBER(A318)),VLOOKUP(A318,Studies!A:BZ,2,FALSE),"")</f>
        <v>Komasaka 2021</v>
      </c>
      <c r="C318" s="8" t="str">
        <f>IF(AND(A318&lt;&gt;"",ISNUMBER(A318)),VLOOKUP(A318,Studies!A:BZ,3,FALSE),"")</f>
        <v>https://doi.org/10.1016/j.ejps.2020.105630</v>
      </c>
      <c r="D318" s="8" t="str">
        <f>IF(AND(A318&lt;&gt;"",ISNUMBER(A318)),VLOOKUP(A318,Studies!A:BZ,4,FALSE),"")</f>
        <v>Raltegravir</v>
      </c>
      <c r="E318" s="16" t="str">
        <f>IF(AND(A318&lt;&gt;"",ISNUMBER(A318)),VLOOKUP(A318,Studies!A:BZ,9,FALSE),"")</f>
        <v>FaSSGF-1h+FaSSIF-V2</v>
      </c>
      <c r="F318" s="13">
        <f>IF(AND(A318&lt;&gt;"",ISNUMBER(A318)),VLOOKUP(A318,Studies!A:BZ,13,FALSE),"")</f>
        <v>2</v>
      </c>
      <c r="G318" s="19">
        <v>2</v>
      </c>
      <c r="H318" s="4">
        <v>120</v>
      </c>
      <c r="I318" s="4" t="s">
        <v>32</v>
      </c>
      <c r="J318" s="4">
        <v>12.829183160941501</v>
      </c>
      <c r="K318" s="4" t="s">
        <v>102</v>
      </c>
      <c r="L318" s="4" t="s">
        <v>345</v>
      </c>
      <c r="M318" s="4">
        <v>0</v>
      </c>
      <c r="N318" s="4" t="s">
        <v>102</v>
      </c>
      <c r="O318" s="4" t="s">
        <v>348</v>
      </c>
      <c r="Q318" t="b">
        <f>IF(ISERROR(VLOOKUP(A318,Projects!A:A,1,FALSE)),FALSE,TRUE)</f>
        <v>1</v>
      </c>
    </row>
    <row r="319" spans="1:17" x14ac:dyDescent="0.35">
      <c r="A319" s="45">
        <v>30</v>
      </c>
      <c r="B319" s="8" t="str">
        <f>IF(AND(A319&lt;&gt;"",ISNUMBER(A319)),VLOOKUP(A319,Studies!A:BZ,2,FALSE),"")</f>
        <v>Komasaka 2021</v>
      </c>
      <c r="C319" s="8" t="str">
        <f>IF(AND(A319&lt;&gt;"",ISNUMBER(A319)),VLOOKUP(A319,Studies!A:BZ,3,FALSE),"")</f>
        <v>https://doi.org/10.1016/j.ejps.2020.105630</v>
      </c>
      <c r="D319" s="8" t="str">
        <f>IF(AND(A319&lt;&gt;"",ISNUMBER(A319)),VLOOKUP(A319,Studies!A:BZ,4,FALSE),"")</f>
        <v>Raltegravir</v>
      </c>
      <c r="E319" s="16" t="str">
        <f>IF(AND(A319&lt;&gt;"",ISNUMBER(A319)),VLOOKUP(A319,Studies!A:BZ,9,FALSE),"")</f>
        <v>FaSSGF-1h+FaSSIF-V2</v>
      </c>
      <c r="F319" s="13">
        <f>IF(AND(A319&lt;&gt;"",ISNUMBER(A319)),VLOOKUP(A319,Studies!A:BZ,13,FALSE),"")</f>
        <v>2</v>
      </c>
      <c r="G319" s="19">
        <v>2</v>
      </c>
      <c r="H319" s="4">
        <v>150</v>
      </c>
      <c r="I319" s="4" t="s">
        <v>32</v>
      </c>
      <c r="J319" s="4">
        <v>16.774771816528801</v>
      </c>
      <c r="K319" s="4" t="s">
        <v>102</v>
      </c>
      <c r="L319" s="4" t="s">
        <v>345</v>
      </c>
      <c r="M319" s="4">
        <v>0</v>
      </c>
      <c r="N319" s="4" t="s">
        <v>102</v>
      </c>
      <c r="O319" s="4" t="s">
        <v>348</v>
      </c>
      <c r="Q319" t="b">
        <f>IF(ISERROR(VLOOKUP(A319,Projects!A:A,1,FALSE)),FALSE,TRUE)</f>
        <v>1</v>
      </c>
    </row>
    <row r="320" spans="1:17" x14ac:dyDescent="0.35">
      <c r="A320" s="45">
        <v>30</v>
      </c>
      <c r="B320" s="8" t="str">
        <f>IF(AND(A320&lt;&gt;"",ISNUMBER(A320)),VLOOKUP(A320,Studies!A:BZ,2,FALSE),"")</f>
        <v>Komasaka 2021</v>
      </c>
      <c r="C320" s="8" t="str">
        <f>IF(AND(A320&lt;&gt;"",ISNUMBER(A320)),VLOOKUP(A320,Studies!A:BZ,3,FALSE),"")</f>
        <v>https://doi.org/10.1016/j.ejps.2020.105630</v>
      </c>
      <c r="D320" s="8" t="str">
        <f>IF(AND(A320&lt;&gt;"",ISNUMBER(A320)),VLOOKUP(A320,Studies!A:BZ,4,FALSE),"")</f>
        <v>Raltegravir</v>
      </c>
      <c r="E320" s="16" t="str">
        <f>IF(AND(A320&lt;&gt;"",ISNUMBER(A320)),VLOOKUP(A320,Studies!A:BZ,9,FALSE),"")</f>
        <v>FaSSGF-1h+FaSSIF-V2</v>
      </c>
      <c r="F320" s="13">
        <f>IF(AND(A320&lt;&gt;"",ISNUMBER(A320)),VLOOKUP(A320,Studies!A:BZ,13,FALSE),"")</f>
        <v>2</v>
      </c>
      <c r="G320" s="19">
        <v>2</v>
      </c>
      <c r="H320" s="4">
        <v>180</v>
      </c>
      <c r="I320" s="4" t="s">
        <v>32</v>
      </c>
      <c r="J320" s="4">
        <v>20.636542191899</v>
      </c>
      <c r="K320" s="4" t="s">
        <v>102</v>
      </c>
      <c r="L320" s="4" t="s">
        <v>345</v>
      </c>
      <c r="M320" s="4">
        <v>1.4240837696335014</v>
      </c>
      <c r="N320" s="4" t="s">
        <v>102</v>
      </c>
      <c r="O320" s="4" t="s">
        <v>348</v>
      </c>
      <c r="Q320" t="b">
        <f>IF(ISERROR(VLOOKUP(A320,Projects!A:A,1,FALSE)),FALSE,TRUE)</f>
        <v>1</v>
      </c>
    </row>
    <row r="321" spans="1:17" x14ac:dyDescent="0.35">
      <c r="A321" s="45">
        <v>30</v>
      </c>
      <c r="B321" s="8" t="str">
        <f>IF(AND(A321&lt;&gt;"",ISNUMBER(A321)),VLOOKUP(A321,Studies!A:BZ,2,FALSE),"")</f>
        <v>Komasaka 2021</v>
      </c>
      <c r="C321" s="8" t="str">
        <f>IF(AND(A321&lt;&gt;"",ISNUMBER(A321)),VLOOKUP(A321,Studies!A:BZ,3,FALSE),"")</f>
        <v>https://doi.org/10.1016/j.ejps.2020.105630</v>
      </c>
      <c r="D321" s="8" t="str">
        <f>IF(AND(A321&lt;&gt;"",ISNUMBER(A321)),VLOOKUP(A321,Studies!A:BZ,4,FALSE),"")</f>
        <v>Raltegravir</v>
      </c>
      <c r="E321" s="16" t="str">
        <f>IF(AND(A321&lt;&gt;"",ISNUMBER(A321)),VLOOKUP(A321,Studies!A:BZ,9,FALSE),"")</f>
        <v>FaSSGF-1h+FaSSIF-V2</v>
      </c>
      <c r="F321" s="13">
        <f>IF(AND(A321&lt;&gt;"",ISNUMBER(A321)),VLOOKUP(A321,Studies!A:BZ,13,FALSE),"")</f>
        <v>2</v>
      </c>
      <c r="G321" s="19">
        <v>2</v>
      </c>
      <c r="H321" s="4">
        <v>210</v>
      </c>
      <c r="I321" s="4" t="s">
        <v>32</v>
      </c>
      <c r="J321" s="4">
        <v>26.089935603918398</v>
      </c>
      <c r="K321" s="4" t="s">
        <v>102</v>
      </c>
      <c r="L321" s="4" t="s">
        <v>345</v>
      </c>
      <c r="M321" s="4">
        <v>1.9267015706807022</v>
      </c>
      <c r="N321" s="4" t="s">
        <v>102</v>
      </c>
      <c r="O321" s="4" t="s">
        <v>348</v>
      </c>
      <c r="Q321" t="b">
        <f>IF(ISERROR(VLOOKUP(A321,Projects!A:A,1,FALSE)),FALSE,TRUE)</f>
        <v>1</v>
      </c>
    </row>
    <row r="322" spans="1:17" x14ac:dyDescent="0.35">
      <c r="A322" s="45">
        <v>30</v>
      </c>
      <c r="B322" s="8" t="str">
        <f>IF(AND(A322&lt;&gt;"",ISNUMBER(A322)),VLOOKUP(A322,Studies!A:BZ,2,FALSE),"")</f>
        <v>Komasaka 2021</v>
      </c>
      <c r="C322" s="8" t="str">
        <f>IF(AND(A322&lt;&gt;"",ISNUMBER(A322)),VLOOKUP(A322,Studies!A:BZ,3,FALSE),"")</f>
        <v>https://doi.org/10.1016/j.ejps.2020.105630</v>
      </c>
      <c r="D322" s="8" t="str">
        <f>IF(AND(A322&lt;&gt;"",ISNUMBER(A322)),VLOOKUP(A322,Studies!A:BZ,4,FALSE),"")</f>
        <v>Raltegravir</v>
      </c>
      <c r="E322" s="16" t="str">
        <f>IF(AND(A322&lt;&gt;"",ISNUMBER(A322)),VLOOKUP(A322,Studies!A:BZ,9,FALSE),"")</f>
        <v>FaSSGF-1h+FaSSIF-V2</v>
      </c>
      <c r="F322" s="13">
        <f>IF(AND(A322&lt;&gt;"",ISNUMBER(A322)),VLOOKUP(A322,Studies!A:BZ,13,FALSE),"")</f>
        <v>2</v>
      </c>
      <c r="G322" s="19">
        <v>2</v>
      </c>
      <c r="H322" s="4">
        <v>240</v>
      </c>
      <c r="I322" s="4" t="s">
        <v>32</v>
      </c>
      <c r="J322" s="4">
        <v>33.888927400866898</v>
      </c>
      <c r="K322" s="4" t="s">
        <v>102</v>
      </c>
      <c r="L322" s="4" t="s">
        <v>345</v>
      </c>
      <c r="M322" s="4">
        <v>5.8638743455497035</v>
      </c>
      <c r="N322" s="4" t="s">
        <v>102</v>
      </c>
      <c r="O322" s="4" t="s">
        <v>348</v>
      </c>
      <c r="Q322" t="b">
        <f>IF(ISERROR(VLOOKUP(A322,Projects!A:A,1,FALSE)),FALSE,TRUE)</f>
        <v>1</v>
      </c>
    </row>
    <row r="323" spans="1:17" x14ac:dyDescent="0.35">
      <c r="A323" s="45">
        <v>30</v>
      </c>
      <c r="B323" s="8" t="str">
        <f>IF(AND(A323&lt;&gt;"",ISNUMBER(A323)),VLOOKUP(A323,Studies!A:BZ,2,FALSE),"")</f>
        <v>Komasaka 2021</v>
      </c>
      <c r="C323" s="8" t="str">
        <f>IF(AND(A323&lt;&gt;"",ISNUMBER(A323)),VLOOKUP(A323,Studies!A:BZ,3,FALSE),"")</f>
        <v>https://doi.org/10.1016/j.ejps.2020.105630</v>
      </c>
      <c r="D323" s="8" t="str">
        <f>IF(AND(A323&lt;&gt;"",ISNUMBER(A323)),VLOOKUP(A323,Studies!A:BZ,4,FALSE),"")</f>
        <v>Raltegravir</v>
      </c>
      <c r="E323" s="16" t="str">
        <f>IF(AND(A323&lt;&gt;"",ISNUMBER(A323)),VLOOKUP(A323,Studies!A:BZ,9,FALSE),"")</f>
        <v>FaSSGF-1h+FaSSIF-V2</v>
      </c>
      <c r="F323" s="13">
        <f>IF(AND(A323&lt;&gt;"",ISNUMBER(A323)),VLOOKUP(A323,Studies!A:BZ,13,FALSE),"")</f>
        <v>2</v>
      </c>
      <c r="G323" s="19">
        <v>2</v>
      </c>
      <c r="H323" s="4">
        <v>270</v>
      </c>
      <c r="I323" s="4" t="s">
        <v>32</v>
      </c>
      <c r="J323" s="4">
        <v>47.216666362624302</v>
      </c>
      <c r="K323" s="4" t="s">
        <v>102</v>
      </c>
      <c r="L323" s="4" t="s">
        <v>345</v>
      </c>
      <c r="M323" s="4">
        <v>11.392767450487</v>
      </c>
      <c r="N323" s="4" t="s">
        <v>102</v>
      </c>
      <c r="O323" s="4" t="s">
        <v>348</v>
      </c>
      <c r="Q323" t="b">
        <f>IF(ISERROR(VLOOKUP(A323,Projects!A:A,1,FALSE)),FALSE,TRUE)</f>
        <v>1</v>
      </c>
    </row>
    <row r="324" spans="1:17" x14ac:dyDescent="0.35">
      <c r="A324" s="45">
        <v>30</v>
      </c>
      <c r="B324" s="8" t="str">
        <f>IF(AND(A324&lt;&gt;"",ISNUMBER(A324)),VLOOKUP(A324,Studies!A:BZ,2,FALSE),"")</f>
        <v>Komasaka 2021</v>
      </c>
      <c r="C324" s="8" t="str">
        <f>IF(AND(A324&lt;&gt;"",ISNUMBER(A324)),VLOOKUP(A324,Studies!A:BZ,3,FALSE),"")</f>
        <v>https://doi.org/10.1016/j.ejps.2020.105630</v>
      </c>
      <c r="D324" s="8" t="str">
        <f>IF(AND(A324&lt;&gt;"",ISNUMBER(A324)),VLOOKUP(A324,Studies!A:BZ,4,FALSE),"")</f>
        <v>Raltegravir</v>
      </c>
      <c r="E324" s="16" t="str">
        <f>IF(AND(A324&lt;&gt;"",ISNUMBER(A324)),VLOOKUP(A324,Studies!A:BZ,9,FALSE),"")</f>
        <v>FaSSGF-1h+FaSSIF-V2</v>
      </c>
      <c r="F324" s="13">
        <f>IF(AND(A324&lt;&gt;"",ISNUMBER(A324)),VLOOKUP(A324,Studies!A:BZ,13,FALSE),"")</f>
        <v>2</v>
      </c>
      <c r="G324" s="19">
        <v>2</v>
      </c>
      <c r="H324" s="4">
        <v>300</v>
      </c>
      <c r="I324" s="4" t="s">
        <v>32</v>
      </c>
      <c r="J324" s="4">
        <v>65.235504800822</v>
      </c>
      <c r="K324" s="4" t="s">
        <v>102</v>
      </c>
      <c r="L324" s="4" t="s">
        <v>345</v>
      </c>
      <c r="M324" s="4">
        <v>17.089053882311504</v>
      </c>
      <c r="N324" s="4" t="s">
        <v>102</v>
      </c>
      <c r="O324" s="4" t="s">
        <v>348</v>
      </c>
      <c r="Q324" t="b">
        <f>IF(ISERROR(VLOOKUP(A324,Projects!A:A,1,FALSE)),FALSE,TRUE)</f>
        <v>1</v>
      </c>
    </row>
    <row r="325" spans="1:17" x14ac:dyDescent="0.35">
      <c r="A325" s="45">
        <v>30</v>
      </c>
      <c r="B325" s="8" t="str">
        <f>IF(AND(A325&lt;&gt;"",ISNUMBER(A325)),VLOOKUP(A325,Studies!A:BZ,2,FALSE),"")</f>
        <v>Komasaka 2021</v>
      </c>
      <c r="C325" s="8" t="str">
        <f>IF(AND(A325&lt;&gt;"",ISNUMBER(A325)),VLOOKUP(A325,Studies!A:BZ,3,FALSE),"")</f>
        <v>https://doi.org/10.1016/j.ejps.2020.105630</v>
      </c>
      <c r="D325" s="8" t="str">
        <f>IF(AND(A325&lt;&gt;"",ISNUMBER(A325)),VLOOKUP(A325,Studies!A:BZ,4,FALSE),"")</f>
        <v>Raltegravir</v>
      </c>
      <c r="E325" s="16" t="str">
        <f>IF(AND(A325&lt;&gt;"",ISNUMBER(A325)),VLOOKUP(A325,Studies!A:BZ,9,FALSE),"")</f>
        <v>FaSSGF-1h+FaSSIF-V2</v>
      </c>
      <c r="F325" s="13">
        <f>IF(AND(A325&lt;&gt;"",ISNUMBER(A325)),VLOOKUP(A325,Studies!A:BZ,13,FALSE),"")</f>
        <v>2</v>
      </c>
      <c r="G325" s="19">
        <v>2</v>
      </c>
      <c r="H325" s="4">
        <v>360</v>
      </c>
      <c r="I325" s="4" t="s">
        <v>32</v>
      </c>
      <c r="J325" s="4">
        <v>81.922396336902807</v>
      </c>
      <c r="K325" s="4" t="s">
        <v>102</v>
      </c>
      <c r="L325" s="4" t="s">
        <v>345</v>
      </c>
      <c r="M325" s="4">
        <v>5.3612565445024956</v>
      </c>
      <c r="N325" s="4" t="s">
        <v>102</v>
      </c>
      <c r="O325" s="4" t="s">
        <v>348</v>
      </c>
      <c r="Q325" t="b">
        <f>IF(ISERROR(VLOOKUP(A325,Projects!A:A,1,FALSE)),FALSE,TRUE)</f>
        <v>1</v>
      </c>
    </row>
    <row r="326" spans="1:17" x14ac:dyDescent="0.35">
      <c r="A326" s="45">
        <v>30</v>
      </c>
      <c r="B326" s="8" t="str">
        <f>IF(AND(A326&lt;&gt;"",ISNUMBER(A326)),VLOOKUP(A326,Studies!A:BZ,2,FALSE),"")</f>
        <v>Komasaka 2021</v>
      </c>
      <c r="C326" s="8" t="str">
        <f>IF(AND(A326&lt;&gt;"",ISNUMBER(A326)),VLOOKUP(A326,Studies!A:BZ,3,FALSE),"")</f>
        <v>https://doi.org/10.1016/j.ejps.2020.105630</v>
      </c>
      <c r="D326" s="8" t="str">
        <f>IF(AND(A326&lt;&gt;"",ISNUMBER(A326)),VLOOKUP(A326,Studies!A:BZ,4,FALSE),"")</f>
        <v>Raltegravir</v>
      </c>
      <c r="E326" s="16" t="str">
        <f>IF(AND(A326&lt;&gt;"",ISNUMBER(A326)),VLOOKUP(A326,Studies!A:BZ,9,FALSE),"")</f>
        <v>FaSSGF-1h+FaSSIF-V2</v>
      </c>
      <c r="F326" s="13">
        <f>IF(AND(A326&lt;&gt;"",ISNUMBER(A326)),VLOOKUP(A326,Studies!A:BZ,13,FALSE),"")</f>
        <v>2</v>
      </c>
      <c r="G326" s="19">
        <v>2</v>
      </c>
      <c r="H326" s="4">
        <v>420</v>
      </c>
      <c r="I326" s="4" t="s">
        <v>32</v>
      </c>
      <c r="J326" s="4">
        <v>86.797769548376095</v>
      </c>
      <c r="K326" s="4" t="s">
        <v>102</v>
      </c>
      <c r="L326" s="4" t="s">
        <v>345</v>
      </c>
      <c r="M326" s="4">
        <v>0</v>
      </c>
      <c r="N326" s="4" t="s">
        <v>102</v>
      </c>
      <c r="O326" s="4" t="s">
        <v>348</v>
      </c>
      <c r="Q326" t="b">
        <f>IF(ISERROR(VLOOKUP(A326,Projects!A:A,1,FALSE)),FALSE,TRUE)</f>
        <v>1</v>
      </c>
    </row>
    <row r="327" spans="1:17" x14ac:dyDescent="0.35">
      <c r="A327" s="45">
        <v>31</v>
      </c>
      <c r="B327" s="8" t="str">
        <f>IF(AND(A327&lt;&gt;"",ISNUMBER(A327)),VLOOKUP(A327,Studies!A:BZ,2,FALSE),"")</f>
        <v>Komasaka 2021</v>
      </c>
      <c r="C327" s="8" t="str">
        <f>IF(AND(A327&lt;&gt;"",ISNUMBER(A327)),VLOOKUP(A327,Studies!A:BZ,3,FALSE),"")</f>
        <v>https://doi.org/10.1016/j.ejps.2020.105630</v>
      </c>
      <c r="D327" s="8" t="str">
        <f>IF(AND(A327&lt;&gt;"",ISNUMBER(A327)),VLOOKUP(A327,Studies!A:BZ,4,FALSE),"")</f>
        <v>Raltegravir</v>
      </c>
      <c r="E327" s="16" t="str">
        <f>IF(AND(A327&lt;&gt;"",ISNUMBER(A327)),VLOOKUP(A327,Studies!A:BZ,9,FALSE),"")</f>
        <v>FaSSGF-2h+FaSSIF-V2</v>
      </c>
      <c r="F327" s="13">
        <f>IF(AND(A327&lt;&gt;"",ISNUMBER(A327)),VLOOKUP(A327,Studies!A:BZ,13,FALSE),"")</f>
        <v>2</v>
      </c>
      <c r="G327" s="19">
        <v>1</v>
      </c>
      <c r="H327" s="4">
        <v>30</v>
      </c>
      <c r="I327" s="4" t="s">
        <v>32</v>
      </c>
      <c r="J327" s="4">
        <v>3.8422269816558101</v>
      </c>
      <c r="K327" s="4" t="s">
        <v>102</v>
      </c>
      <c r="L327" s="4" t="s">
        <v>345</v>
      </c>
      <c r="M327" s="4">
        <v>0</v>
      </c>
      <c r="N327" s="4" t="s">
        <v>102</v>
      </c>
      <c r="O327" s="4" t="s">
        <v>348</v>
      </c>
      <c r="Q327" t="b">
        <f>IF(ISERROR(VLOOKUP(A327,Projects!A:A,1,FALSE)),FALSE,TRUE)</f>
        <v>1</v>
      </c>
    </row>
    <row r="328" spans="1:17" x14ac:dyDescent="0.35">
      <c r="A328" s="45">
        <v>31</v>
      </c>
      <c r="B328" s="8" t="str">
        <f>IF(AND(A328&lt;&gt;"",ISNUMBER(A328)),VLOOKUP(A328,Studies!A:BZ,2,FALSE),"")</f>
        <v>Komasaka 2021</v>
      </c>
      <c r="C328" s="8" t="str">
        <f>IF(AND(A328&lt;&gt;"",ISNUMBER(A328)),VLOOKUP(A328,Studies!A:BZ,3,FALSE),"")</f>
        <v>https://doi.org/10.1016/j.ejps.2020.105630</v>
      </c>
      <c r="D328" s="8" t="str">
        <f>IF(AND(A328&lt;&gt;"",ISNUMBER(A328)),VLOOKUP(A328,Studies!A:BZ,4,FALSE),"")</f>
        <v>Raltegravir</v>
      </c>
      <c r="E328" s="16" t="str">
        <f>IF(AND(A328&lt;&gt;"",ISNUMBER(A328)),VLOOKUP(A328,Studies!A:BZ,9,FALSE),"")</f>
        <v>FaSSGF-2h+FaSSIF-V2</v>
      </c>
      <c r="F328" s="13">
        <f>IF(AND(A328&lt;&gt;"",ISNUMBER(A328)),VLOOKUP(A328,Studies!A:BZ,13,FALSE),"")</f>
        <v>2</v>
      </c>
      <c r="G328" s="19">
        <v>1</v>
      </c>
      <c r="H328" s="4">
        <v>60</v>
      </c>
      <c r="I328" s="4" t="s">
        <v>32</v>
      </c>
      <c r="J328" s="4">
        <v>7.7469310579522199</v>
      </c>
      <c r="K328" s="4" t="s">
        <v>102</v>
      </c>
      <c r="L328" s="4" t="s">
        <v>345</v>
      </c>
      <c r="M328" s="4">
        <v>0</v>
      </c>
      <c r="N328" s="4" t="s">
        <v>102</v>
      </c>
      <c r="O328" s="4" t="s">
        <v>348</v>
      </c>
      <c r="Q328" t="b">
        <f>IF(ISERROR(VLOOKUP(A328,Projects!A:A,1,FALSE)),FALSE,TRUE)</f>
        <v>1</v>
      </c>
    </row>
    <row r="329" spans="1:17" x14ac:dyDescent="0.35">
      <c r="A329" s="45">
        <v>31</v>
      </c>
      <c r="B329" s="8" t="str">
        <f>IF(AND(A329&lt;&gt;"",ISNUMBER(A329)),VLOOKUP(A329,Studies!A:BZ,2,FALSE),"")</f>
        <v>Komasaka 2021</v>
      </c>
      <c r="C329" s="8" t="str">
        <f>IF(AND(A329&lt;&gt;"",ISNUMBER(A329)),VLOOKUP(A329,Studies!A:BZ,3,FALSE),"")</f>
        <v>https://doi.org/10.1016/j.ejps.2020.105630</v>
      </c>
      <c r="D329" s="8" t="str">
        <f>IF(AND(A329&lt;&gt;"",ISNUMBER(A329)),VLOOKUP(A329,Studies!A:BZ,4,FALSE),"")</f>
        <v>Raltegravir</v>
      </c>
      <c r="E329" s="16" t="str">
        <f>IF(AND(A329&lt;&gt;"",ISNUMBER(A329)),VLOOKUP(A329,Studies!A:BZ,9,FALSE),"")</f>
        <v>FaSSGF-2h+FaSSIF-V2</v>
      </c>
      <c r="F329" s="13">
        <f>IF(AND(A329&lt;&gt;"",ISNUMBER(A329)),VLOOKUP(A329,Studies!A:BZ,13,FALSE),"")</f>
        <v>2</v>
      </c>
      <c r="G329" s="19">
        <v>1</v>
      </c>
      <c r="H329" s="4">
        <v>90</v>
      </c>
      <c r="I329" s="4" t="s">
        <v>32</v>
      </c>
      <c r="J329" s="4">
        <v>10.159406256976901</v>
      </c>
      <c r="K329" s="4" t="s">
        <v>102</v>
      </c>
      <c r="L329" s="4" t="s">
        <v>345</v>
      </c>
      <c r="M329" s="4">
        <v>0</v>
      </c>
      <c r="N329" s="4" t="s">
        <v>102</v>
      </c>
      <c r="O329" s="4" t="s">
        <v>348</v>
      </c>
      <c r="Q329" t="b">
        <f>IF(ISERROR(VLOOKUP(A329,Projects!A:A,1,FALSE)),FALSE,TRUE)</f>
        <v>1</v>
      </c>
    </row>
    <row r="330" spans="1:17" x14ac:dyDescent="0.35">
      <c r="A330" s="45">
        <v>31</v>
      </c>
      <c r="B330" s="8" t="str">
        <f>IF(AND(A330&lt;&gt;"",ISNUMBER(A330)),VLOOKUP(A330,Studies!A:BZ,2,FALSE),"")</f>
        <v>Komasaka 2021</v>
      </c>
      <c r="C330" s="8" t="str">
        <f>IF(AND(A330&lt;&gt;"",ISNUMBER(A330)),VLOOKUP(A330,Studies!A:BZ,3,FALSE),"")</f>
        <v>https://doi.org/10.1016/j.ejps.2020.105630</v>
      </c>
      <c r="D330" s="8" t="str">
        <f>IF(AND(A330&lt;&gt;"",ISNUMBER(A330)),VLOOKUP(A330,Studies!A:BZ,4,FALSE),"")</f>
        <v>Raltegravir</v>
      </c>
      <c r="E330" s="16" t="str">
        <f>IF(AND(A330&lt;&gt;"",ISNUMBER(A330)),VLOOKUP(A330,Studies!A:BZ,9,FALSE),"")</f>
        <v>FaSSGF-2h+FaSSIF-V2</v>
      </c>
      <c r="F330" s="13">
        <f>IF(AND(A330&lt;&gt;"",ISNUMBER(A330)),VLOOKUP(A330,Studies!A:BZ,13,FALSE),"")</f>
        <v>2</v>
      </c>
      <c r="G330" s="19">
        <v>1</v>
      </c>
      <c r="H330" s="4">
        <v>120</v>
      </c>
      <c r="I330" s="4" t="s">
        <v>32</v>
      </c>
      <c r="J330" s="4">
        <v>14.146915652311399</v>
      </c>
      <c r="K330" s="4" t="s">
        <v>102</v>
      </c>
      <c r="L330" s="4" t="s">
        <v>345</v>
      </c>
      <c r="M330" s="4">
        <v>0.91191764722170099</v>
      </c>
      <c r="N330" s="4" t="s">
        <v>102</v>
      </c>
      <c r="O330" s="4" t="s">
        <v>348</v>
      </c>
      <c r="Q330" t="b">
        <f>IF(ISERROR(VLOOKUP(A330,Projects!A:A,1,FALSE)),FALSE,TRUE)</f>
        <v>1</v>
      </c>
    </row>
    <row r="331" spans="1:17" x14ac:dyDescent="0.35">
      <c r="A331" s="45">
        <v>31</v>
      </c>
      <c r="B331" s="8" t="str">
        <f>IF(AND(A331&lt;&gt;"",ISNUMBER(A331)),VLOOKUP(A331,Studies!A:BZ,2,FALSE),"")</f>
        <v>Komasaka 2021</v>
      </c>
      <c r="C331" s="8" t="str">
        <f>IF(AND(A331&lt;&gt;"",ISNUMBER(A331)),VLOOKUP(A331,Studies!A:BZ,3,FALSE),"")</f>
        <v>https://doi.org/10.1016/j.ejps.2020.105630</v>
      </c>
      <c r="D331" s="8" t="str">
        <f>IF(AND(A331&lt;&gt;"",ISNUMBER(A331)),VLOOKUP(A331,Studies!A:BZ,4,FALSE),"")</f>
        <v>Raltegravir</v>
      </c>
      <c r="E331" s="16" t="str">
        <f>IF(AND(A331&lt;&gt;"",ISNUMBER(A331)),VLOOKUP(A331,Studies!A:BZ,9,FALSE),"")</f>
        <v>FaSSGF-2h+FaSSIF-V2</v>
      </c>
      <c r="F331" s="13">
        <f>IF(AND(A331&lt;&gt;"",ISNUMBER(A331)),VLOOKUP(A331,Studies!A:BZ,13,FALSE),"")</f>
        <v>2</v>
      </c>
      <c r="G331" s="19">
        <v>2</v>
      </c>
      <c r="H331" s="4">
        <v>150</v>
      </c>
      <c r="I331" s="4" t="s">
        <v>32</v>
      </c>
      <c r="J331" s="4">
        <v>15.4816218529013</v>
      </c>
      <c r="K331" s="4" t="s">
        <v>102</v>
      </c>
      <c r="L331" s="4" t="s">
        <v>345</v>
      </c>
      <c r="M331" s="4">
        <v>0</v>
      </c>
      <c r="N331" s="4" t="s">
        <v>102</v>
      </c>
      <c r="O331" s="4" t="s">
        <v>348</v>
      </c>
      <c r="Q331" t="b">
        <f>IF(ISERROR(VLOOKUP(A331,Projects!A:A,1,FALSE)),FALSE,TRUE)</f>
        <v>1</v>
      </c>
    </row>
    <row r="332" spans="1:17" x14ac:dyDescent="0.35">
      <c r="A332" s="45">
        <v>31</v>
      </c>
      <c r="B332" s="8" t="str">
        <f>IF(AND(A332&lt;&gt;"",ISNUMBER(A332)),VLOOKUP(A332,Studies!A:BZ,2,FALSE),"")</f>
        <v>Komasaka 2021</v>
      </c>
      <c r="C332" s="8" t="str">
        <f>IF(AND(A332&lt;&gt;"",ISNUMBER(A332)),VLOOKUP(A332,Studies!A:BZ,3,FALSE),"")</f>
        <v>https://doi.org/10.1016/j.ejps.2020.105630</v>
      </c>
      <c r="D332" s="8" t="str">
        <f>IF(AND(A332&lt;&gt;"",ISNUMBER(A332)),VLOOKUP(A332,Studies!A:BZ,4,FALSE),"")</f>
        <v>Raltegravir</v>
      </c>
      <c r="E332" s="16" t="str">
        <f>IF(AND(A332&lt;&gt;"",ISNUMBER(A332)),VLOOKUP(A332,Studies!A:BZ,9,FALSE),"")</f>
        <v>FaSSGF-2h+FaSSIF-V2</v>
      </c>
      <c r="F332" s="13">
        <f>IF(AND(A332&lt;&gt;"",ISNUMBER(A332)),VLOOKUP(A332,Studies!A:BZ,13,FALSE),"")</f>
        <v>2</v>
      </c>
      <c r="G332" s="19">
        <v>2</v>
      </c>
      <c r="H332" s="4">
        <v>180</v>
      </c>
      <c r="I332" s="4" t="s">
        <v>32</v>
      </c>
      <c r="J332" s="4">
        <v>17.562490634754401</v>
      </c>
      <c r="K332" s="4" t="s">
        <v>102</v>
      </c>
      <c r="L332" s="4" t="s">
        <v>345</v>
      </c>
      <c r="M332" s="4">
        <v>0</v>
      </c>
      <c r="N332" s="4" t="s">
        <v>102</v>
      </c>
      <c r="O332" s="4" t="s">
        <v>348</v>
      </c>
      <c r="Q332" t="b">
        <f>IF(ISERROR(VLOOKUP(A332,Projects!A:A,1,FALSE)),FALSE,TRUE)</f>
        <v>1</v>
      </c>
    </row>
    <row r="333" spans="1:17" x14ac:dyDescent="0.35">
      <c r="A333" s="45">
        <v>31</v>
      </c>
      <c r="B333" s="8" t="str">
        <f>IF(AND(A333&lt;&gt;"",ISNUMBER(A333)),VLOOKUP(A333,Studies!A:BZ,2,FALSE),"")</f>
        <v>Komasaka 2021</v>
      </c>
      <c r="C333" s="8" t="str">
        <f>IF(AND(A333&lt;&gt;"",ISNUMBER(A333)),VLOOKUP(A333,Studies!A:BZ,3,FALSE),"")</f>
        <v>https://doi.org/10.1016/j.ejps.2020.105630</v>
      </c>
      <c r="D333" s="8" t="str">
        <f>IF(AND(A333&lt;&gt;"",ISNUMBER(A333)),VLOOKUP(A333,Studies!A:BZ,4,FALSE),"")</f>
        <v>Raltegravir</v>
      </c>
      <c r="E333" s="16" t="str">
        <f>IF(AND(A333&lt;&gt;"",ISNUMBER(A333)),VLOOKUP(A333,Studies!A:BZ,9,FALSE),"")</f>
        <v>FaSSGF-2h+FaSSIF-V2</v>
      </c>
      <c r="F333" s="13">
        <f>IF(AND(A333&lt;&gt;"",ISNUMBER(A333)),VLOOKUP(A333,Studies!A:BZ,13,FALSE),"")</f>
        <v>2</v>
      </c>
      <c r="G333" s="19">
        <v>2</v>
      </c>
      <c r="H333" s="4">
        <v>210</v>
      </c>
      <c r="I333" s="4" t="s">
        <v>32</v>
      </c>
      <c r="J333" s="4">
        <v>21.467146568423502</v>
      </c>
      <c r="K333" s="4" t="s">
        <v>102</v>
      </c>
      <c r="L333" s="4" t="s">
        <v>345</v>
      </c>
      <c r="M333" s="4">
        <v>0</v>
      </c>
      <c r="N333" s="4" t="s">
        <v>102</v>
      </c>
      <c r="O333" s="4" t="s">
        <v>348</v>
      </c>
      <c r="Q333" t="b">
        <f>IF(ISERROR(VLOOKUP(A333,Projects!A:A,1,FALSE)),FALSE,TRUE)</f>
        <v>1</v>
      </c>
    </row>
    <row r="334" spans="1:17" x14ac:dyDescent="0.35">
      <c r="A334" s="45">
        <v>31</v>
      </c>
      <c r="B334" s="8" t="str">
        <f>IF(AND(A334&lt;&gt;"",ISNUMBER(A334)),VLOOKUP(A334,Studies!A:BZ,2,FALSE),"")</f>
        <v>Komasaka 2021</v>
      </c>
      <c r="C334" s="8" t="str">
        <f>IF(AND(A334&lt;&gt;"",ISNUMBER(A334)),VLOOKUP(A334,Studies!A:BZ,3,FALSE),"")</f>
        <v>https://doi.org/10.1016/j.ejps.2020.105630</v>
      </c>
      <c r="D334" s="8" t="str">
        <f>IF(AND(A334&lt;&gt;"",ISNUMBER(A334)),VLOOKUP(A334,Studies!A:BZ,4,FALSE),"")</f>
        <v>Raltegravir</v>
      </c>
      <c r="E334" s="16" t="str">
        <f>IF(AND(A334&lt;&gt;"",ISNUMBER(A334)),VLOOKUP(A334,Studies!A:BZ,9,FALSE),"")</f>
        <v>FaSSGF-2h+FaSSIF-V2</v>
      </c>
      <c r="F334" s="13">
        <f>IF(AND(A334&lt;&gt;"",ISNUMBER(A334)),VLOOKUP(A334,Studies!A:BZ,13,FALSE),"")</f>
        <v>2</v>
      </c>
      <c r="G334" s="19">
        <v>2</v>
      </c>
      <c r="H334" s="4">
        <v>240</v>
      </c>
      <c r="I334" s="4" t="s">
        <v>32</v>
      </c>
      <c r="J334" s="4">
        <v>24.957390765882899</v>
      </c>
      <c r="K334" s="4" t="s">
        <v>102</v>
      </c>
      <c r="L334" s="4" t="s">
        <v>345</v>
      </c>
      <c r="M334" s="4">
        <v>0.91191764722170277</v>
      </c>
      <c r="N334" s="4" t="s">
        <v>102</v>
      </c>
      <c r="O334" s="4" t="s">
        <v>348</v>
      </c>
      <c r="Q334" t="b">
        <f>IF(ISERROR(VLOOKUP(A334,Projects!A:A,1,FALSE)),FALSE,TRUE)</f>
        <v>1</v>
      </c>
    </row>
    <row r="335" spans="1:17" x14ac:dyDescent="0.35">
      <c r="A335" s="45">
        <v>31</v>
      </c>
      <c r="B335" s="8" t="str">
        <f>IF(AND(A335&lt;&gt;"",ISNUMBER(A335)),VLOOKUP(A335,Studies!A:BZ,2,FALSE),"")</f>
        <v>Komasaka 2021</v>
      </c>
      <c r="C335" s="8" t="str">
        <f>IF(AND(A335&lt;&gt;"",ISNUMBER(A335)),VLOOKUP(A335,Studies!A:BZ,3,FALSE),"")</f>
        <v>https://doi.org/10.1016/j.ejps.2020.105630</v>
      </c>
      <c r="D335" s="8" t="str">
        <f>IF(AND(A335&lt;&gt;"",ISNUMBER(A335)),VLOOKUP(A335,Studies!A:BZ,4,FALSE),"")</f>
        <v>Raltegravir</v>
      </c>
      <c r="E335" s="16" t="str">
        <f>IF(AND(A335&lt;&gt;"",ISNUMBER(A335)),VLOOKUP(A335,Studies!A:BZ,9,FALSE),"")</f>
        <v>FaSSGF-2h+FaSSIF-V2</v>
      </c>
      <c r="F335" s="13">
        <f>IF(AND(A335&lt;&gt;"",ISNUMBER(A335)),VLOOKUP(A335,Studies!A:BZ,13,FALSE),"")</f>
        <v>2</v>
      </c>
      <c r="G335" s="19">
        <v>2</v>
      </c>
      <c r="H335" s="4">
        <v>270</v>
      </c>
      <c r="I335" s="4" t="s">
        <v>32</v>
      </c>
      <c r="J335" s="4">
        <v>28.944852018590201</v>
      </c>
      <c r="K335" s="4" t="s">
        <v>102</v>
      </c>
      <c r="L335" s="4" t="s">
        <v>345</v>
      </c>
      <c r="M335" s="4">
        <v>1.7409336901503991</v>
      </c>
      <c r="N335" s="4" t="s">
        <v>102</v>
      </c>
      <c r="O335" s="4" t="s">
        <v>348</v>
      </c>
      <c r="Q335" t="b">
        <f>IF(ISERROR(VLOOKUP(A335,Projects!A:A,1,FALSE)),FALSE,TRUE)</f>
        <v>1</v>
      </c>
    </row>
    <row r="336" spans="1:17" x14ac:dyDescent="0.35">
      <c r="A336" s="45">
        <v>31</v>
      </c>
      <c r="B336" s="8" t="str">
        <f>IF(AND(A336&lt;&gt;"",ISNUMBER(A336)),VLOOKUP(A336,Studies!A:BZ,2,FALSE),"")</f>
        <v>Komasaka 2021</v>
      </c>
      <c r="C336" s="8" t="str">
        <f>IF(AND(A336&lt;&gt;"",ISNUMBER(A336)),VLOOKUP(A336,Studies!A:BZ,3,FALSE),"")</f>
        <v>https://doi.org/10.1016/j.ejps.2020.105630</v>
      </c>
      <c r="D336" s="8" t="str">
        <f>IF(AND(A336&lt;&gt;"",ISNUMBER(A336)),VLOOKUP(A336,Studies!A:BZ,4,FALSE),"")</f>
        <v>Raltegravir</v>
      </c>
      <c r="E336" s="16" t="str">
        <f>IF(AND(A336&lt;&gt;"",ISNUMBER(A336)),VLOOKUP(A336,Studies!A:BZ,9,FALSE),"")</f>
        <v>FaSSGF-2h+FaSSIF-V2</v>
      </c>
      <c r="F336" s="13">
        <f>IF(AND(A336&lt;&gt;"",ISNUMBER(A336)),VLOOKUP(A336,Studies!A:BZ,13,FALSE),"")</f>
        <v>2</v>
      </c>
      <c r="G336" s="19">
        <v>2</v>
      </c>
      <c r="H336" s="4">
        <v>300</v>
      </c>
      <c r="I336" s="4" t="s">
        <v>32</v>
      </c>
      <c r="J336" s="4">
        <v>42.880602071697403</v>
      </c>
      <c r="K336" s="4" t="s">
        <v>102</v>
      </c>
      <c r="L336" s="4" t="s">
        <v>345</v>
      </c>
      <c r="M336" s="4">
        <v>11.2746181838315</v>
      </c>
      <c r="N336" s="4" t="s">
        <v>102</v>
      </c>
      <c r="O336" s="4" t="s">
        <v>348</v>
      </c>
      <c r="Q336" t="b">
        <f>IF(ISERROR(VLOOKUP(A336,Projects!A:A,1,FALSE)),FALSE,TRUE)</f>
        <v>1</v>
      </c>
    </row>
    <row r="337" spans="1:17" x14ac:dyDescent="0.35">
      <c r="A337" s="45">
        <v>31</v>
      </c>
      <c r="B337" s="8" t="str">
        <f>IF(AND(A337&lt;&gt;"",ISNUMBER(A337)),VLOOKUP(A337,Studies!A:BZ,2,FALSE),"")</f>
        <v>Komasaka 2021</v>
      </c>
      <c r="C337" s="8" t="str">
        <f>IF(AND(A337&lt;&gt;"",ISNUMBER(A337)),VLOOKUP(A337,Studies!A:BZ,3,FALSE),"")</f>
        <v>https://doi.org/10.1016/j.ejps.2020.105630</v>
      </c>
      <c r="D337" s="8" t="str">
        <f>IF(AND(A337&lt;&gt;"",ISNUMBER(A337)),VLOOKUP(A337,Studies!A:BZ,4,FALSE),"")</f>
        <v>Raltegravir</v>
      </c>
      <c r="E337" s="16" t="str">
        <f>IF(AND(A337&lt;&gt;"",ISNUMBER(A337)),VLOOKUP(A337,Studies!A:BZ,9,FALSE),"")</f>
        <v>FaSSGF-2h+FaSSIF-V2</v>
      </c>
      <c r="F337" s="13">
        <f>IF(AND(A337&lt;&gt;"",ISNUMBER(A337)),VLOOKUP(A337,Studies!A:BZ,13,FALSE),"")</f>
        <v>2</v>
      </c>
      <c r="G337" s="19">
        <v>2</v>
      </c>
      <c r="H337" s="4">
        <v>330</v>
      </c>
      <c r="I337" s="4" t="s">
        <v>32</v>
      </c>
      <c r="J337" s="4">
        <v>68.339675121514802</v>
      </c>
      <c r="K337" s="4" t="s">
        <v>102</v>
      </c>
      <c r="L337" s="4" t="s">
        <v>345</v>
      </c>
      <c r="M337" s="4">
        <v>18.072694163729395</v>
      </c>
      <c r="N337" s="4" t="s">
        <v>102</v>
      </c>
      <c r="O337" s="4" t="s">
        <v>348</v>
      </c>
      <c r="Q337" t="b">
        <f>IF(ISERROR(VLOOKUP(A337,Projects!A:A,1,FALSE)),FALSE,TRUE)</f>
        <v>1</v>
      </c>
    </row>
    <row r="338" spans="1:17" x14ac:dyDescent="0.35">
      <c r="A338" s="45">
        <v>31</v>
      </c>
      <c r="B338" s="8" t="str">
        <f>IF(AND(A338&lt;&gt;"",ISNUMBER(A338)),VLOOKUP(A338,Studies!A:BZ,2,FALSE),"")</f>
        <v>Komasaka 2021</v>
      </c>
      <c r="C338" s="8" t="str">
        <f>IF(AND(A338&lt;&gt;"",ISNUMBER(A338)),VLOOKUP(A338,Studies!A:BZ,3,FALSE),"")</f>
        <v>https://doi.org/10.1016/j.ejps.2020.105630</v>
      </c>
      <c r="D338" s="8" t="str">
        <f>IF(AND(A338&lt;&gt;"",ISNUMBER(A338)),VLOOKUP(A338,Studies!A:BZ,4,FALSE),"")</f>
        <v>Raltegravir</v>
      </c>
      <c r="E338" s="16" t="str">
        <f>IF(AND(A338&lt;&gt;"",ISNUMBER(A338)),VLOOKUP(A338,Studies!A:BZ,9,FALSE),"")</f>
        <v>FaSSGF-2h+FaSSIF-V2</v>
      </c>
      <c r="F338" s="13">
        <f>IF(AND(A338&lt;&gt;"",ISNUMBER(A338)),VLOOKUP(A338,Studies!A:BZ,13,FALSE),"")</f>
        <v>2</v>
      </c>
      <c r="G338" s="19">
        <v>2</v>
      </c>
      <c r="H338" s="4">
        <v>360</v>
      </c>
      <c r="I338" s="4" t="s">
        <v>32</v>
      </c>
      <c r="J338" s="4">
        <v>82.358326778915</v>
      </c>
      <c r="K338" s="4" t="s">
        <v>102</v>
      </c>
      <c r="L338" s="4" t="s">
        <v>345</v>
      </c>
      <c r="M338" s="4">
        <v>3.1502609631293979</v>
      </c>
      <c r="N338" s="4" t="s">
        <v>102</v>
      </c>
      <c r="O338" s="4" t="s">
        <v>348</v>
      </c>
      <c r="Q338" t="b">
        <f>IF(ISERROR(VLOOKUP(A338,Projects!A:A,1,FALSE)),FALSE,TRUE)</f>
        <v>1</v>
      </c>
    </row>
    <row r="339" spans="1:17" x14ac:dyDescent="0.35">
      <c r="A339" s="45">
        <v>31</v>
      </c>
      <c r="B339" s="8" t="str">
        <f>IF(AND(A339&lt;&gt;"",ISNUMBER(A339)),VLOOKUP(A339,Studies!A:BZ,2,FALSE),"")</f>
        <v>Komasaka 2021</v>
      </c>
      <c r="C339" s="8" t="str">
        <f>IF(AND(A339&lt;&gt;"",ISNUMBER(A339)),VLOOKUP(A339,Studies!A:BZ,3,FALSE),"")</f>
        <v>https://doi.org/10.1016/j.ejps.2020.105630</v>
      </c>
      <c r="D339" s="8" t="str">
        <f>IF(AND(A339&lt;&gt;"",ISNUMBER(A339)),VLOOKUP(A339,Studies!A:BZ,4,FALSE),"")</f>
        <v>Raltegravir</v>
      </c>
      <c r="E339" s="16" t="str">
        <f>IF(AND(A339&lt;&gt;"",ISNUMBER(A339)),VLOOKUP(A339,Studies!A:BZ,9,FALSE),"")</f>
        <v>FaSSGF-2h+FaSSIF-V2</v>
      </c>
      <c r="F339" s="13">
        <f>IF(AND(A339&lt;&gt;"",ISNUMBER(A339)),VLOOKUP(A339,Studies!A:BZ,13,FALSE),"")</f>
        <v>2</v>
      </c>
      <c r="G339" s="19">
        <v>2</v>
      </c>
      <c r="H339" s="4">
        <v>420</v>
      </c>
      <c r="I339" s="4" t="s">
        <v>32</v>
      </c>
      <c r="J339" s="4">
        <v>87.349176670804695</v>
      </c>
      <c r="K339" s="4" t="s">
        <v>102</v>
      </c>
      <c r="L339" s="4" t="s">
        <v>345</v>
      </c>
      <c r="M339" s="4">
        <v>2.9844577545435982</v>
      </c>
      <c r="N339" s="4" t="s">
        <v>102</v>
      </c>
      <c r="O339" s="4" t="s">
        <v>348</v>
      </c>
      <c r="Q339" t="b">
        <f>IF(ISERROR(VLOOKUP(A339,Projects!A:A,1,FALSE)),FALSE,TRUE)</f>
        <v>1</v>
      </c>
    </row>
    <row r="340" spans="1:17" x14ac:dyDescent="0.35">
      <c r="A340" s="45">
        <v>33</v>
      </c>
      <c r="B340" s="8" t="str">
        <f>IF(AND(A340&lt;&gt;"",ISNUMBER(A340)),VLOOKUP(A340,Studies!A:BZ,2,FALSE),"")</f>
        <v>Segregur 2021b</v>
      </c>
      <c r="C340" s="8" t="str">
        <f>IF(AND(A340&lt;&gt;"",ISNUMBER(A340)),VLOOKUP(A340,Studies!A:BZ,3,FALSE),"")</f>
        <v xml:space="preserve">https://doi.org/10.1016/j.ejps.2021.105750 </v>
      </c>
      <c r="D340" s="8" t="str">
        <f>IF(AND(A340&lt;&gt;"",ISNUMBER(A340)),VLOOKUP(A340,Studies!A:BZ,4,FALSE),"")</f>
        <v>Dipyridamole</v>
      </c>
      <c r="E340" s="16" t="str">
        <f>IF(AND(A340&lt;&gt;"",ISNUMBER(A340)),VLOOKUP(A340,Studies!A:BZ,9,FALSE),"")</f>
        <v>FaSSGFpH1.6</v>
      </c>
      <c r="F340" s="13">
        <f>IF(AND(A340&lt;&gt;"",ISNUMBER(A340)),VLOOKUP(A340,Studies!A:BZ,13,FALSE),"")</f>
        <v>1</v>
      </c>
      <c r="G340" s="19">
        <v>1</v>
      </c>
      <c r="H340" s="4">
        <v>5</v>
      </c>
      <c r="I340" s="4" t="s">
        <v>32</v>
      </c>
      <c r="J340" s="4">
        <v>87.826633650430495</v>
      </c>
      <c r="K340" s="4" t="s">
        <v>102</v>
      </c>
      <c r="L340" s="4" t="s">
        <v>345</v>
      </c>
      <c r="M340" s="4">
        <v>7.7599371823921075</v>
      </c>
      <c r="N340" s="4" t="s">
        <v>102</v>
      </c>
      <c r="O340" s="4" t="s">
        <v>348</v>
      </c>
      <c r="Q340" t="b">
        <f>IF(ISERROR(VLOOKUP(A340,Projects!A:A,1,FALSE)),FALSE,TRUE)</f>
        <v>1</v>
      </c>
    </row>
    <row r="341" spans="1:17" x14ac:dyDescent="0.35">
      <c r="A341" s="45">
        <v>33</v>
      </c>
      <c r="B341" s="8" t="str">
        <f>IF(AND(A341&lt;&gt;"",ISNUMBER(A341)),VLOOKUP(A341,Studies!A:BZ,2,FALSE),"")</f>
        <v>Segregur 2021b</v>
      </c>
      <c r="C341" s="8" t="str">
        <f>IF(AND(A341&lt;&gt;"",ISNUMBER(A341)),VLOOKUP(A341,Studies!A:BZ,3,FALSE),"")</f>
        <v xml:space="preserve">https://doi.org/10.1016/j.ejps.2021.105750 </v>
      </c>
      <c r="D341" s="8" t="str">
        <f>IF(AND(A341&lt;&gt;"",ISNUMBER(A341)),VLOOKUP(A341,Studies!A:BZ,4,FALSE),"")</f>
        <v>Dipyridamole</v>
      </c>
      <c r="E341" s="16" t="str">
        <f>IF(AND(A341&lt;&gt;"",ISNUMBER(A341)),VLOOKUP(A341,Studies!A:BZ,9,FALSE),"")</f>
        <v>FaSSGFpH1.6</v>
      </c>
      <c r="F341" s="13">
        <f>IF(AND(A341&lt;&gt;"",ISNUMBER(A341)),VLOOKUP(A341,Studies!A:BZ,13,FALSE),"")</f>
        <v>1</v>
      </c>
      <c r="G341" s="19">
        <v>1</v>
      </c>
      <c r="H341" s="4">
        <v>10</v>
      </c>
      <c r="I341" s="4" t="s">
        <v>32</v>
      </c>
      <c r="J341" s="4">
        <v>99.902287401658597</v>
      </c>
      <c r="K341" s="4" t="s">
        <v>102</v>
      </c>
      <c r="L341" s="4" t="s">
        <v>345</v>
      </c>
      <c r="M341" s="4">
        <v>1.9557621244124022</v>
      </c>
      <c r="N341" s="4" t="s">
        <v>102</v>
      </c>
      <c r="O341" s="4" t="s">
        <v>348</v>
      </c>
      <c r="Q341" t="b">
        <f>IF(ISERROR(VLOOKUP(A341,Projects!A:A,1,FALSE)),FALSE,TRUE)</f>
        <v>1</v>
      </c>
    </row>
    <row r="342" spans="1:17" x14ac:dyDescent="0.35">
      <c r="A342" s="45">
        <v>33</v>
      </c>
      <c r="B342" s="8" t="str">
        <f>IF(AND(A342&lt;&gt;"",ISNUMBER(A342)),VLOOKUP(A342,Studies!A:BZ,2,FALSE),"")</f>
        <v>Segregur 2021b</v>
      </c>
      <c r="C342" s="8" t="str">
        <f>IF(AND(A342&lt;&gt;"",ISNUMBER(A342)),VLOOKUP(A342,Studies!A:BZ,3,FALSE),"")</f>
        <v xml:space="preserve">https://doi.org/10.1016/j.ejps.2021.105750 </v>
      </c>
      <c r="D342" s="8" t="str">
        <f>IF(AND(A342&lt;&gt;"",ISNUMBER(A342)),VLOOKUP(A342,Studies!A:BZ,4,FALSE),"")</f>
        <v>Dipyridamole</v>
      </c>
      <c r="E342" s="16" t="str">
        <f>IF(AND(A342&lt;&gt;"",ISNUMBER(A342)),VLOOKUP(A342,Studies!A:BZ,9,FALSE),"")</f>
        <v>FaSSGFpH1.6</v>
      </c>
      <c r="F342" s="13">
        <f>IF(AND(A342&lt;&gt;"",ISNUMBER(A342)),VLOOKUP(A342,Studies!A:BZ,13,FALSE),"")</f>
        <v>1</v>
      </c>
      <c r="G342" s="19">
        <v>1</v>
      </c>
      <c r="H342" s="4">
        <v>15</v>
      </c>
      <c r="I342" s="4" t="s">
        <v>32</v>
      </c>
      <c r="J342" s="4">
        <v>99.864878230628193</v>
      </c>
      <c r="K342" s="4" t="s">
        <v>102</v>
      </c>
      <c r="L342" s="4" t="s">
        <v>345</v>
      </c>
      <c r="M342" s="4">
        <v>0</v>
      </c>
      <c r="N342" s="4" t="s">
        <v>102</v>
      </c>
      <c r="O342" s="4" t="s">
        <v>348</v>
      </c>
      <c r="Q342" t="b">
        <f>IF(ISERROR(VLOOKUP(A342,Projects!A:A,1,FALSE)),FALSE,TRUE)</f>
        <v>1</v>
      </c>
    </row>
    <row r="343" spans="1:17" x14ac:dyDescent="0.35">
      <c r="A343" s="45">
        <v>33</v>
      </c>
      <c r="B343" s="8" t="str">
        <f>IF(AND(A343&lt;&gt;"",ISNUMBER(A343)),VLOOKUP(A343,Studies!A:BZ,2,FALSE),"")</f>
        <v>Segregur 2021b</v>
      </c>
      <c r="C343" s="8" t="str">
        <f>IF(AND(A343&lt;&gt;"",ISNUMBER(A343)),VLOOKUP(A343,Studies!A:BZ,3,FALSE),"")</f>
        <v xml:space="preserve">https://doi.org/10.1016/j.ejps.2021.105750 </v>
      </c>
      <c r="D343" s="8" t="str">
        <f>IF(AND(A343&lt;&gt;"",ISNUMBER(A343)),VLOOKUP(A343,Studies!A:BZ,4,FALSE),"")</f>
        <v>Dipyridamole</v>
      </c>
      <c r="E343" s="16" t="str">
        <f>IF(AND(A343&lt;&gt;"",ISNUMBER(A343)),VLOOKUP(A343,Studies!A:BZ,9,FALSE),"")</f>
        <v>FaSSGFpH1.6</v>
      </c>
      <c r="F343" s="13">
        <f>IF(AND(A343&lt;&gt;"",ISNUMBER(A343)),VLOOKUP(A343,Studies!A:BZ,13,FALSE),"")</f>
        <v>1</v>
      </c>
      <c r="G343" s="19">
        <v>1</v>
      </c>
      <c r="H343" s="4">
        <v>20</v>
      </c>
      <c r="I343" s="4" t="s">
        <v>32</v>
      </c>
      <c r="J343" s="4">
        <v>99.985191811566693</v>
      </c>
      <c r="K343" s="4" t="s">
        <v>102</v>
      </c>
      <c r="L343" s="4" t="s">
        <v>345</v>
      </c>
      <c r="M343" s="4">
        <v>1.7664948220503049</v>
      </c>
      <c r="N343" s="4" t="s">
        <v>102</v>
      </c>
      <c r="O343" s="4" t="s">
        <v>348</v>
      </c>
      <c r="Q343" t="b">
        <f>IF(ISERROR(VLOOKUP(A343,Projects!A:A,1,FALSE)),FALSE,TRUE)</f>
        <v>1</v>
      </c>
    </row>
    <row r="344" spans="1:17" x14ac:dyDescent="0.35">
      <c r="A344" s="45">
        <v>33</v>
      </c>
      <c r="B344" s="8" t="str">
        <f>IF(AND(A344&lt;&gt;"",ISNUMBER(A344)),VLOOKUP(A344,Studies!A:BZ,2,FALSE),"")</f>
        <v>Segregur 2021b</v>
      </c>
      <c r="C344" s="8" t="str">
        <f>IF(AND(A344&lt;&gt;"",ISNUMBER(A344)),VLOOKUP(A344,Studies!A:BZ,3,FALSE),"")</f>
        <v xml:space="preserve">https://doi.org/10.1016/j.ejps.2021.105750 </v>
      </c>
      <c r="D344" s="8" t="str">
        <f>IF(AND(A344&lt;&gt;"",ISNUMBER(A344)),VLOOKUP(A344,Studies!A:BZ,4,FALSE),"")</f>
        <v>Dipyridamole</v>
      </c>
      <c r="E344" s="16" t="str">
        <f>IF(AND(A344&lt;&gt;"",ISNUMBER(A344)),VLOOKUP(A344,Studies!A:BZ,9,FALSE),"")</f>
        <v>FaSSGFpH1.6</v>
      </c>
      <c r="F344" s="13">
        <f>IF(AND(A344&lt;&gt;"",ISNUMBER(A344)),VLOOKUP(A344,Studies!A:BZ,13,FALSE),"")</f>
        <v>1</v>
      </c>
      <c r="G344" s="19">
        <v>1</v>
      </c>
      <c r="H344" s="4">
        <v>30</v>
      </c>
      <c r="I344" s="4" t="s">
        <v>32</v>
      </c>
      <c r="J344" s="4">
        <v>99.910217968201195</v>
      </c>
      <c r="K344" s="4" t="s">
        <v>102</v>
      </c>
      <c r="L344" s="4" t="s">
        <v>345</v>
      </c>
      <c r="M344" s="4">
        <v>1.230237465355799</v>
      </c>
      <c r="N344" s="4" t="s">
        <v>102</v>
      </c>
      <c r="O344" s="4" t="s">
        <v>348</v>
      </c>
      <c r="Q344" t="b">
        <f>IF(ISERROR(VLOOKUP(A344,Projects!A:A,1,FALSE)),FALSE,TRUE)</f>
        <v>1</v>
      </c>
    </row>
    <row r="345" spans="1:17" x14ac:dyDescent="0.35">
      <c r="A345" s="45">
        <v>33</v>
      </c>
      <c r="B345" s="8" t="str">
        <f>IF(AND(A345&lt;&gt;"",ISNUMBER(A345)),VLOOKUP(A345,Studies!A:BZ,2,FALSE),"")</f>
        <v>Segregur 2021b</v>
      </c>
      <c r="C345" s="8" t="str">
        <f>IF(AND(A345&lt;&gt;"",ISNUMBER(A345)),VLOOKUP(A345,Studies!A:BZ,3,FALSE),"")</f>
        <v xml:space="preserve">https://doi.org/10.1016/j.ejps.2021.105750 </v>
      </c>
      <c r="D345" s="8" t="str">
        <f>IF(AND(A345&lt;&gt;"",ISNUMBER(A345)),VLOOKUP(A345,Studies!A:BZ,4,FALSE),"")</f>
        <v>Dipyridamole</v>
      </c>
      <c r="E345" s="16" t="str">
        <f>IF(AND(A345&lt;&gt;"",ISNUMBER(A345)),VLOOKUP(A345,Studies!A:BZ,9,FALSE),"")</f>
        <v>FaSSGFpH1.6</v>
      </c>
      <c r="F345" s="13">
        <f>IF(AND(A345&lt;&gt;"",ISNUMBER(A345)),VLOOKUP(A345,Studies!A:BZ,13,FALSE),"")</f>
        <v>1</v>
      </c>
      <c r="G345" s="19">
        <v>1</v>
      </c>
      <c r="H345" s="4">
        <v>45</v>
      </c>
      <c r="I345" s="4" t="s">
        <v>32</v>
      </c>
      <c r="J345" s="4">
        <v>99.955646563662697</v>
      </c>
      <c r="K345" s="4" t="s">
        <v>102</v>
      </c>
      <c r="L345" s="4" t="s">
        <v>345</v>
      </c>
      <c r="M345" s="4">
        <v>0</v>
      </c>
      <c r="N345" s="4" t="s">
        <v>102</v>
      </c>
      <c r="O345" s="4" t="s">
        <v>348</v>
      </c>
      <c r="Q345" t="b">
        <f>IF(ISERROR(VLOOKUP(A345,Projects!A:A,1,FALSE)),FALSE,TRUE)</f>
        <v>1</v>
      </c>
    </row>
    <row r="346" spans="1:17" x14ac:dyDescent="0.35">
      <c r="A346" s="45">
        <v>33</v>
      </c>
      <c r="B346" s="8" t="str">
        <f>IF(AND(A346&lt;&gt;"",ISNUMBER(A346)),VLOOKUP(A346,Studies!A:BZ,2,FALSE),"")</f>
        <v>Segregur 2021b</v>
      </c>
      <c r="C346" s="8" t="str">
        <f>IF(AND(A346&lt;&gt;"",ISNUMBER(A346)),VLOOKUP(A346,Studies!A:BZ,3,FALSE),"")</f>
        <v xml:space="preserve">https://doi.org/10.1016/j.ejps.2021.105750 </v>
      </c>
      <c r="D346" s="8" t="str">
        <f>IF(AND(A346&lt;&gt;"",ISNUMBER(A346)),VLOOKUP(A346,Studies!A:BZ,4,FALSE),"")</f>
        <v>Dipyridamole</v>
      </c>
      <c r="E346" s="16" t="str">
        <f>IF(AND(A346&lt;&gt;"",ISNUMBER(A346)),VLOOKUP(A346,Studies!A:BZ,9,FALSE),"")</f>
        <v>FaSSGFpH1.6</v>
      </c>
      <c r="F346" s="13">
        <f>IF(AND(A346&lt;&gt;"",ISNUMBER(A346)),VLOOKUP(A346,Studies!A:BZ,13,FALSE),"")</f>
        <v>1</v>
      </c>
      <c r="G346" s="19">
        <v>1</v>
      </c>
      <c r="H346" s="4">
        <v>60</v>
      </c>
      <c r="I346" s="4" t="s">
        <v>32</v>
      </c>
      <c r="J346" s="4">
        <v>99.938008272808702</v>
      </c>
      <c r="K346" s="4" t="s">
        <v>102</v>
      </c>
      <c r="L346" s="4" t="s">
        <v>345</v>
      </c>
      <c r="M346" s="4">
        <v>1.6718833853402941</v>
      </c>
      <c r="N346" s="4" t="s">
        <v>102</v>
      </c>
      <c r="O346" s="4" t="s">
        <v>348</v>
      </c>
      <c r="Q346" t="b">
        <f>IF(ISERROR(VLOOKUP(A346,Projects!A:A,1,FALSE)),FALSE,TRUE)</f>
        <v>1</v>
      </c>
    </row>
    <row r="347" spans="1:17" x14ac:dyDescent="0.35">
      <c r="A347" s="45">
        <v>33</v>
      </c>
      <c r="B347" s="8" t="str">
        <f>IF(AND(A347&lt;&gt;"",ISNUMBER(A347)),VLOOKUP(A347,Studies!A:BZ,2,FALSE),"")</f>
        <v>Segregur 2021b</v>
      </c>
      <c r="C347" s="8" t="str">
        <f>IF(AND(A347&lt;&gt;"",ISNUMBER(A347)),VLOOKUP(A347,Studies!A:BZ,3,FALSE),"")</f>
        <v xml:space="preserve">https://doi.org/10.1016/j.ejps.2021.105750 </v>
      </c>
      <c r="D347" s="8" t="str">
        <f>IF(AND(A347&lt;&gt;"",ISNUMBER(A347)),VLOOKUP(A347,Studies!A:BZ,4,FALSE),"")</f>
        <v>Dipyridamole</v>
      </c>
      <c r="E347" s="16" t="str">
        <f>IF(AND(A347&lt;&gt;"",ISNUMBER(A347)),VLOOKUP(A347,Studies!A:BZ,9,FALSE),"")</f>
        <v>FaSSGFpH1.6</v>
      </c>
      <c r="F347" s="13">
        <f>IF(AND(A347&lt;&gt;"",ISNUMBER(A347)),VLOOKUP(A347,Studies!A:BZ,13,FALSE),"")</f>
        <v>1</v>
      </c>
      <c r="G347" s="19">
        <v>1</v>
      </c>
      <c r="H347" s="4">
        <v>90</v>
      </c>
      <c r="I347" s="4" t="s">
        <v>32</v>
      </c>
      <c r="J347" s="4">
        <v>99.965820791888206</v>
      </c>
      <c r="K347" s="4" t="s">
        <v>102</v>
      </c>
      <c r="L347" s="4" t="s">
        <v>345</v>
      </c>
      <c r="M347" s="4">
        <v>0</v>
      </c>
      <c r="N347" s="4" t="s">
        <v>102</v>
      </c>
      <c r="O347" s="4" t="s">
        <v>348</v>
      </c>
      <c r="Q347" t="b">
        <f>IF(ISERROR(VLOOKUP(A347,Projects!A:A,1,FALSE)),FALSE,TRUE)</f>
        <v>1</v>
      </c>
    </row>
    <row r="348" spans="1:17" x14ac:dyDescent="0.35">
      <c r="A348" s="45">
        <v>33</v>
      </c>
      <c r="B348" s="8" t="str">
        <f>IF(AND(A348&lt;&gt;"",ISNUMBER(A348)),VLOOKUP(A348,Studies!A:BZ,2,FALSE),"")</f>
        <v>Segregur 2021b</v>
      </c>
      <c r="C348" s="8" t="str">
        <f>IF(AND(A348&lt;&gt;"",ISNUMBER(A348)),VLOOKUP(A348,Studies!A:BZ,3,FALSE),"")</f>
        <v xml:space="preserve">https://doi.org/10.1016/j.ejps.2021.105750 </v>
      </c>
      <c r="D348" s="8" t="str">
        <f>IF(AND(A348&lt;&gt;"",ISNUMBER(A348)),VLOOKUP(A348,Studies!A:BZ,4,FALSE),"")</f>
        <v>Dipyridamole</v>
      </c>
      <c r="E348" s="16" t="str">
        <f>IF(AND(A348&lt;&gt;"",ISNUMBER(A348)),VLOOKUP(A348,Studies!A:BZ,9,FALSE),"")</f>
        <v>FaSSGFpH1.6</v>
      </c>
      <c r="F348" s="13">
        <f>IF(AND(A348&lt;&gt;"",ISNUMBER(A348)),VLOOKUP(A348,Studies!A:BZ,13,FALSE),"")</f>
        <v>1</v>
      </c>
      <c r="G348" s="19">
        <v>1</v>
      </c>
      <c r="H348" s="4">
        <v>120</v>
      </c>
      <c r="I348" s="4" t="s">
        <v>32</v>
      </c>
      <c r="J348" s="4">
        <v>99.867499538337</v>
      </c>
      <c r="K348" s="4" t="s">
        <v>102</v>
      </c>
      <c r="L348" s="4" t="s">
        <v>345</v>
      </c>
      <c r="M348" s="4">
        <v>0</v>
      </c>
      <c r="N348" s="4" t="s">
        <v>102</v>
      </c>
      <c r="O348" s="4" t="s">
        <v>348</v>
      </c>
      <c r="Q348" t="b">
        <f>IF(ISERROR(VLOOKUP(A348,Projects!A:A,1,FALSE)),FALSE,TRUE)</f>
        <v>1</v>
      </c>
    </row>
    <row r="349" spans="1:17" x14ac:dyDescent="0.35">
      <c r="A349" s="45">
        <v>34</v>
      </c>
      <c r="B349" s="8" t="str">
        <f>IF(AND(A349&lt;&gt;"",ISNUMBER(A349)),VLOOKUP(A349,Studies!A:BZ,2,FALSE),"")</f>
        <v>Segregur 2021b</v>
      </c>
      <c r="C349" s="8" t="str">
        <f>IF(AND(A349&lt;&gt;"",ISNUMBER(A349)),VLOOKUP(A349,Studies!A:BZ,3,FALSE),"")</f>
        <v xml:space="preserve">https://doi.org/10.1016/j.ejps.2021.105750 </v>
      </c>
      <c r="D349" s="8" t="str">
        <f>IF(AND(A349&lt;&gt;"",ISNUMBER(A349)),VLOOKUP(A349,Studies!A:BZ,4,FALSE),"")</f>
        <v>Dipyridamole</v>
      </c>
      <c r="E349" s="16" t="str">
        <f>IF(AND(A349&lt;&gt;"",ISNUMBER(A349)),VLOOKUP(A349,Studies!A:BZ,9,FALSE),"")</f>
        <v>FaSSIF-V1pH6.5</v>
      </c>
      <c r="F349" s="13">
        <f>IF(AND(A349&lt;&gt;"",ISNUMBER(A349)),VLOOKUP(A349,Studies!A:BZ,13,FALSE),"")</f>
        <v>1</v>
      </c>
      <c r="G349" s="19">
        <v>1</v>
      </c>
      <c r="H349" s="4">
        <v>5</v>
      </c>
      <c r="I349" s="4" t="s">
        <v>32</v>
      </c>
      <c r="J349" s="4">
        <v>2.12765957446809</v>
      </c>
      <c r="K349" s="4" t="s">
        <v>102</v>
      </c>
      <c r="L349" s="4" t="s">
        <v>345</v>
      </c>
      <c r="Q349" t="b">
        <f>IF(ISERROR(VLOOKUP(A349,Projects!A:A,1,FALSE)),FALSE,TRUE)</f>
        <v>1</v>
      </c>
    </row>
    <row r="350" spans="1:17" x14ac:dyDescent="0.35">
      <c r="A350" s="45">
        <v>34</v>
      </c>
      <c r="B350" s="8" t="str">
        <f>IF(AND(A350&lt;&gt;"",ISNUMBER(A350)),VLOOKUP(A350,Studies!A:BZ,2,FALSE),"")</f>
        <v>Segregur 2021b</v>
      </c>
      <c r="C350" s="8" t="str">
        <f>IF(AND(A350&lt;&gt;"",ISNUMBER(A350)),VLOOKUP(A350,Studies!A:BZ,3,FALSE),"")</f>
        <v xml:space="preserve">https://doi.org/10.1016/j.ejps.2021.105750 </v>
      </c>
      <c r="D350" s="8" t="str">
        <f>IF(AND(A350&lt;&gt;"",ISNUMBER(A350)),VLOOKUP(A350,Studies!A:BZ,4,FALSE),"")</f>
        <v>Dipyridamole</v>
      </c>
      <c r="E350" s="16" t="str">
        <f>IF(AND(A350&lt;&gt;"",ISNUMBER(A350)),VLOOKUP(A350,Studies!A:BZ,9,FALSE),"")</f>
        <v>FaSSIF-V1pH6.5</v>
      </c>
      <c r="F350" s="13">
        <f>IF(AND(A350&lt;&gt;"",ISNUMBER(A350)),VLOOKUP(A350,Studies!A:BZ,13,FALSE),"")</f>
        <v>1</v>
      </c>
      <c r="G350" s="19">
        <v>1</v>
      </c>
      <c r="H350" s="4">
        <v>10</v>
      </c>
      <c r="I350" s="4" t="s">
        <v>32</v>
      </c>
      <c r="J350" s="4">
        <v>6.68085106382979</v>
      </c>
      <c r="K350" s="4" t="s">
        <v>102</v>
      </c>
      <c r="L350" s="4" t="s">
        <v>345</v>
      </c>
      <c r="Q350" t="b">
        <f>IF(ISERROR(VLOOKUP(A350,Projects!A:A,1,FALSE)),FALSE,TRUE)</f>
        <v>1</v>
      </c>
    </row>
    <row r="351" spans="1:17" x14ac:dyDescent="0.35">
      <c r="A351" s="45">
        <v>34</v>
      </c>
      <c r="B351" s="8" t="str">
        <f>IF(AND(A351&lt;&gt;"",ISNUMBER(A351)),VLOOKUP(A351,Studies!A:BZ,2,FALSE),"")</f>
        <v>Segregur 2021b</v>
      </c>
      <c r="C351" s="8" t="str">
        <f>IF(AND(A351&lt;&gt;"",ISNUMBER(A351)),VLOOKUP(A351,Studies!A:BZ,3,FALSE),"")</f>
        <v xml:space="preserve">https://doi.org/10.1016/j.ejps.2021.105750 </v>
      </c>
      <c r="D351" s="8" t="str">
        <f>IF(AND(A351&lt;&gt;"",ISNUMBER(A351)),VLOOKUP(A351,Studies!A:BZ,4,FALSE),"")</f>
        <v>Dipyridamole</v>
      </c>
      <c r="E351" s="16" t="str">
        <f>IF(AND(A351&lt;&gt;"",ISNUMBER(A351)),VLOOKUP(A351,Studies!A:BZ,9,FALSE),"")</f>
        <v>FaSSIF-V1pH6.5</v>
      </c>
      <c r="F351" s="13">
        <f>IF(AND(A351&lt;&gt;"",ISNUMBER(A351)),VLOOKUP(A351,Studies!A:BZ,13,FALSE),"")</f>
        <v>1</v>
      </c>
      <c r="G351" s="19">
        <v>1</v>
      </c>
      <c r="H351" s="4">
        <v>15</v>
      </c>
      <c r="I351" s="4" t="s">
        <v>32</v>
      </c>
      <c r="J351" s="4">
        <v>9.2340425531915002</v>
      </c>
      <c r="K351" s="4" t="s">
        <v>102</v>
      </c>
      <c r="L351" s="4" t="s">
        <v>345</v>
      </c>
      <c r="Q351" t="b">
        <f>IF(ISERROR(VLOOKUP(A351,Projects!A:A,1,FALSE)),FALSE,TRUE)</f>
        <v>1</v>
      </c>
    </row>
    <row r="352" spans="1:17" x14ac:dyDescent="0.35">
      <c r="A352" s="45">
        <v>34</v>
      </c>
      <c r="B352" s="8" t="str">
        <f>IF(AND(A352&lt;&gt;"",ISNUMBER(A352)),VLOOKUP(A352,Studies!A:BZ,2,FALSE),"")</f>
        <v>Segregur 2021b</v>
      </c>
      <c r="C352" s="8" t="str">
        <f>IF(AND(A352&lt;&gt;"",ISNUMBER(A352)),VLOOKUP(A352,Studies!A:BZ,3,FALSE),"")</f>
        <v xml:space="preserve">https://doi.org/10.1016/j.ejps.2021.105750 </v>
      </c>
      <c r="D352" s="8" t="str">
        <f>IF(AND(A352&lt;&gt;"",ISNUMBER(A352)),VLOOKUP(A352,Studies!A:BZ,4,FALSE),"")</f>
        <v>Dipyridamole</v>
      </c>
      <c r="E352" s="16" t="str">
        <f>IF(AND(A352&lt;&gt;"",ISNUMBER(A352)),VLOOKUP(A352,Studies!A:BZ,9,FALSE),"")</f>
        <v>FaSSIF-V1pH6.5</v>
      </c>
      <c r="F352" s="13">
        <f>IF(AND(A352&lt;&gt;"",ISNUMBER(A352)),VLOOKUP(A352,Studies!A:BZ,13,FALSE),"")</f>
        <v>1</v>
      </c>
      <c r="G352" s="19">
        <v>1</v>
      </c>
      <c r="H352" s="4">
        <v>20</v>
      </c>
      <c r="I352" s="4" t="s">
        <v>32</v>
      </c>
      <c r="J352" s="4">
        <v>10.510638297872299</v>
      </c>
      <c r="K352" s="4" t="s">
        <v>102</v>
      </c>
      <c r="L352" s="4" t="s">
        <v>345</v>
      </c>
      <c r="Q352" t="b">
        <f>IF(ISERROR(VLOOKUP(A352,Projects!A:A,1,FALSE)),FALSE,TRUE)</f>
        <v>1</v>
      </c>
    </row>
    <row r="353" spans="1:17" x14ac:dyDescent="0.35">
      <c r="A353" s="45">
        <v>34</v>
      </c>
      <c r="B353" s="8" t="str">
        <f>IF(AND(A353&lt;&gt;"",ISNUMBER(A353)),VLOOKUP(A353,Studies!A:BZ,2,FALSE),"")</f>
        <v>Segregur 2021b</v>
      </c>
      <c r="C353" s="8" t="str">
        <f>IF(AND(A353&lt;&gt;"",ISNUMBER(A353)),VLOOKUP(A353,Studies!A:BZ,3,FALSE),"")</f>
        <v xml:space="preserve">https://doi.org/10.1016/j.ejps.2021.105750 </v>
      </c>
      <c r="D353" s="8" t="str">
        <f>IF(AND(A353&lt;&gt;"",ISNUMBER(A353)),VLOOKUP(A353,Studies!A:BZ,4,FALSE),"")</f>
        <v>Dipyridamole</v>
      </c>
      <c r="E353" s="16" t="str">
        <f>IF(AND(A353&lt;&gt;"",ISNUMBER(A353)),VLOOKUP(A353,Studies!A:BZ,9,FALSE),"")</f>
        <v>FaSSIF-V1pH6.5</v>
      </c>
      <c r="F353" s="13">
        <f>IF(AND(A353&lt;&gt;"",ISNUMBER(A353)),VLOOKUP(A353,Studies!A:BZ,13,FALSE),"")</f>
        <v>1</v>
      </c>
      <c r="G353" s="19">
        <v>1</v>
      </c>
      <c r="H353" s="4">
        <v>30</v>
      </c>
      <c r="I353" s="4" t="s">
        <v>32</v>
      </c>
      <c r="J353" s="4">
        <v>12.297872340425499</v>
      </c>
      <c r="K353" s="4" t="s">
        <v>102</v>
      </c>
      <c r="L353" s="4" t="s">
        <v>345</v>
      </c>
      <c r="Q353" t="b">
        <f>IF(ISERROR(VLOOKUP(A353,Projects!A:A,1,FALSE)),FALSE,TRUE)</f>
        <v>1</v>
      </c>
    </row>
    <row r="354" spans="1:17" x14ac:dyDescent="0.35">
      <c r="A354" s="45">
        <v>34</v>
      </c>
      <c r="B354" s="8" t="str">
        <f>IF(AND(A354&lt;&gt;"",ISNUMBER(A354)),VLOOKUP(A354,Studies!A:BZ,2,FALSE),"")</f>
        <v>Segregur 2021b</v>
      </c>
      <c r="C354" s="8" t="str">
        <f>IF(AND(A354&lt;&gt;"",ISNUMBER(A354)),VLOOKUP(A354,Studies!A:BZ,3,FALSE),"")</f>
        <v xml:space="preserve">https://doi.org/10.1016/j.ejps.2021.105750 </v>
      </c>
      <c r="D354" s="8" t="str">
        <f>IF(AND(A354&lt;&gt;"",ISNUMBER(A354)),VLOOKUP(A354,Studies!A:BZ,4,FALSE),"")</f>
        <v>Dipyridamole</v>
      </c>
      <c r="E354" s="16" t="str">
        <f>IF(AND(A354&lt;&gt;"",ISNUMBER(A354)),VLOOKUP(A354,Studies!A:BZ,9,FALSE),"")</f>
        <v>FaSSIF-V1pH6.5</v>
      </c>
      <c r="F354" s="13">
        <f>IF(AND(A354&lt;&gt;"",ISNUMBER(A354)),VLOOKUP(A354,Studies!A:BZ,13,FALSE),"")</f>
        <v>1</v>
      </c>
      <c r="G354" s="19">
        <v>1</v>
      </c>
      <c r="H354" s="4">
        <v>45</v>
      </c>
      <c r="I354" s="4" t="s">
        <v>32</v>
      </c>
      <c r="J354" s="4">
        <v>13.1489361702127</v>
      </c>
      <c r="K354" s="4" t="s">
        <v>102</v>
      </c>
      <c r="L354" s="4" t="s">
        <v>345</v>
      </c>
      <c r="Q354" t="b">
        <f>IF(ISERROR(VLOOKUP(A354,Projects!A:A,1,FALSE)),FALSE,TRUE)</f>
        <v>1</v>
      </c>
    </row>
    <row r="355" spans="1:17" x14ac:dyDescent="0.35">
      <c r="A355" s="45">
        <v>34</v>
      </c>
      <c r="B355" s="8" t="str">
        <f>IF(AND(A355&lt;&gt;"",ISNUMBER(A355)),VLOOKUP(A355,Studies!A:BZ,2,FALSE),"")</f>
        <v>Segregur 2021b</v>
      </c>
      <c r="C355" s="8" t="str">
        <f>IF(AND(A355&lt;&gt;"",ISNUMBER(A355)),VLOOKUP(A355,Studies!A:BZ,3,FALSE),"")</f>
        <v xml:space="preserve">https://doi.org/10.1016/j.ejps.2021.105750 </v>
      </c>
      <c r="D355" s="8" t="str">
        <f>IF(AND(A355&lt;&gt;"",ISNUMBER(A355)),VLOOKUP(A355,Studies!A:BZ,4,FALSE),"")</f>
        <v>Dipyridamole</v>
      </c>
      <c r="E355" s="16" t="str">
        <f>IF(AND(A355&lt;&gt;"",ISNUMBER(A355)),VLOOKUP(A355,Studies!A:BZ,9,FALSE),"")</f>
        <v>FaSSIF-V1pH6.5</v>
      </c>
      <c r="F355" s="13">
        <f>IF(AND(A355&lt;&gt;"",ISNUMBER(A355)),VLOOKUP(A355,Studies!A:BZ,13,FALSE),"")</f>
        <v>1</v>
      </c>
      <c r="G355" s="19">
        <v>1</v>
      </c>
      <c r="H355" s="4">
        <v>60</v>
      </c>
      <c r="I355" s="4" t="s">
        <v>32</v>
      </c>
      <c r="J355" s="4">
        <v>13.702127659574399</v>
      </c>
      <c r="K355" s="4" t="s">
        <v>102</v>
      </c>
      <c r="L355" s="4" t="s">
        <v>345</v>
      </c>
      <c r="Q355" t="b">
        <f>IF(ISERROR(VLOOKUP(A355,Projects!A:A,1,FALSE)),FALSE,TRUE)</f>
        <v>1</v>
      </c>
    </row>
    <row r="356" spans="1:17" x14ac:dyDescent="0.35">
      <c r="A356" s="45">
        <v>34</v>
      </c>
      <c r="B356" s="8" t="str">
        <f>IF(AND(A356&lt;&gt;"",ISNUMBER(A356)),VLOOKUP(A356,Studies!A:BZ,2,FALSE),"")</f>
        <v>Segregur 2021b</v>
      </c>
      <c r="C356" s="8" t="str">
        <f>IF(AND(A356&lt;&gt;"",ISNUMBER(A356)),VLOOKUP(A356,Studies!A:BZ,3,FALSE),"")</f>
        <v xml:space="preserve">https://doi.org/10.1016/j.ejps.2021.105750 </v>
      </c>
      <c r="D356" s="8" t="str">
        <f>IF(AND(A356&lt;&gt;"",ISNUMBER(A356)),VLOOKUP(A356,Studies!A:BZ,4,FALSE),"")</f>
        <v>Dipyridamole</v>
      </c>
      <c r="E356" s="16" t="str">
        <f>IF(AND(A356&lt;&gt;"",ISNUMBER(A356)),VLOOKUP(A356,Studies!A:BZ,9,FALSE),"")</f>
        <v>FaSSIF-V1pH6.5</v>
      </c>
      <c r="F356" s="13">
        <f>IF(AND(A356&lt;&gt;"",ISNUMBER(A356)),VLOOKUP(A356,Studies!A:BZ,13,FALSE),"")</f>
        <v>1</v>
      </c>
      <c r="G356" s="19">
        <v>1</v>
      </c>
      <c r="H356" s="4">
        <v>90</v>
      </c>
      <c r="I356" s="4" t="s">
        <v>32</v>
      </c>
      <c r="J356" s="4">
        <v>14.3829787234042</v>
      </c>
      <c r="K356" s="4" t="s">
        <v>102</v>
      </c>
      <c r="L356" s="4" t="s">
        <v>345</v>
      </c>
      <c r="Q356" t="b">
        <f>IF(ISERROR(VLOOKUP(A356,Projects!A:A,1,FALSE)),FALSE,TRUE)</f>
        <v>1</v>
      </c>
    </row>
    <row r="357" spans="1:17" x14ac:dyDescent="0.35">
      <c r="A357" s="45">
        <v>34</v>
      </c>
      <c r="B357" s="8" t="str">
        <f>IF(AND(A357&lt;&gt;"",ISNUMBER(A357)),VLOOKUP(A357,Studies!A:BZ,2,FALSE),"")</f>
        <v>Segregur 2021b</v>
      </c>
      <c r="C357" s="8" t="str">
        <f>IF(AND(A357&lt;&gt;"",ISNUMBER(A357)),VLOOKUP(A357,Studies!A:BZ,3,FALSE),"")</f>
        <v xml:space="preserve">https://doi.org/10.1016/j.ejps.2021.105750 </v>
      </c>
      <c r="D357" s="8" t="str">
        <f>IF(AND(A357&lt;&gt;"",ISNUMBER(A357)),VLOOKUP(A357,Studies!A:BZ,4,FALSE),"")</f>
        <v>Dipyridamole</v>
      </c>
      <c r="E357" s="16" t="str">
        <f>IF(AND(A357&lt;&gt;"",ISNUMBER(A357)),VLOOKUP(A357,Studies!A:BZ,9,FALSE),"")</f>
        <v>FaSSIF-V1pH6.5</v>
      </c>
      <c r="F357" s="13">
        <f>IF(AND(A357&lt;&gt;"",ISNUMBER(A357)),VLOOKUP(A357,Studies!A:BZ,13,FALSE),"")</f>
        <v>1</v>
      </c>
      <c r="G357" s="19">
        <v>1</v>
      </c>
      <c r="H357" s="4">
        <v>120</v>
      </c>
      <c r="I357" s="4" t="s">
        <v>32</v>
      </c>
      <c r="J357" s="4">
        <v>14.468085106382899</v>
      </c>
      <c r="K357" s="4" t="s">
        <v>102</v>
      </c>
      <c r="L357" s="4" t="s">
        <v>345</v>
      </c>
      <c r="Q357" t="b">
        <f>IF(ISERROR(VLOOKUP(A357,Projects!A:A,1,FALSE)),FALSE,TRUE)</f>
        <v>1</v>
      </c>
    </row>
    <row r="358" spans="1:17" x14ac:dyDescent="0.35">
      <c r="A358" s="45">
        <v>35</v>
      </c>
      <c r="B358" s="8" t="str">
        <f>IF(AND(A358&lt;&gt;"",ISNUMBER(A358)),VLOOKUP(A358,Studies!A:BZ,2,FALSE),"")</f>
        <v>Segregur 2021b</v>
      </c>
      <c r="C358" s="8" t="str">
        <f>IF(AND(A358&lt;&gt;"",ISNUMBER(A358)),VLOOKUP(A358,Studies!A:BZ,3,FALSE),"")</f>
        <v xml:space="preserve">https://doi.org/10.1016/j.ejps.2021.105750 </v>
      </c>
      <c r="D358" s="8" t="str">
        <f>IF(AND(A358&lt;&gt;"",ISNUMBER(A358)),VLOOKUP(A358,Studies!A:BZ,4,FALSE),"")</f>
        <v>Dipyridamole</v>
      </c>
      <c r="E358" s="16" t="str">
        <f>IF(AND(A358&lt;&gt;"",ISNUMBER(A358)),VLOOKUP(A358,Studies!A:BZ,9,FALSE),"")</f>
        <v>FaSSIF-V2pH6.5</v>
      </c>
      <c r="F358" s="13">
        <f>IF(AND(A358&lt;&gt;"",ISNUMBER(A358)),VLOOKUP(A358,Studies!A:BZ,13,FALSE),"")</f>
        <v>1</v>
      </c>
      <c r="G358" s="19">
        <v>1</v>
      </c>
      <c r="H358" s="4">
        <v>5</v>
      </c>
      <c r="I358" s="4" t="s">
        <v>32</v>
      </c>
      <c r="J358" s="4">
        <v>1.1489361702127701</v>
      </c>
      <c r="K358" s="4" t="s">
        <v>102</v>
      </c>
      <c r="L358" s="4" t="s">
        <v>345</v>
      </c>
      <c r="Q358" t="b">
        <f>IF(ISERROR(VLOOKUP(A358,Projects!A:A,1,FALSE)),FALSE,TRUE)</f>
        <v>1</v>
      </c>
    </row>
    <row r="359" spans="1:17" x14ac:dyDescent="0.35">
      <c r="A359" s="45">
        <v>35</v>
      </c>
      <c r="B359" s="8" t="str">
        <f>IF(AND(A359&lt;&gt;"",ISNUMBER(A359)),VLOOKUP(A359,Studies!A:BZ,2,FALSE),"")</f>
        <v>Segregur 2021b</v>
      </c>
      <c r="C359" s="8" t="str">
        <f>IF(AND(A359&lt;&gt;"",ISNUMBER(A359)),VLOOKUP(A359,Studies!A:BZ,3,FALSE),"")</f>
        <v xml:space="preserve">https://doi.org/10.1016/j.ejps.2021.105750 </v>
      </c>
      <c r="D359" s="8" t="str">
        <f>IF(AND(A359&lt;&gt;"",ISNUMBER(A359)),VLOOKUP(A359,Studies!A:BZ,4,FALSE),"")</f>
        <v>Dipyridamole</v>
      </c>
      <c r="E359" s="16" t="str">
        <f>IF(AND(A359&lt;&gt;"",ISNUMBER(A359)),VLOOKUP(A359,Studies!A:BZ,9,FALSE),"")</f>
        <v>FaSSIF-V2pH6.5</v>
      </c>
      <c r="F359" s="13">
        <f>IF(AND(A359&lt;&gt;"",ISNUMBER(A359)),VLOOKUP(A359,Studies!A:BZ,13,FALSE),"")</f>
        <v>1</v>
      </c>
      <c r="G359" s="19">
        <v>1</v>
      </c>
      <c r="H359" s="4">
        <v>10</v>
      </c>
      <c r="I359" s="4" t="s">
        <v>32</v>
      </c>
      <c r="J359" s="4">
        <v>4.5531914893616996</v>
      </c>
      <c r="K359" s="4" t="s">
        <v>102</v>
      </c>
      <c r="L359" s="4" t="s">
        <v>345</v>
      </c>
      <c r="Q359" t="b">
        <f>IF(ISERROR(VLOOKUP(A359,Projects!A:A,1,FALSE)),FALSE,TRUE)</f>
        <v>1</v>
      </c>
    </row>
    <row r="360" spans="1:17" x14ac:dyDescent="0.35">
      <c r="A360" s="45">
        <v>35</v>
      </c>
      <c r="B360" s="8" t="str">
        <f>IF(AND(A360&lt;&gt;"",ISNUMBER(A360)),VLOOKUP(A360,Studies!A:BZ,2,FALSE),"")</f>
        <v>Segregur 2021b</v>
      </c>
      <c r="C360" s="8" t="str">
        <f>IF(AND(A360&lt;&gt;"",ISNUMBER(A360)),VLOOKUP(A360,Studies!A:BZ,3,FALSE),"")</f>
        <v xml:space="preserve">https://doi.org/10.1016/j.ejps.2021.105750 </v>
      </c>
      <c r="D360" s="8" t="str">
        <f>IF(AND(A360&lt;&gt;"",ISNUMBER(A360)),VLOOKUP(A360,Studies!A:BZ,4,FALSE),"")</f>
        <v>Dipyridamole</v>
      </c>
      <c r="E360" s="16" t="str">
        <f>IF(AND(A360&lt;&gt;"",ISNUMBER(A360)),VLOOKUP(A360,Studies!A:BZ,9,FALSE),"")</f>
        <v>FaSSIF-V2pH6.5</v>
      </c>
      <c r="F360" s="13">
        <f>IF(AND(A360&lt;&gt;"",ISNUMBER(A360)),VLOOKUP(A360,Studies!A:BZ,13,FALSE),"")</f>
        <v>1</v>
      </c>
      <c r="G360" s="19">
        <v>1</v>
      </c>
      <c r="H360" s="4">
        <v>15</v>
      </c>
      <c r="I360" s="4" t="s">
        <v>32</v>
      </c>
      <c r="J360" s="4">
        <v>6.7659574468085202</v>
      </c>
      <c r="K360" s="4" t="s">
        <v>102</v>
      </c>
      <c r="L360" s="4" t="s">
        <v>345</v>
      </c>
      <c r="Q360" t="b">
        <f>IF(ISERROR(VLOOKUP(A360,Projects!A:A,1,FALSE)),FALSE,TRUE)</f>
        <v>1</v>
      </c>
    </row>
    <row r="361" spans="1:17" x14ac:dyDescent="0.35">
      <c r="A361" s="45">
        <v>35</v>
      </c>
      <c r="B361" s="8" t="str">
        <f>IF(AND(A361&lt;&gt;"",ISNUMBER(A361)),VLOOKUP(A361,Studies!A:BZ,2,FALSE),"")</f>
        <v>Segregur 2021b</v>
      </c>
      <c r="C361" s="8" t="str">
        <f>IF(AND(A361&lt;&gt;"",ISNUMBER(A361)),VLOOKUP(A361,Studies!A:BZ,3,FALSE),"")</f>
        <v xml:space="preserve">https://doi.org/10.1016/j.ejps.2021.105750 </v>
      </c>
      <c r="D361" s="8" t="str">
        <f>IF(AND(A361&lt;&gt;"",ISNUMBER(A361)),VLOOKUP(A361,Studies!A:BZ,4,FALSE),"")</f>
        <v>Dipyridamole</v>
      </c>
      <c r="E361" s="16" t="str">
        <f>IF(AND(A361&lt;&gt;"",ISNUMBER(A361)),VLOOKUP(A361,Studies!A:BZ,9,FALSE),"")</f>
        <v>FaSSIF-V2pH6.5</v>
      </c>
      <c r="F361" s="13">
        <f>IF(AND(A361&lt;&gt;"",ISNUMBER(A361)),VLOOKUP(A361,Studies!A:BZ,13,FALSE),"")</f>
        <v>1</v>
      </c>
      <c r="G361" s="19">
        <v>1</v>
      </c>
      <c r="H361" s="4">
        <v>20</v>
      </c>
      <c r="I361" s="4" t="s">
        <v>32</v>
      </c>
      <c r="J361" s="4">
        <v>8.1702127659574497</v>
      </c>
      <c r="K361" s="4" t="s">
        <v>102</v>
      </c>
      <c r="L361" s="4" t="s">
        <v>345</v>
      </c>
      <c r="Q361" t="b">
        <f>IF(ISERROR(VLOOKUP(A361,Projects!A:A,1,FALSE)),FALSE,TRUE)</f>
        <v>1</v>
      </c>
    </row>
    <row r="362" spans="1:17" x14ac:dyDescent="0.35">
      <c r="A362" s="45">
        <v>35</v>
      </c>
      <c r="B362" s="8" t="str">
        <f>IF(AND(A362&lt;&gt;"",ISNUMBER(A362)),VLOOKUP(A362,Studies!A:BZ,2,FALSE),"")</f>
        <v>Segregur 2021b</v>
      </c>
      <c r="C362" s="8" t="str">
        <f>IF(AND(A362&lt;&gt;"",ISNUMBER(A362)),VLOOKUP(A362,Studies!A:BZ,3,FALSE),"")</f>
        <v xml:space="preserve">https://doi.org/10.1016/j.ejps.2021.105750 </v>
      </c>
      <c r="D362" s="8" t="str">
        <f>IF(AND(A362&lt;&gt;"",ISNUMBER(A362)),VLOOKUP(A362,Studies!A:BZ,4,FALSE),"")</f>
        <v>Dipyridamole</v>
      </c>
      <c r="E362" s="16" t="str">
        <f>IF(AND(A362&lt;&gt;"",ISNUMBER(A362)),VLOOKUP(A362,Studies!A:BZ,9,FALSE),"")</f>
        <v>FaSSIF-V2pH6.5</v>
      </c>
      <c r="F362" s="13">
        <f>IF(AND(A362&lt;&gt;"",ISNUMBER(A362)),VLOOKUP(A362,Studies!A:BZ,13,FALSE),"")</f>
        <v>1</v>
      </c>
      <c r="G362" s="19">
        <v>1</v>
      </c>
      <c r="H362" s="4">
        <v>30</v>
      </c>
      <c r="I362" s="4" t="s">
        <v>32</v>
      </c>
      <c r="J362" s="4">
        <v>9.7021276595744794</v>
      </c>
      <c r="K362" s="4" t="s">
        <v>102</v>
      </c>
      <c r="L362" s="4" t="s">
        <v>345</v>
      </c>
      <c r="Q362" t="b">
        <f>IF(ISERROR(VLOOKUP(A362,Projects!A:A,1,FALSE)),FALSE,TRUE)</f>
        <v>1</v>
      </c>
    </row>
    <row r="363" spans="1:17" x14ac:dyDescent="0.35">
      <c r="A363" s="45">
        <v>35</v>
      </c>
      <c r="B363" s="8" t="str">
        <f>IF(AND(A363&lt;&gt;"",ISNUMBER(A363)),VLOOKUP(A363,Studies!A:BZ,2,FALSE),"")</f>
        <v>Segregur 2021b</v>
      </c>
      <c r="C363" s="8" t="str">
        <f>IF(AND(A363&lt;&gt;"",ISNUMBER(A363)),VLOOKUP(A363,Studies!A:BZ,3,FALSE),"")</f>
        <v xml:space="preserve">https://doi.org/10.1016/j.ejps.2021.105750 </v>
      </c>
      <c r="D363" s="8" t="str">
        <f>IF(AND(A363&lt;&gt;"",ISNUMBER(A363)),VLOOKUP(A363,Studies!A:BZ,4,FALSE),"")</f>
        <v>Dipyridamole</v>
      </c>
      <c r="E363" s="16" t="str">
        <f>IF(AND(A363&lt;&gt;"",ISNUMBER(A363)),VLOOKUP(A363,Studies!A:BZ,9,FALSE),"")</f>
        <v>FaSSIF-V2pH6.5</v>
      </c>
      <c r="F363" s="13">
        <f>IF(AND(A363&lt;&gt;"",ISNUMBER(A363)),VLOOKUP(A363,Studies!A:BZ,13,FALSE),"")</f>
        <v>1</v>
      </c>
      <c r="G363" s="19">
        <v>1</v>
      </c>
      <c r="H363" s="4">
        <v>45</v>
      </c>
      <c r="I363" s="4" t="s">
        <v>32</v>
      </c>
      <c r="J363" s="4">
        <v>10.7659574468085</v>
      </c>
      <c r="K363" s="4" t="s">
        <v>102</v>
      </c>
      <c r="L363" s="4" t="s">
        <v>345</v>
      </c>
      <c r="Q363" t="b">
        <f>IF(ISERROR(VLOOKUP(A363,Projects!A:A,1,FALSE)),FALSE,TRUE)</f>
        <v>1</v>
      </c>
    </row>
    <row r="364" spans="1:17" x14ac:dyDescent="0.35">
      <c r="A364" s="45">
        <v>35</v>
      </c>
      <c r="B364" s="8" t="str">
        <f>IF(AND(A364&lt;&gt;"",ISNUMBER(A364)),VLOOKUP(A364,Studies!A:BZ,2,FALSE),"")</f>
        <v>Segregur 2021b</v>
      </c>
      <c r="C364" s="8" t="str">
        <f>IF(AND(A364&lt;&gt;"",ISNUMBER(A364)),VLOOKUP(A364,Studies!A:BZ,3,FALSE),"")</f>
        <v xml:space="preserve">https://doi.org/10.1016/j.ejps.2021.105750 </v>
      </c>
      <c r="D364" s="8" t="str">
        <f>IF(AND(A364&lt;&gt;"",ISNUMBER(A364)),VLOOKUP(A364,Studies!A:BZ,4,FALSE),"")</f>
        <v>Dipyridamole</v>
      </c>
      <c r="E364" s="16" t="str">
        <f>IF(AND(A364&lt;&gt;"",ISNUMBER(A364)),VLOOKUP(A364,Studies!A:BZ,9,FALSE),"")</f>
        <v>FaSSIF-V2pH6.5</v>
      </c>
      <c r="F364" s="13">
        <f>IF(AND(A364&lt;&gt;"",ISNUMBER(A364)),VLOOKUP(A364,Studies!A:BZ,13,FALSE),"")</f>
        <v>1</v>
      </c>
      <c r="G364" s="19">
        <v>1</v>
      </c>
      <c r="H364" s="4">
        <v>60</v>
      </c>
      <c r="I364" s="4" t="s">
        <v>32</v>
      </c>
      <c r="J364" s="4">
        <v>11.106382978723399</v>
      </c>
      <c r="K364" s="4" t="s">
        <v>102</v>
      </c>
      <c r="L364" s="4" t="s">
        <v>345</v>
      </c>
      <c r="Q364" t="b">
        <f>IF(ISERROR(VLOOKUP(A364,Projects!A:A,1,FALSE)),FALSE,TRUE)</f>
        <v>1</v>
      </c>
    </row>
    <row r="365" spans="1:17" x14ac:dyDescent="0.35">
      <c r="A365" s="45">
        <v>35</v>
      </c>
      <c r="B365" s="8" t="str">
        <f>IF(AND(A365&lt;&gt;"",ISNUMBER(A365)),VLOOKUP(A365,Studies!A:BZ,2,FALSE),"")</f>
        <v>Segregur 2021b</v>
      </c>
      <c r="C365" s="8" t="str">
        <f>IF(AND(A365&lt;&gt;"",ISNUMBER(A365)),VLOOKUP(A365,Studies!A:BZ,3,FALSE),"")</f>
        <v xml:space="preserve">https://doi.org/10.1016/j.ejps.2021.105750 </v>
      </c>
      <c r="D365" s="8" t="str">
        <f>IF(AND(A365&lt;&gt;"",ISNUMBER(A365)),VLOOKUP(A365,Studies!A:BZ,4,FALSE),"")</f>
        <v>Dipyridamole</v>
      </c>
      <c r="E365" s="16" t="str">
        <f>IF(AND(A365&lt;&gt;"",ISNUMBER(A365)),VLOOKUP(A365,Studies!A:BZ,9,FALSE),"")</f>
        <v>FaSSIF-V2pH6.5</v>
      </c>
      <c r="F365" s="13">
        <f>IF(AND(A365&lt;&gt;"",ISNUMBER(A365)),VLOOKUP(A365,Studies!A:BZ,13,FALSE),"")</f>
        <v>1</v>
      </c>
      <c r="G365" s="19">
        <v>1</v>
      </c>
      <c r="H365" s="4">
        <v>90</v>
      </c>
      <c r="I365" s="4" t="s">
        <v>32</v>
      </c>
      <c r="J365" s="4">
        <v>11.829787234042501</v>
      </c>
      <c r="K365" s="4" t="s">
        <v>102</v>
      </c>
      <c r="L365" s="4" t="s">
        <v>345</v>
      </c>
      <c r="Q365" t="b">
        <f>IF(ISERROR(VLOOKUP(A365,Projects!A:A,1,FALSE)),FALSE,TRUE)</f>
        <v>1</v>
      </c>
    </row>
    <row r="366" spans="1:17" x14ac:dyDescent="0.35">
      <c r="A366" s="45">
        <v>35</v>
      </c>
      <c r="B366" s="8" t="str">
        <f>IF(AND(A366&lt;&gt;"",ISNUMBER(A366)),VLOOKUP(A366,Studies!A:BZ,2,FALSE),"")</f>
        <v>Segregur 2021b</v>
      </c>
      <c r="C366" s="8" t="str">
        <f>IF(AND(A366&lt;&gt;"",ISNUMBER(A366)),VLOOKUP(A366,Studies!A:BZ,3,FALSE),"")</f>
        <v xml:space="preserve">https://doi.org/10.1016/j.ejps.2021.105750 </v>
      </c>
      <c r="D366" s="8" t="str">
        <f>IF(AND(A366&lt;&gt;"",ISNUMBER(A366)),VLOOKUP(A366,Studies!A:BZ,4,FALSE),"")</f>
        <v>Dipyridamole</v>
      </c>
      <c r="E366" s="16" t="str">
        <f>IF(AND(A366&lt;&gt;"",ISNUMBER(A366)),VLOOKUP(A366,Studies!A:BZ,9,FALSE),"")</f>
        <v>FaSSIF-V2pH6.5</v>
      </c>
      <c r="F366" s="13">
        <f>IF(AND(A366&lt;&gt;"",ISNUMBER(A366)),VLOOKUP(A366,Studies!A:BZ,13,FALSE),"")</f>
        <v>1</v>
      </c>
      <c r="G366" s="19">
        <v>1</v>
      </c>
      <c r="H366" s="4">
        <v>120</v>
      </c>
      <c r="I366" s="4" t="s">
        <v>32</v>
      </c>
      <c r="J366" s="4">
        <v>12.340425531914899</v>
      </c>
      <c r="K366" s="4" t="s">
        <v>102</v>
      </c>
      <c r="L366" s="4" t="s">
        <v>345</v>
      </c>
      <c r="Q366" t="b">
        <f>IF(ISERROR(VLOOKUP(A366,Projects!A:A,1,FALSE)),FALSE,TRUE)</f>
        <v>1</v>
      </c>
    </row>
    <row r="367" spans="1:17" x14ac:dyDescent="0.35">
      <c r="A367" s="45">
        <v>36</v>
      </c>
      <c r="B367" s="8" t="str">
        <f>IF(AND(A367&lt;&gt;"",ISNUMBER(A367)),VLOOKUP(A367,Studies!A:BZ,2,FALSE),"")</f>
        <v>Segregur 2021b</v>
      </c>
      <c r="C367" s="8" t="str">
        <f>IF(AND(A367&lt;&gt;"",ISNUMBER(A367)),VLOOKUP(A367,Studies!A:BZ,3,FALSE),"")</f>
        <v xml:space="preserve">https://doi.org/10.1016/j.ejps.2021.105750 </v>
      </c>
      <c r="D367" s="8" t="str">
        <f>IF(AND(A367&lt;&gt;"",ISNUMBER(A367)),VLOOKUP(A367,Studies!A:BZ,4,FALSE),"")</f>
        <v>Dipyridamole</v>
      </c>
      <c r="E367" s="16" t="str">
        <f>IF(AND(A367&lt;&gt;"",ISNUMBER(A367)),VLOOKUP(A367,Studies!A:BZ,9,FALSE),"")</f>
        <v>FaSSGF+FaSSIF-V2</v>
      </c>
      <c r="F367" s="13">
        <f>IF(AND(A367&lt;&gt;"",ISNUMBER(A367)),VLOOKUP(A367,Studies!A:BZ,13,FALSE),"")</f>
        <v>2</v>
      </c>
      <c r="G367" s="19">
        <v>1</v>
      </c>
      <c r="H367" s="4">
        <v>5</v>
      </c>
      <c r="I367" s="4" t="s">
        <v>32</v>
      </c>
      <c r="J367" s="4">
        <v>69.757105943152396</v>
      </c>
      <c r="K367" s="4" t="s">
        <v>102</v>
      </c>
      <c r="L367" s="4" t="s">
        <v>345</v>
      </c>
      <c r="M367" s="4">
        <v>7.9556868959412981</v>
      </c>
      <c r="N367" s="4" t="s">
        <v>102</v>
      </c>
      <c r="O367" s="4" t="s">
        <v>348</v>
      </c>
      <c r="Q367" t="b">
        <f>IF(ISERROR(VLOOKUP(A367,Projects!A:A,1,FALSE)),FALSE,TRUE)</f>
        <v>1</v>
      </c>
    </row>
    <row r="368" spans="1:17" x14ac:dyDescent="0.35">
      <c r="A368" s="45">
        <v>36</v>
      </c>
      <c r="B368" s="8" t="str">
        <f>IF(AND(A368&lt;&gt;"",ISNUMBER(A368)),VLOOKUP(A368,Studies!A:BZ,2,FALSE),"")</f>
        <v>Segregur 2021b</v>
      </c>
      <c r="C368" s="8" t="str">
        <f>IF(AND(A368&lt;&gt;"",ISNUMBER(A368)),VLOOKUP(A368,Studies!A:BZ,3,FALSE),"")</f>
        <v xml:space="preserve">https://doi.org/10.1016/j.ejps.2021.105750 </v>
      </c>
      <c r="D368" s="8" t="str">
        <f>IF(AND(A368&lt;&gt;"",ISNUMBER(A368)),VLOOKUP(A368,Studies!A:BZ,4,FALSE),"")</f>
        <v>Dipyridamole</v>
      </c>
      <c r="E368" s="16" t="str">
        <f>IF(AND(A368&lt;&gt;"",ISNUMBER(A368)),VLOOKUP(A368,Studies!A:BZ,9,FALSE),"")</f>
        <v>FaSSGF+FaSSIF-V2</v>
      </c>
      <c r="F368" s="13">
        <f>IF(AND(A368&lt;&gt;"",ISNUMBER(A368)),VLOOKUP(A368,Studies!A:BZ,13,FALSE),"")</f>
        <v>2</v>
      </c>
      <c r="G368" s="19">
        <v>1</v>
      </c>
      <c r="H368" s="4">
        <v>10</v>
      </c>
      <c r="I368" s="4" t="s">
        <v>32</v>
      </c>
      <c r="J368" s="4">
        <v>93.082930032692303</v>
      </c>
      <c r="K368" s="4" t="s">
        <v>102</v>
      </c>
      <c r="L368" s="4" t="s">
        <v>345</v>
      </c>
      <c r="M368" s="4">
        <v>4.1546961325966976</v>
      </c>
      <c r="N368" s="4" t="s">
        <v>102</v>
      </c>
      <c r="O368" s="4" t="s">
        <v>348</v>
      </c>
      <c r="Q368" t="b">
        <f>IF(ISERROR(VLOOKUP(A368,Projects!A:A,1,FALSE)),FALSE,TRUE)</f>
        <v>1</v>
      </c>
    </row>
    <row r="369" spans="1:17" x14ac:dyDescent="0.35">
      <c r="A369" s="45">
        <v>36</v>
      </c>
      <c r="B369" s="8" t="str">
        <f>IF(AND(A369&lt;&gt;"",ISNUMBER(A369)),VLOOKUP(A369,Studies!A:BZ,2,FALSE),"")</f>
        <v>Segregur 2021b</v>
      </c>
      <c r="C369" s="8" t="str">
        <f>IF(AND(A369&lt;&gt;"",ISNUMBER(A369)),VLOOKUP(A369,Studies!A:BZ,3,FALSE),"")</f>
        <v xml:space="preserve">https://doi.org/10.1016/j.ejps.2021.105750 </v>
      </c>
      <c r="D369" s="8" t="str">
        <f>IF(AND(A369&lt;&gt;"",ISNUMBER(A369)),VLOOKUP(A369,Studies!A:BZ,4,FALSE),"")</f>
        <v>Dipyridamole</v>
      </c>
      <c r="E369" s="16" t="str">
        <f>IF(AND(A369&lt;&gt;"",ISNUMBER(A369)),VLOOKUP(A369,Studies!A:BZ,9,FALSE),"")</f>
        <v>FaSSGF+FaSSIF-V2</v>
      </c>
      <c r="F369" s="13">
        <f>IF(AND(A369&lt;&gt;"",ISNUMBER(A369)),VLOOKUP(A369,Studies!A:BZ,13,FALSE),"")</f>
        <v>2</v>
      </c>
      <c r="G369" s="19">
        <v>1</v>
      </c>
      <c r="H369" s="4">
        <v>20</v>
      </c>
      <c r="I369" s="4" t="s">
        <v>32</v>
      </c>
      <c r="J369" s="4">
        <v>99.513926363727194</v>
      </c>
      <c r="K369" s="4" t="s">
        <v>102</v>
      </c>
      <c r="L369" s="4" t="s">
        <v>345</v>
      </c>
      <c r="M369" s="4">
        <v>2.209944751380803</v>
      </c>
      <c r="N369" s="4" t="s">
        <v>102</v>
      </c>
      <c r="O369" s="4" t="s">
        <v>348</v>
      </c>
      <c r="Q369" t="b">
        <f>IF(ISERROR(VLOOKUP(A369,Projects!A:A,1,FALSE)),FALSE,TRUE)</f>
        <v>1</v>
      </c>
    </row>
    <row r="370" spans="1:17" x14ac:dyDescent="0.35">
      <c r="A370" s="45">
        <v>36</v>
      </c>
      <c r="B370" s="8" t="str">
        <f>IF(AND(A370&lt;&gt;"",ISNUMBER(A370)),VLOOKUP(A370,Studies!A:BZ,2,FALSE),"")</f>
        <v>Segregur 2021b</v>
      </c>
      <c r="C370" s="8" t="str">
        <f>IF(AND(A370&lt;&gt;"",ISNUMBER(A370)),VLOOKUP(A370,Studies!A:BZ,3,FALSE),"")</f>
        <v xml:space="preserve">https://doi.org/10.1016/j.ejps.2021.105750 </v>
      </c>
      <c r="D370" s="8" t="str">
        <f>IF(AND(A370&lt;&gt;"",ISNUMBER(A370)),VLOOKUP(A370,Studies!A:BZ,4,FALSE),"")</f>
        <v>Dipyridamole</v>
      </c>
      <c r="E370" s="16" t="str">
        <f>IF(AND(A370&lt;&gt;"",ISNUMBER(A370)),VLOOKUP(A370,Studies!A:BZ,9,FALSE),"")</f>
        <v>FaSSGF+FaSSIF-V2</v>
      </c>
      <c r="F370" s="13">
        <f>IF(AND(A370&lt;&gt;"",ISNUMBER(A370)),VLOOKUP(A370,Studies!A:BZ,13,FALSE),"")</f>
        <v>2</v>
      </c>
      <c r="G370" s="19">
        <v>1</v>
      </c>
      <c r="H370" s="4">
        <v>30</v>
      </c>
      <c r="I370" s="4" t="s">
        <v>32</v>
      </c>
      <c r="J370" s="4">
        <v>99.933644552942994</v>
      </c>
      <c r="K370" s="4" t="s">
        <v>102</v>
      </c>
      <c r="L370" s="4" t="s">
        <v>345</v>
      </c>
      <c r="M370" s="4">
        <v>1.149171270718</v>
      </c>
      <c r="N370" s="4" t="s">
        <v>102</v>
      </c>
      <c r="O370" s="4" t="s">
        <v>348</v>
      </c>
      <c r="Q370" t="b">
        <f>IF(ISERROR(VLOOKUP(A370,Projects!A:A,1,FALSE)),FALSE,TRUE)</f>
        <v>1</v>
      </c>
    </row>
    <row r="371" spans="1:17" x14ac:dyDescent="0.35">
      <c r="A371" s="45">
        <v>36</v>
      </c>
      <c r="B371" s="8" t="str">
        <f>IF(AND(A371&lt;&gt;"",ISNUMBER(A371)),VLOOKUP(A371,Studies!A:BZ,2,FALSE),"")</f>
        <v>Segregur 2021b</v>
      </c>
      <c r="C371" s="8" t="str">
        <f>IF(AND(A371&lt;&gt;"",ISNUMBER(A371)),VLOOKUP(A371,Studies!A:BZ,3,FALSE),"")</f>
        <v xml:space="preserve">https://doi.org/10.1016/j.ejps.2021.105750 </v>
      </c>
      <c r="D371" s="8" t="str">
        <f>IF(AND(A371&lt;&gt;"",ISNUMBER(A371)),VLOOKUP(A371,Studies!A:BZ,4,FALSE),"")</f>
        <v>Dipyridamole</v>
      </c>
      <c r="E371" s="16" t="str">
        <f>IF(AND(A371&lt;&gt;"",ISNUMBER(A371)),VLOOKUP(A371,Studies!A:BZ,9,FALSE),"")</f>
        <v>FaSSGF+FaSSIF-V2</v>
      </c>
      <c r="F371" s="13">
        <f>IF(AND(A371&lt;&gt;"",ISNUMBER(A371)),VLOOKUP(A371,Studies!A:BZ,13,FALSE),"")</f>
        <v>2</v>
      </c>
      <c r="G371" s="19">
        <v>2</v>
      </c>
      <c r="H371" s="4">
        <v>35</v>
      </c>
      <c r="I371" s="4" t="s">
        <v>32</v>
      </c>
      <c r="J371" s="4">
        <v>31.679586563307399</v>
      </c>
      <c r="K371" s="4" t="s">
        <v>102</v>
      </c>
      <c r="L371" s="4" t="s">
        <v>345</v>
      </c>
      <c r="M371" s="4">
        <v>2.0331491712708036</v>
      </c>
      <c r="N371" s="4" t="s">
        <v>102</v>
      </c>
      <c r="O371" s="4" t="s">
        <v>348</v>
      </c>
      <c r="Q371" t="b">
        <f>IF(ISERROR(VLOOKUP(A371,Projects!A:A,1,FALSE)),FALSE,TRUE)</f>
        <v>1</v>
      </c>
    </row>
    <row r="372" spans="1:17" x14ac:dyDescent="0.35">
      <c r="A372" s="45">
        <v>36</v>
      </c>
      <c r="B372" s="8" t="str">
        <f>IF(AND(A372&lt;&gt;"",ISNUMBER(A372)),VLOOKUP(A372,Studies!A:BZ,2,FALSE),"")</f>
        <v>Segregur 2021b</v>
      </c>
      <c r="C372" s="8" t="str">
        <f>IF(AND(A372&lt;&gt;"",ISNUMBER(A372)),VLOOKUP(A372,Studies!A:BZ,3,FALSE),"")</f>
        <v xml:space="preserve">https://doi.org/10.1016/j.ejps.2021.105750 </v>
      </c>
      <c r="D372" s="8" t="str">
        <f>IF(AND(A372&lt;&gt;"",ISNUMBER(A372)),VLOOKUP(A372,Studies!A:BZ,4,FALSE),"")</f>
        <v>Dipyridamole</v>
      </c>
      <c r="E372" s="16" t="str">
        <f>IF(AND(A372&lt;&gt;"",ISNUMBER(A372)),VLOOKUP(A372,Studies!A:BZ,9,FALSE),"")</f>
        <v>FaSSGF+FaSSIF-V2</v>
      </c>
      <c r="F372" s="13">
        <f>IF(AND(A372&lt;&gt;"",ISNUMBER(A372)),VLOOKUP(A372,Studies!A:BZ,13,FALSE),"")</f>
        <v>2</v>
      </c>
      <c r="G372" s="19">
        <v>2</v>
      </c>
      <c r="H372" s="4">
        <v>40</v>
      </c>
      <c r="I372" s="4" t="s">
        <v>32</v>
      </c>
      <c r="J372" s="4">
        <v>26.629948463174699</v>
      </c>
      <c r="K372" s="4" t="s">
        <v>102</v>
      </c>
      <c r="L372" s="4" t="s">
        <v>345</v>
      </c>
      <c r="M372" s="4">
        <v>0</v>
      </c>
      <c r="N372" s="4" t="s">
        <v>102</v>
      </c>
      <c r="O372" s="4" t="s">
        <v>348</v>
      </c>
      <c r="Q372" t="b">
        <f>IF(ISERROR(VLOOKUP(A372,Projects!A:A,1,FALSE)),FALSE,TRUE)</f>
        <v>1</v>
      </c>
    </row>
    <row r="373" spans="1:17" x14ac:dyDescent="0.35">
      <c r="A373" s="45">
        <v>36</v>
      </c>
      <c r="B373" s="8" t="str">
        <f>IF(AND(A373&lt;&gt;"",ISNUMBER(A373)),VLOOKUP(A373,Studies!A:BZ,2,FALSE),"")</f>
        <v>Segregur 2021b</v>
      </c>
      <c r="C373" s="8" t="str">
        <f>IF(AND(A373&lt;&gt;"",ISNUMBER(A373)),VLOOKUP(A373,Studies!A:BZ,3,FALSE),"")</f>
        <v xml:space="preserve">https://doi.org/10.1016/j.ejps.2021.105750 </v>
      </c>
      <c r="D373" s="8" t="str">
        <f>IF(AND(A373&lt;&gt;"",ISNUMBER(A373)),VLOOKUP(A373,Studies!A:BZ,4,FALSE),"")</f>
        <v>Dipyridamole</v>
      </c>
      <c r="E373" s="16" t="str">
        <f>IF(AND(A373&lt;&gt;"",ISNUMBER(A373)),VLOOKUP(A373,Studies!A:BZ,9,FALSE),"")</f>
        <v>FaSSGF+FaSSIF-V2</v>
      </c>
      <c r="F373" s="13">
        <f>IF(AND(A373&lt;&gt;"",ISNUMBER(A373)),VLOOKUP(A373,Studies!A:BZ,13,FALSE),"")</f>
        <v>2</v>
      </c>
      <c r="G373" s="19">
        <v>2</v>
      </c>
      <c r="H373" s="4">
        <v>50</v>
      </c>
      <c r="I373" s="4" t="s">
        <v>32</v>
      </c>
      <c r="J373" s="4">
        <v>25.4586206404271</v>
      </c>
      <c r="K373" s="4" t="s">
        <v>102</v>
      </c>
      <c r="L373" s="4" t="s">
        <v>345</v>
      </c>
      <c r="M373" s="4">
        <v>0</v>
      </c>
      <c r="N373" s="4" t="s">
        <v>102</v>
      </c>
      <c r="O373" s="4" t="s">
        <v>348</v>
      </c>
      <c r="Q373" t="b">
        <f>IF(ISERROR(VLOOKUP(A373,Projects!A:A,1,FALSE)),FALSE,TRUE)</f>
        <v>1</v>
      </c>
    </row>
    <row r="374" spans="1:17" x14ac:dyDescent="0.35">
      <c r="A374" s="45">
        <v>36</v>
      </c>
      <c r="B374" s="8" t="str">
        <f>IF(AND(A374&lt;&gt;"",ISNUMBER(A374)),VLOOKUP(A374,Studies!A:BZ,2,FALSE),"")</f>
        <v>Segregur 2021b</v>
      </c>
      <c r="C374" s="8" t="str">
        <f>IF(AND(A374&lt;&gt;"",ISNUMBER(A374)),VLOOKUP(A374,Studies!A:BZ,3,FALSE),"")</f>
        <v xml:space="preserve">https://doi.org/10.1016/j.ejps.2021.105750 </v>
      </c>
      <c r="D374" s="8" t="str">
        <f>IF(AND(A374&lt;&gt;"",ISNUMBER(A374)),VLOOKUP(A374,Studies!A:BZ,4,FALSE),"")</f>
        <v>Dipyridamole</v>
      </c>
      <c r="E374" s="16" t="str">
        <f>IF(AND(A374&lt;&gt;"",ISNUMBER(A374)),VLOOKUP(A374,Studies!A:BZ,9,FALSE),"")</f>
        <v>FaSSGF+FaSSIF-V2</v>
      </c>
      <c r="F374" s="13">
        <f>IF(AND(A374&lt;&gt;"",ISNUMBER(A374)),VLOOKUP(A374,Studies!A:BZ,13,FALSE),"")</f>
        <v>2</v>
      </c>
      <c r="G374" s="19">
        <v>2</v>
      </c>
      <c r="H374" s="4">
        <v>60</v>
      </c>
      <c r="I374" s="4" t="s">
        <v>32</v>
      </c>
      <c r="J374" s="4">
        <v>24.817679558011001</v>
      </c>
      <c r="K374" s="4" t="s">
        <v>102</v>
      </c>
      <c r="L374" s="4" t="s">
        <v>345</v>
      </c>
      <c r="M374" s="4">
        <v>0</v>
      </c>
      <c r="N374" s="4" t="s">
        <v>102</v>
      </c>
      <c r="O374" s="4" t="s">
        <v>348</v>
      </c>
      <c r="Q374" t="b">
        <f>IF(ISERROR(VLOOKUP(A374,Projects!A:A,1,FALSE)),FALSE,TRUE)</f>
        <v>1</v>
      </c>
    </row>
    <row r="375" spans="1:17" x14ac:dyDescent="0.35">
      <c r="A375" s="45">
        <v>36</v>
      </c>
      <c r="B375" s="8" t="str">
        <f>IF(AND(A375&lt;&gt;"",ISNUMBER(A375)),VLOOKUP(A375,Studies!A:BZ,2,FALSE),"")</f>
        <v>Segregur 2021b</v>
      </c>
      <c r="C375" s="8" t="str">
        <f>IF(AND(A375&lt;&gt;"",ISNUMBER(A375)),VLOOKUP(A375,Studies!A:BZ,3,FALSE),"")</f>
        <v xml:space="preserve">https://doi.org/10.1016/j.ejps.2021.105750 </v>
      </c>
      <c r="D375" s="8" t="str">
        <f>IF(AND(A375&lt;&gt;"",ISNUMBER(A375)),VLOOKUP(A375,Studies!A:BZ,4,FALSE),"")</f>
        <v>Dipyridamole</v>
      </c>
      <c r="E375" s="16" t="str">
        <f>IF(AND(A375&lt;&gt;"",ISNUMBER(A375)),VLOOKUP(A375,Studies!A:BZ,9,FALSE),"")</f>
        <v>FaSSGF+FaSSIF-V2</v>
      </c>
      <c r="F375" s="13">
        <f>IF(AND(A375&lt;&gt;"",ISNUMBER(A375)),VLOOKUP(A375,Studies!A:BZ,13,FALSE),"")</f>
        <v>2</v>
      </c>
      <c r="G375" s="19">
        <v>2</v>
      </c>
      <c r="H375" s="4">
        <v>90</v>
      </c>
      <c r="I375" s="4" t="s">
        <v>32</v>
      </c>
      <c r="J375" s="4">
        <v>23.071994517966498</v>
      </c>
      <c r="K375" s="4" t="s">
        <v>102</v>
      </c>
      <c r="L375" s="4" t="s">
        <v>345</v>
      </c>
      <c r="M375" s="4">
        <v>0</v>
      </c>
      <c r="N375" s="4" t="s">
        <v>102</v>
      </c>
      <c r="O375" s="4" t="s">
        <v>348</v>
      </c>
      <c r="Q375" t="b">
        <f>IF(ISERROR(VLOOKUP(A375,Projects!A:A,1,FALSE)),FALSE,TRUE)</f>
        <v>1</v>
      </c>
    </row>
    <row r="376" spans="1:17" x14ac:dyDescent="0.35">
      <c r="A376" s="45">
        <v>36</v>
      </c>
      <c r="B376" s="8" t="str">
        <f>IF(AND(A376&lt;&gt;"",ISNUMBER(A376)),VLOOKUP(A376,Studies!A:BZ,2,FALSE),"")</f>
        <v>Segregur 2021b</v>
      </c>
      <c r="C376" s="8" t="str">
        <f>IF(AND(A376&lt;&gt;"",ISNUMBER(A376)),VLOOKUP(A376,Studies!A:BZ,3,FALSE),"")</f>
        <v xml:space="preserve">https://doi.org/10.1016/j.ejps.2021.105750 </v>
      </c>
      <c r="D376" s="8" t="str">
        <f>IF(AND(A376&lt;&gt;"",ISNUMBER(A376)),VLOOKUP(A376,Studies!A:BZ,4,FALSE),"")</f>
        <v>Dipyridamole</v>
      </c>
      <c r="E376" s="16" t="str">
        <f>IF(AND(A376&lt;&gt;"",ISNUMBER(A376)),VLOOKUP(A376,Studies!A:BZ,9,FALSE),"")</f>
        <v>FaSSGF+FaSSIF-V2</v>
      </c>
      <c r="F376" s="13">
        <f>IF(AND(A376&lt;&gt;"",ISNUMBER(A376)),VLOOKUP(A376,Studies!A:BZ,13,FALSE),"")</f>
        <v>2</v>
      </c>
      <c r="G376" s="19">
        <v>2</v>
      </c>
      <c r="H376" s="4">
        <v>120</v>
      </c>
      <c r="I376" s="4" t="s">
        <v>32</v>
      </c>
      <c r="J376" s="4">
        <v>21.3260810598597</v>
      </c>
      <c r="K376" s="4" t="s">
        <v>102</v>
      </c>
      <c r="L376" s="4" t="s">
        <v>345</v>
      </c>
      <c r="M376" s="4">
        <v>0</v>
      </c>
      <c r="N376" s="4" t="s">
        <v>102</v>
      </c>
      <c r="O376" s="4" t="s">
        <v>348</v>
      </c>
      <c r="Q376" t="b">
        <f>IF(ISERROR(VLOOKUP(A376,Projects!A:A,1,FALSE)),FALSE,TRUE)</f>
        <v>1</v>
      </c>
    </row>
    <row r="377" spans="1:17" x14ac:dyDescent="0.35">
      <c r="A377" s="45">
        <v>38</v>
      </c>
      <c r="B377" s="8" t="str">
        <f>IF(AND(A377&lt;&gt;"",ISNUMBER(A377)),VLOOKUP(A377,Studies!A:BZ,2,FALSE),"")</f>
        <v>Litou 2019</v>
      </c>
      <c r="C377" s="8" t="str">
        <f>IF(AND(A377&lt;&gt;"",ISNUMBER(A377)),VLOOKUP(A377,Studies!A:BZ,3,FALSE),"")</f>
        <v>https://doi.org/10.1016/j.ejps.2019.105031</v>
      </c>
      <c r="D377" s="8" t="str">
        <f>IF(AND(A377&lt;&gt;"",ISNUMBER(A377)),VLOOKUP(A377,Studies!A:BZ,4,FALSE),"")</f>
        <v>Aprepitant</v>
      </c>
      <c r="E377" s="16" t="str">
        <f>IF(AND(A377&lt;&gt;"",ISNUMBER(A377)),VLOOKUP(A377,Studies!A:BZ,9,FALSE),"")</f>
        <v>FaSSGF-80</v>
      </c>
      <c r="F377" s="13">
        <f>IF(AND(A377&lt;&gt;"",ISNUMBER(A377)),VLOOKUP(A377,Studies!A:BZ,13,FALSE),"")</f>
        <v>1</v>
      </c>
      <c r="G377" s="19">
        <v>1</v>
      </c>
      <c r="H377" s="4">
        <v>1</v>
      </c>
      <c r="I377" s="4" t="s">
        <v>32</v>
      </c>
      <c r="J377" s="4">
        <v>1.7997750281214302E-2</v>
      </c>
      <c r="K377" s="4" t="s">
        <v>102</v>
      </c>
      <c r="L377" s="4" t="s">
        <v>345</v>
      </c>
      <c r="M377" s="4">
        <v>0</v>
      </c>
      <c r="N377" s="4" t="s">
        <v>102</v>
      </c>
      <c r="O377" s="4" t="s">
        <v>348</v>
      </c>
      <c r="Q377" t="b">
        <f>IF(ISERROR(VLOOKUP(A377,Projects!A:A,1,FALSE)),FALSE,TRUE)</f>
        <v>1</v>
      </c>
    </row>
    <row r="378" spans="1:17" x14ac:dyDescent="0.35">
      <c r="A378" s="45">
        <v>38</v>
      </c>
      <c r="B378" s="8" t="str">
        <f>IF(AND(A378&lt;&gt;"",ISNUMBER(A378)),VLOOKUP(A378,Studies!A:BZ,2,FALSE),"")</f>
        <v>Litou 2019</v>
      </c>
      <c r="C378" s="8" t="str">
        <f>IF(AND(A378&lt;&gt;"",ISNUMBER(A378)),VLOOKUP(A378,Studies!A:BZ,3,FALSE),"")</f>
        <v>https://doi.org/10.1016/j.ejps.2019.105031</v>
      </c>
      <c r="D378" s="8" t="str">
        <f>IF(AND(A378&lt;&gt;"",ISNUMBER(A378)),VLOOKUP(A378,Studies!A:BZ,4,FALSE),"")</f>
        <v>Aprepitant</v>
      </c>
      <c r="E378" s="16" t="str">
        <f>IF(AND(A378&lt;&gt;"",ISNUMBER(A378)),VLOOKUP(A378,Studies!A:BZ,9,FALSE),"")</f>
        <v>FaSSGF-80</v>
      </c>
      <c r="F378" s="13">
        <f>IF(AND(A378&lt;&gt;"",ISNUMBER(A378)),VLOOKUP(A378,Studies!A:BZ,13,FALSE),"")</f>
        <v>1</v>
      </c>
      <c r="G378" s="19">
        <v>1</v>
      </c>
      <c r="H378" s="4">
        <v>2.5</v>
      </c>
      <c r="I378" s="4" t="s">
        <v>32</v>
      </c>
      <c r="J378" s="4">
        <v>1.1518560179977499</v>
      </c>
      <c r="K378" s="4" t="s">
        <v>102</v>
      </c>
      <c r="L378" s="4" t="s">
        <v>345</v>
      </c>
      <c r="M378" s="4">
        <v>1.1473565804274402</v>
      </c>
      <c r="N378" s="4" t="s">
        <v>102</v>
      </c>
      <c r="O378" s="4" t="s">
        <v>348</v>
      </c>
      <c r="Q378" t="b">
        <f>IF(ISERROR(VLOOKUP(A378,Projects!A:A,1,FALSE)),FALSE,TRUE)</f>
        <v>1</v>
      </c>
    </row>
    <row r="379" spans="1:17" x14ac:dyDescent="0.35">
      <c r="A379" s="45">
        <v>38</v>
      </c>
      <c r="B379" s="8" t="str">
        <f>IF(AND(A379&lt;&gt;"",ISNUMBER(A379)),VLOOKUP(A379,Studies!A:BZ,2,FALSE),"")</f>
        <v>Litou 2019</v>
      </c>
      <c r="C379" s="8" t="str">
        <f>IF(AND(A379&lt;&gt;"",ISNUMBER(A379)),VLOOKUP(A379,Studies!A:BZ,3,FALSE),"")</f>
        <v>https://doi.org/10.1016/j.ejps.2019.105031</v>
      </c>
      <c r="D379" s="8" t="str">
        <f>IF(AND(A379&lt;&gt;"",ISNUMBER(A379)),VLOOKUP(A379,Studies!A:BZ,4,FALSE),"")</f>
        <v>Aprepitant</v>
      </c>
      <c r="E379" s="16" t="str">
        <f>IF(AND(A379&lt;&gt;"",ISNUMBER(A379)),VLOOKUP(A379,Studies!A:BZ,9,FALSE),"")</f>
        <v>FaSSGF-80</v>
      </c>
      <c r="F379" s="13">
        <f>IF(AND(A379&lt;&gt;"",ISNUMBER(A379)),VLOOKUP(A379,Studies!A:BZ,13,FALSE),"")</f>
        <v>1</v>
      </c>
      <c r="G379" s="19">
        <v>1</v>
      </c>
      <c r="H379" s="4">
        <v>5</v>
      </c>
      <c r="I379" s="4" t="s">
        <v>32</v>
      </c>
      <c r="J379" s="4">
        <v>2.2047244094488101</v>
      </c>
      <c r="K379" s="4" t="s">
        <v>102</v>
      </c>
      <c r="L379" s="4" t="s">
        <v>345</v>
      </c>
      <c r="M379" s="4">
        <v>0.45894263217097997</v>
      </c>
      <c r="N379" s="4" t="s">
        <v>102</v>
      </c>
      <c r="O379" s="4" t="s">
        <v>348</v>
      </c>
      <c r="Q379" t="b">
        <f>IF(ISERROR(VLOOKUP(A379,Projects!A:A,1,FALSE)),FALSE,TRUE)</f>
        <v>1</v>
      </c>
    </row>
    <row r="380" spans="1:17" x14ac:dyDescent="0.35">
      <c r="A380" s="45">
        <v>38</v>
      </c>
      <c r="B380" s="8" t="str">
        <f>IF(AND(A380&lt;&gt;"",ISNUMBER(A380)),VLOOKUP(A380,Studies!A:BZ,2,FALSE),"")</f>
        <v>Litou 2019</v>
      </c>
      <c r="C380" s="8" t="str">
        <f>IF(AND(A380&lt;&gt;"",ISNUMBER(A380)),VLOOKUP(A380,Studies!A:BZ,3,FALSE),"")</f>
        <v>https://doi.org/10.1016/j.ejps.2019.105031</v>
      </c>
      <c r="D380" s="8" t="str">
        <f>IF(AND(A380&lt;&gt;"",ISNUMBER(A380)),VLOOKUP(A380,Studies!A:BZ,4,FALSE),"")</f>
        <v>Aprepitant</v>
      </c>
      <c r="E380" s="16" t="str">
        <f>IF(AND(A380&lt;&gt;"",ISNUMBER(A380)),VLOOKUP(A380,Studies!A:BZ,9,FALSE),"")</f>
        <v>FaSSGF-80</v>
      </c>
      <c r="F380" s="13">
        <f>IF(AND(A380&lt;&gt;"",ISNUMBER(A380)),VLOOKUP(A380,Studies!A:BZ,13,FALSE),"")</f>
        <v>1</v>
      </c>
      <c r="G380" s="19">
        <v>1</v>
      </c>
      <c r="H380" s="4">
        <v>7.5</v>
      </c>
      <c r="I380" s="4" t="s">
        <v>32</v>
      </c>
      <c r="J380" s="4">
        <v>2.785151856018</v>
      </c>
      <c r="K380" s="4" t="s">
        <v>102</v>
      </c>
      <c r="L380" s="4" t="s">
        <v>345</v>
      </c>
      <c r="M380" s="4">
        <v>0.26996625421821019</v>
      </c>
      <c r="N380" s="4" t="s">
        <v>102</v>
      </c>
      <c r="O380" s="4" t="s">
        <v>348</v>
      </c>
      <c r="Q380" t="b">
        <f>IF(ISERROR(VLOOKUP(A380,Projects!A:A,1,FALSE)),FALSE,TRUE)</f>
        <v>1</v>
      </c>
    </row>
    <row r="381" spans="1:17" x14ac:dyDescent="0.35">
      <c r="A381" s="45">
        <v>38</v>
      </c>
      <c r="B381" s="8" t="str">
        <f>IF(AND(A381&lt;&gt;"",ISNUMBER(A381)),VLOOKUP(A381,Studies!A:BZ,2,FALSE),"")</f>
        <v>Litou 2019</v>
      </c>
      <c r="C381" s="8" t="str">
        <f>IF(AND(A381&lt;&gt;"",ISNUMBER(A381)),VLOOKUP(A381,Studies!A:BZ,3,FALSE),"")</f>
        <v>https://doi.org/10.1016/j.ejps.2019.105031</v>
      </c>
      <c r="D381" s="8" t="str">
        <f>IF(AND(A381&lt;&gt;"",ISNUMBER(A381)),VLOOKUP(A381,Studies!A:BZ,4,FALSE),"")</f>
        <v>Aprepitant</v>
      </c>
      <c r="E381" s="16" t="str">
        <f>IF(AND(A381&lt;&gt;"",ISNUMBER(A381)),VLOOKUP(A381,Studies!A:BZ,9,FALSE),"")</f>
        <v>FaSSGF-80</v>
      </c>
      <c r="F381" s="13">
        <f>IF(AND(A381&lt;&gt;"",ISNUMBER(A381)),VLOOKUP(A381,Studies!A:BZ,13,FALSE),"")</f>
        <v>1</v>
      </c>
      <c r="G381" s="19">
        <v>1</v>
      </c>
      <c r="H381" s="4">
        <v>10</v>
      </c>
      <c r="I381" s="4" t="s">
        <v>32</v>
      </c>
      <c r="J381" s="4">
        <v>3.2035995500562402</v>
      </c>
      <c r="K381" s="4" t="s">
        <v>102</v>
      </c>
      <c r="L381" s="4" t="s">
        <v>345</v>
      </c>
      <c r="M381" s="4">
        <v>0.32395950506186999</v>
      </c>
      <c r="N381" s="4" t="s">
        <v>102</v>
      </c>
      <c r="O381" s="4" t="s">
        <v>348</v>
      </c>
      <c r="Q381" t="b">
        <f>IF(ISERROR(VLOOKUP(A381,Projects!A:A,1,FALSE)),FALSE,TRUE)</f>
        <v>1</v>
      </c>
    </row>
    <row r="382" spans="1:17" x14ac:dyDescent="0.35">
      <c r="A382" s="45">
        <v>38</v>
      </c>
      <c r="B382" s="8" t="str">
        <f>IF(AND(A382&lt;&gt;"",ISNUMBER(A382)),VLOOKUP(A382,Studies!A:BZ,2,FALSE),"")</f>
        <v>Litou 2019</v>
      </c>
      <c r="C382" s="8" t="str">
        <f>IF(AND(A382&lt;&gt;"",ISNUMBER(A382)),VLOOKUP(A382,Studies!A:BZ,3,FALSE),"")</f>
        <v>https://doi.org/10.1016/j.ejps.2019.105031</v>
      </c>
      <c r="D382" s="8" t="str">
        <f>IF(AND(A382&lt;&gt;"",ISNUMBER(A382)),VLOOKUP(A382,Studies!A:BZ,4,FALSE),"")</f>
        <v>Aprepitant</v>
      </c>
      <c r="E382" s="16" t="str">
        <f>IF(AND(A382&lt;&gt;"",ISNUMBER(A382)),VLOOKUP(A382,Studies!A:BZ,9,FALSE),"")</f>
        <v>FaSSGF-80</v>
      </c>
      <c r="F382" s="13">
        <f>IF(AND(A382&lt;&gt;"",ISNUMBER(A382)),VLOOKUP(A382,Studies!A:BZ,13,FALSE),"")</f>
        <v>1</v>
      </c>
      <c r="G382" s="19">
        <v>1</v>
      </c>
      <c r="H382" s="4">
        <v>20</v>
      </c>
      <c r="I382" s="4" t="s">
        <v>32</v>
      </c>
      <c r="J382" s="4">
        <v>3.73003374578178</v>
      </c>
      <c r="K382" s="4" t="s">
        <v>102</v>
      </c>
      <c r="L382" s="4" t="s">
        <v>345</v>
      </c>
      <c r="M382" s="4">
        <v>0.26996625421820974</v>
      </c>
      <c r="N382" s="4" t="s">
        <v>102</v>
      </c>
      <c r="O382" s="4" t="s">
        <v>348</v>
      </c>
      <c r="Q382" t="b">
        <f>IF(ISERROR(VLOOKUP(A382,Projects!A:A,1,FALSE)),FALSE,TRUE)</f>
        <v>1</v>
      </c>
    </row>
    <row r="383" spans="1:17" x14ac:dyDescent="0.35">
      <c r="A383" s="45">
        <v>38</v>
      </c>
      <c r="B383" s="8" t="str">
        <f>IF(AND(A383&lt;&gt;"",ISNUMBER(A383)),VLOOKUP(A383,Studies!A:BZ,2,FALSE),"")</f>
        <v>Litou 2019</v>
      </c>
      <c r="C383" s="8" t="str">
        <f>IF(AND(A383&lt;&gt;"",ISNUMBER(A383)),VLOOKUP(A383,Studies!A:BZ,3,FALSE),"")</f>
        <v>https://doi.org/10.1016/j.ejps.2019.105031</v>
      </c>
      <c r="D383" s="8" t="str">
        <f>IF(AND(A383&lt;&gt;"",ISNUMBER(A383)),VLOOKUP(A383,Studies!A:BZ,4,FALSE),"")</f>
        <v>Aprepitant</v>
      </c>
      <c r="E383" s="16" t="str">
        <f>IF(AND(A383&lt;&gt;"",ISNUMBER(A383)),VLOOKUP(A383,Studies!A:BZ,9,FALSE),"")</f>
        <v>FaSSGF-80</v>
      </c>
      <c r="F383" s="13">
        <f>IF(AND(A383&lt;&gt;"",ISNUMBER(A383)),VLOOKUP(A383,Studies!A:BZ,13,FALSE),"")</f>
        <v>1</v>
      </c>
      <c r="G383" s="19">
        <v>1</v>
      </c>
      <c r="H383" s="4">
        <v>30</v>
      </c>
      <c r="I383" s="4" t="s">
        <v>32</v>
      </c>
      <c r="J383" s="4">
        <v>4</v>
      </c>
      <c r="K383" s="4" t="s">
        <v>102</v>
      </c>
      <c r="L383" s="4" t="s">
        <v>345</v>
      </c>
      <c r="M383" s="4">
        <v>0.1754780652418404</v>
      </c>
      <c r="N383" s="4" t="s">
        <v>102</v>
      </c>
      <c r="O383" s="4" t="s">
        <v>348</v>
      </c>
      <c r="Q383" t="b">
        <f>IF(ISERROR(VLOOKUP(A383,Projects!A:A,1,FALSE)),FALSE,TRUE)</f>
        <v>1</v>
      </c>
    </row>
    <row r="384" spans="1:17" x14ac:dyDescent="0.35">
      <c r="A384" s="45">
        <v>38</v>
      </c>
      <c r="B384" s="8" t="str">
        <f>IF(AND(A384&lt;&gt;"",ISNUMBER(A384)),VLOOKUP(A384,Studies!A:BZ,2,FALSE),"")</f>
        <v>Litou 2019</v>
      </c>
      <c r="C384" s="8" t="str">
        <f>IF(AND(A384&lt;&gt;"",ISNUMBER(A384)),VLOOKUP(A384,Studies!A:BZ,3,FALSE),"")</f>
        <v>https://doi.org/10.1016/j.ejps.2019.105031</v>
      </c>
      <c r="D384" s="8" t="str">
        <f>IF(AND(A384&lt;&gt;"",ISNUMBER(A384)),VLOOKUP(A384,Studies!A:BZ,4,FALSE),"")</f>
        <v>Aprepitant</v>
      </c>
      <c r="E384" s="16" t="str">
        <f>IF(AND(A384&lt;&gt;"",ISNUMBER(A384)),VLOOKUP(A384,Studies!A:BZ,9,FALSE),"")</f>
        <v>FaSSGF-80</v>
      </c>
      <c r="F384" s="13">
        <f>IF(AND(A384&lt;&gt;"",ISNUMBER(A384)),VLOOKUP(A384,Studies!A:BZ,13,FALSE),"")</f>
        <v>1</v>
      </c>
      <c r="G384" s="19">
        <v>1</v>
      </c>
      <c r="H384" s="4">
        <v>40</v>
      </c>
      <c r="I384" s="4" t="s">
        <v>32</v>
      </c>
      <c r="J384" s="4">
        <v>4.1754780652418502</v>
      </c>
      <c r="K384" s="4" t="s">
        <v>102</v>
      </c>
      <c r="L384" s="4" t="s">
        <v>345</v>
      </c>
      <c r="M384" s="4">
        <v>0</v>
      </c>
      <c r="N384" s="4" t="s">
        <v>102</v>
      </c>
      <c r="O384" s="4" t="s">
        <v>348</v>
      </c>
      <c r="Q384" t="b">
        <f>IF(ISERROR(VLOOKUP(A384,Projects!A:A,1,FALSE)),FALSE,TRUE)</f>
        <v>1</v>
      </c>
    </row>
    <row r="385" spans="1:17" x14ac:dyDescent="0.35">
      <c r="A385" s="45">
        <v>38</v>
      </c>
      <c r="B385" s="8" t="str">
        <f>IF(AND(A385&lt;&gt;"",ISNUMBER(A385)),VLOOKUP(A385,Studies!A:BZ,2,FALSE),"")</f>
        <v>Litou 2019</v>
      </c>
      <c r="C385" s="8" t="str">
        <f>IF(AND(A385&lt;&gt;"",ISNUMBER(A385)),VLOOKUP(A385,Studies!A:BZ,3,FALSE),"")</f>
        <v>https://doi.org/10.1016/j.ejps.2019.105031</v>
      </c>
      <c r="D385" s="8" t="str">
        <f>IF(AND(A385&lt;&gt;"",ISNUMBER(A385)),VLOOKUP(A385,Studies!A:BZ,4,FALSE),"")</f>
        <v>Aprepitant</v>
      </c>
      <c r="E385" s="16" t="str">
        <f>IF(AND(A385&lt;&gt;"",ISNUMBER(A385)),VLOOKUP(A385,Studies!A:BZ,9,FALSE),"")</f>
        <v>FaSSGF-80</v>
      </c>
      <c r="F385" s="13">
        <f>IF(AND(A385&lt;&gt;"",ISNUMBER(A385)),VLOOKUP(A385,Studies!A:BZ,13,FALSE),"")</f>
        <v>1</v>
      </c>
      <c r="G385" s="19">
        <v>1</v>
      </c>
      <c r="H385" s="4">
        <v>60</v>
      </c>
      <c r="I385" s="4" t="s">
        <v>32</v>
      </c>
      <c r="J385" s="4">
        <v>4.4049493813273299</v>
      </c>
      <c r="K385" s="4" t="s">
        <v>102</v>
      </c>
      <c r="L385" s="4" t="s">
        <v>345</v>
      </c>
      <c r="M385" s="4">
        <v>0</v>
      </c>
      <c r="N385" s="4" t="s">
        <v>102</v>
      </c>
      <c r="O385" s="4" t="s">
        <v>348</v>
      </c>
      <c r="Q385" t="b">
        <f>IF(ISERROR(VLOOKUP(A385,Projects!A:A,1,FALSE)),FALSE,TRUE)</f>
        <v>1</v>
      </c>
    </row>
    <row r="386" spans="1:17" x14ac:dyDescent="0.35">
      <c r="A386" s="45">
        <v>38</v>
      </c>
      <c r="B386" s="8" t="str">
        <f>IF(AND(A386&lt;&gt;"",ISNUMBER(A386)),VLOOKUP(A386,Studies!A:BZ,2,FALSE),"")</f>
        <v>Litou 2019</v>
      </c>
      <c r="C386" s="8" t="str">
        <f>IF(AND(A386&lt;&gt;"",ISNUMBER(A386)),VLOOKUP(A386,Studies!A:BZ,3,FALSE),"")</f>
        <v>https://doi.org/10.1016/j.ejps.2019.105031</v>
      </c>
      <c r="D386" s="8" t="str">
        <f>IF(AND(A386&lt;&gt;"",ISNUMBER(A386)),VLOOKUP(A386,Studies!A:BZ,4,FALSE),"")</f>
        <v>Aprepitant</v>
      </c>
      <c r="E386" s="16" t="str">
        <f>IF(AND(A386&lt;&gt;"",ISNUMBER(A386)),VLOOKUP(A386,Studies!A:BZ,9,FALSE),"")</f>
        <v>FaSSGF-80</v>
      </c>
      <c r="F386" s="13">
        <f>IF(AND(A386&lt;&gt;"",ISNUMBER(A386)),VLOOKUP(A386,Studies!A:BZ,13,FALSE),"")</f>
        <v>1</v>
      </c>
      <c r="G386" s="19">
        <v>1</v>
      </c>
      <c r="H386" s="4">
        <v>90</v>
      </c>
      <c r="I386" s="4" t="s">
        <v>32</v>
      </c>
      <c r="J386" s="4">
        <v>4.18897637795276</v>
      </c>
      <c r="K386" s="4" t="s">
        <v>102</v>
      </c>
      <c r="L386" s="4" t="s">
        <v>345</v>
      </c>
      <c r="M386" s="4">
        <v>0.1754780652418404</v>
      </c>
      <c r="N386" s="4" t="s">
        <v>102</v>
      </c>
      <c r="O386" s="4" t="s">
        <v>348</v>
      </c>
      <c r="Q386" t="b">
        <f>IF(ISERROR(VLOOKUP(A386,Projects!A:A,1,FALSE)),FALSE,TRUE)</f>
        <v>1</v>
      </c>
    </row>
    <row r="387" spans="1:17" x14ac:dyDescent="0.35">
      <c r="A387" s="45">
        <v>38</v>
      </c>
      <c r="B387" s="8" t="str">
        <f>IF(AND(A387&lt;&gt;"",ISNUMBER(A387)),VLOOKUP(A387,Studies!A:BZ,2,FALSE),"")</f>
        <v>Litou 2019</v>
      </c>
      <c r="C387" s="8" t="str">
        <f>IF(AND(A387&lt;&gt;"",ISNUMBER(A387)),VLOOKUP(A387,Studies!A:BZ,3,FALSE),"")</f>
        <v>https://doi.org/10.1016/j.ejps.2019.105031</v>
      </c>
      <c r="D387" s="8" t="str">
        <f>IF(AND(A387&lt;&gt;"",ISNUMBER(A387)),VLOOKUP(A387,Studies!A:BZ,4,FALSE),"")</f>
        <v>Aprepitant</v>
      </c>
      <c r="E387" s="16" t="str">
        <f>IF(AND(A387&lt;&gt;"",ISNUMBER(A387)),VLOOKUP(A387,Studies!A:BZ,9,FALSE),"")</f>
        <v>FaSSGF-80</v>
      </c>
      <c r="F387" s="13">
        <f>IF(AND(A387&lt;&gt;"",ISNUMBER(A387)),VLOOKUP(A387,Studies!A:BZ,13,FALSE),"")</f>
        <v>1</v>
      </c>
      <c r="G387" s="19">
        <v>1</v>
      </c>
      <c r="H387" s="4">
        <v>120</v>
      </c>
      <c r="I387" s="4" t="s">
        <v>32</v>
      </c>
      <c r="J387" s="4">
        <v>4.0269966254218197</v>
      </c>
      <c r="K387" s="4" t="s">
        <v>102</v>
      </c>
      <c r="L387" s="4" t="s">
        <v>345</v>
      </c>
      <c r="M387" s="4">
        <v>0</v>
      </c>
      <c r="N387" s="4" t="s">
        <v>102</v>
      </c>
      <c r="O387" s="4" t="s">
        <v>348</v>
      </c>
      <c r="Q387" t="b">
        <f>IF(ISERROR(VLOOKUP(A387,Projects!A:A,1,FALSE)),FALSE,TRUE)</f>
        <v>1</v>
      </c>
    </row>
    <row r="388" spans="1:17" x14ac:dyDescent="0.35">
      <c r="A388" s="45">
        <v>39</v>
      </c>
      <c r="B388" s="8" t="str">
        <f>IF(AND(A388&lt;&gt;"",ISNUMBER(A388)),VLOOKUP(A388,Studies!A:BZ,2,FALSE),"")</f>
        <v>Litou 2019</v>
      </c>
      <c r="C388" s="8" t="str">
        <f>IF(AND(A388&lt;&gt;"",ISNUMBER(A388)),VLOOKUP(A388,Studies!A:BZ,3,FALSE),"")</f>
        <v>https://doi.org/10.1016/j.ejps.2019.105031</v>
      </c>
      <c r="D388" s="8" t="str">
        <f>IF(AND(A388&lt;&gt;"",ISNUMBER(A388)),VLOOKUP(A388,Studies!A:BZ,4,FALSE),"")</f>
        <v>Aprepitant</v>
      </c>
      <c r="E388" s="16" t="str">
        <f>IF(AND(A388&lt;&gt;"",ISNUMBER(A388)),VLOOKUP(A388,Studies!A:BZ,9,FALSE),"")</f>
        <v>FaSSIF-V1-80</v>
      </c>
      <c r="F388" s="13">
        <f>IF(AND(A388&lt;&gt;"",ISNUMBER(A388)),VLOOKUP(A388,Studies!A:BZ,13,FALSE),"")</f>
        <v>1</v>
      </c>
      <c r="G388" s="19">
        <v>1</v>
      </c>
      <c r="H388" s="4">
        <v>1</v>
      </c>
      <c r="I388" s="4" t="s">
        <v>32</v>
      </c>
      <c r="J388" s="4">
        <v>0</v>
      </c>
      <c r="K388" s="4" t="s">
        <v>102</v>
      </c>
      <c r="L388" s="4" t="s">
        <v>345</v>
      </c>
      <c r="M388" s="4">
        <v>0</v>
      </c>
      <c r="N388" s="4" t="s">
        <v>102</v>
      </c>
      <c r="O388" s="4" t="s">
        <v>348</v>
      </c>
      <c r="Q388" t="b">
        <f>IF(ISERROR(VLOOKUP(A388,Projects!A:A,1,FALSE)),FALSE,TRUE)</f>
        <v>1</v>
      </c>
    </row>
    <row r="389" spans="1:17" x14ac:dyDescent="0.35">
      <c r="A389" s="45">
        <v>39</v>
      </c>
      <c r="B389" s="8" t="str">
        <f>IF(AND(A389&lt;&gt;"",ISNUMBER(A389)),VLOOKUP(A389,Studies!A:BZ,2,FALSE),"")</f>
        <v>Litou 2019</v>
      </c>
      <c r="C389" s="8" t="str">
        <f>IF(AND(A389&lt;&gt;"",ISNUMBER(A389)),VLOOKUP(A389,Studies!A:BZ,3,FALSE),"")</f>
        <v>https://doi.org/10.1016/j.ejps.2019.105031</v>
      </c>
      <c r="D389" s="8" t="str">
        <f>IF(AND(A389&lt;&gt;"",ISNUMBER(A389)),VLOOKUP(A389,Studies!A:BZ,4,FALSE),"")</f>
        <v>Aprepitant</v>
      </c>
      <c r="E389" s="16" t="str">
        <f>IF(AND(A389&lt;&gt;"",ISNUMBER(A389)),VLOOKUP(A389,Studies!A:BZ,9,FALSE),"")</f>
        <v>FaSSIF-V1-80</v>
      </c>
      <c r="F389" s="13">
        <f>IF(AND(A389&lt;&gt;"",ISNUMBER(A389)),VLOOKUP(A389,Studies!A:BZ,13,FALSE),"")</f>
        <v>1</v>
      </c>
      <c r="G389" s="19">
        <v>1</v>
      </c>
      <c r="H389" s="4">
        <v>2.5</v>
      </c>
      <c r="I389" s="4" t="s">
        <v>32</v>
      </c>
      <c r="J389" s="4">
        <v>0.90540540540540704</v>
      </c>
      <c r="K389" s="4" t="s">
        <v>102</v>
      </c>
      <c r="L389" s="4" t="s">
        <v>345</v>
      </c>
      <c r="M389" s="4">
        <v>0</v>
      </c>
      <c r="N389" s="4" t="s">
        <v>102</v>
      </c>
      <c r="O389" s="4" t="s">
        <v>348</v>
      </c>
      <c r="Q389" t="b">
        <f>IF(ISERROR(VLOOKUP(A389,Projects!A:A,1,FALSE)),FALSE,TRUE)</f>
        <v>1</v>
      </c>
    </row>
    <row r="390" spans="1:17" x14ac:dyDescent="0.35">
      <c r="A390" s="45">
        <v>39</v>
      </c>
      <c r="B390" s="8" t="str">
        <f>IF(AND(A390&lt;&gt;"",ISNUMBER(A390)),VLOOKUP(A390,Studies!A:BZ,2,FALSE),"")</f>
        <v>Litou 2019</v>
      </c>
      <c r="C390" s="8" t="str">
        <f>IF(AND(A390&lt;&gt;"",ISNUMBER(A390)),VLOOKUP(A390,Studies!A:BZ,3,FALSE),"")</f>
        <v>https://doi.org/10.1016/j.ejps.2019.105031</v>
      </c>
      <c r="D390" s="8" t="str">
        <f>IF(AND(A390&lt;&gt;"",ISNUMBER(A390)),VLOOKUP(A390,Studies!A:BZ,4,FALSE),"")</f>
        <v>Aprepitant</v>
      </c>
      <c r="E390" s="16" t="str">
        <f>IF(AND(A390&lt;&gt;"",ISNUMBER(A390)),VLOOKUP(A390,Studies!A:BZ,9,FALSE),"")</f>
        <v>FaSSIF-V1-80</v>
      </c>
      <c r="F390" s="13">
        <f>IF(AND(A390&lt;&gt;"",ISNUMBER(A390)),VLOOKUP(A390,Studies!A:BZ,13,FALSE),"")</f>
        <v>1</v>
      </c>
      <c r="G390" s="19">
        <v>1</v>
      </c>
      <c r="H390" s="4">
        <v>5</v>
      </c>
      <c r="I390" s="4" t="s">
        <v>32</v>
      </c>
      <c r="J390" s="4">
        <v>4.3918918918918903</v>
      </c>
      <c r="K390" s="4" t="s">
        <v>102</v>
      </c>
      <c r="L390" s="4" t="s">
        <v>345</v>
      </c>
      <c r="M390" s="4">
        <v>0.98648648648648951</v>
      </c>
      <c r="N390" s="4" t="s">
        <v>102</v>
      </c>
      <c r="O390" s="4" t="s">
        <v>348</v>
      </c>
      <c r="Q390" t="b">
        <f>IF(ISERROR(VLOOKUP(A390,Projects!A:A,1,FALSE)),FALSE,TRUE)</f>
        <v>1</v>
      </c>
    </row>
    <row r="391" spans="1:17" x14ac:dyDescent="0.35">
      <c r="A391" s="45">
        <v>39</v>
      </c>
      <c r="B391" s="8" t="str">
        <f>IF(AND(A391&lt;&gt;"",ISNUMBER(A391)),VLOOKUP(A391,Studies!A:BZ,2,FALSE),"")</f>
        <v>Litou 2019</v>
      </c>
      <c r="C391" s="8" t="str">
        <f>IF(AND(A391&lt;&gt;"",ISNUMBER(A391)),VLOOKUP(A391,Studies!A:BZ,3,FALSE),"")</f>
        <v>https://doi.org/10.1016/j.ejps.2019.105031</v>
      </c>
      <c r="D391" s="8" t="str">
        <f>IF(AND(A391&lt;&gt;"",ISNUMBER(A391)),VLOOKUP(A391,Studies!A:BZ,4,FALSE),"")</f>
        <v>Aprepitant</v>
      </c>
      <c r="E391" s="16" t="str">
        <f>IF(AND(A391&lt;&gt;"",ISNUMBER(A391)),VLOOKUP(A391,Studies!A:BZ,9,FALSE),"")</f>
        <v>FaSSIF-V1-80</v>
      </c>
      <c r="F391" s="13">
        <f>IF(AND(A391&lt;&gt;"",ISNUMBER(A391)),VLOOKUP(A391,Studies!A:BZ,13,FALSE),"")</f>
        <v>1</v>
      </c>
      <c r="G391" s="19">
        <v>1</v>
      </c>
      <c r="H391" s="4">
        <v>7.5</v>
      </c>
      <c r="I391" s="4" t="s">
        <v>32</v>
      </c>
      <c r="J391" s="4">
        <v>6.4054054054053999</v>
      </c>
      <c r="K391" s="4" t="s">
        <v>102</v>
      </c>
      <c r="L391" s="4" t="s">
        <v>345</v>
      </c>
      <c r="M391" s="4">
        <v>1.0135135135135105</v>
      </c>
      <c r="N391" s="4" t="s">
        <v>102</v>
      </c>
      <c r="O391" s="4" t="s">
        <v>348</v>
      </c>
      <c r="Q391" t="b">
        <f>IF(ISERROR(VLOOKUP(A391,Projects!A:A,1,FALSE)),FALSE,TRUE)</f>
        <v>1</v>
      </c>
    </row>
    <row r="392" spans="1:17" x14ac:dyDescent="0.35">
      <c r="A392" s="45">
        <v>39</v>
      </c>
      <c r="B392" s="8" t="str">
        <f>IF(AND(A392&lt;&gt;"",ISNUMBER(A392)),VLOOKUP(A392,Studies!A:BZ,2,FALSE),"")</f>
        <v>Litou 2019</v>
      </c>
      <c r="C392" s="8" t="str">
        <f>IF(AND(A392&lt;&gt;"",ISNUMBER(A392)),VLOOKUP(A392,Studies!A:BZ,3,FALSE),"")</f>
        <v>https://doi.org/10.1016/j.ejps.2019.105031</v>
      </c>
      <c r="D392" s="8" t="str">
        <f>IF(AND(A392&lt;&gt;"",ISNUMBER(A392)),VLOOKUP(A392,Studies!A:BZ,4,FALSE),"")</f>
        <v>Aprepitant</v>
      </c>
      <c r="E392" s="16" t="str">
        <f>IF(AND(A392&lt;&gt;"",ISNUMBER(A392)),VLOOKUP(A392,Studies!A:BZ,9,FALSE),"")</f>
        <v>FaSSIF-V1-80</v>
      </c>
      <c r="F392" s="13">
        <f>IF(AND(A392&lt;&gt;"",ISNUMBER(A392)),VLOOKUP(A392,Studies!A:BZ,13,FALSE),"")</f>
        <v>1</v>
      </c>
      <c r="G392" s="19">
        <v>1</v>
      </c>
      <c r="H392" s="4">
        <v>10</v>
      </c>
      <c r="I392" s="4" t="s">
        <v>32</v>
      </c>
      <c r="J392" s="4">
        <v>9.6621621621621596</v>
      </c>
      <c r="K392" s="4" t="s">
        <v>102</v>
      </c>
      <c r="L392" s="4" t="s">
        <v>345</v>
      </c>
      <c r="M392" s="4">
        <v>3.7567567567567401</v>
      </c>
      <c r="N392" s="4" t="s">
        <v>102</v>
      </c>
      <c r="O392" s="4" t="s">
        <v>348</v>
      </c>
      <c r="Q392" t="b">
        <f>IF(ISERROR(VLOOKUP(A392,Projects!A:A,1,FALSE)),FALSE,TRUE)</f>
        <v>1</v>
      </c>
    </row>
    <row r="393" spans="1:17" x14ac:dyDescent="0.35">
      <c r="A393" s="45">
        <v>39</v>
      </c>
      <c r="B393" s="8" t="str">
        <f>IF(AND(A393&lt;&gt;"",ISNUMBER(A393)),VLOOKUP(A393,Studies!A:BZ,2,FALSE),"")</f>
        <v>Litou 2019</v>
      </c>
      <c r="C393" s="8" t="str">
        <f>IF(AND(A393&lt;&gt;"",ISNUMBER(A393)),VLOOKUP(A393,Studies!A:BZ,3,FALSE),"")</f>
        <v>https://doi.org/10.1016/j.ejps.2019.105031</v>
      </c>
      <c r="D393" s="8" t="str">
        <f>IF(AND(A393&lt;&gt;"",ISNUMBER(A393)),VLOOKUP(A393,Studies!A:BZ,4,FALSE),"")</f>
        <v>Aprepitant</v>
      </c>
      <c r="E393" s="16" t="str">
        <f>IF(AND(A393&lt;&gt;"",ISNUMBER(A393)),VLOOKUP(A393,Studies!A:BZ,9,FALSE),"")</f>
        <v>FaSSIF-V1-80</v>
      </c>
      <c r="F393" s="13">
        <f>IF(AND(A393&lt;&gt;"",ISNUMBER(A393)),VLOOKUP(A393,Studies!A:BZ,13,FALSE),"")</f>
        <v>1</v>
      </c>
      <c r="G393" s="19">
        <v>1</v>
      </c>
      <c r="H393" s="4">
        <v>20</v>
      </c>
      <c r="I393" s="4" t="s">
        <v>32</v>
      </c>
      <c r="J393" s="4">
        <v>11.891891891891801</v>
      </c>
      <c r="K393" s="4" t="s">
        <v>102</v>
      </c>
      <c r="L393" s="4" t="s">
        <v>345</v>
      </c>
      <c r="M393" s="4">
        <v>2.3918918918919001</v>
      </c>
      <c r="N393" s="4" t="s">
        <v>102</v>
      </c>
      <c r="O393" s="4" t="s">
        <v>348</v>
      </c>
      <c r="Q393" t="b">
        <f>IF(ISERROR(VLOOKUP(A393,Projects!A:A,1,FALSE)),FALSE,TRUE)</f>
        <v>1</v>
      </c>
    </row>
    <row r="394" spans="1:17" x14ac:dyDescent="0.35">
      <c r="A394" s="45">
        <v>39</v>
      </c>
      <c r="B394" s="8" t="str">
        <f>IF(AND(A394&lt;&gt;"",ISNUMBER(A394)),VLOOKUP(A394,Studies!A:BZ,2,FALSE),"")</f>
        <v>Litou 2019</v>
      </c>
      <c r="C394" s="8" t="str">
        <f>IF(AND(A394&lt;&gt;"",ISNUMBER(A394)),VLOOKUP(A394,Studies!A:BZ,3,FALSE),"")</f>
        <v>https://doi.org/10.1016/j.ejps.2019.105031</v>
      </c>
      <c r="D394" s="8" t="str">
        <f>IF(AND(A394&lt;&gt;"",ISNUMBER(A394)),VLOOKUP(A394,Studies!A:BZ,4,FALSE),"")</f>
        <v>Aprepitant</v>
      </c>
      <c r="E394" s="16" t="str">
        <f>IF(AND(A394&lt;&gt;"",ISNUMBER(A394)),VLOOKUP(A394,Studies!A:BZ,9,FALSE),"")</f>
        <v>FaSSIF-V1-80</v>
      </c>
      <c r="F394" s="13">
        <f>IF(AND(A394&lt;&gt;"",ISNUMBER(A394)),VLOOKUP(A394,Studies!A:BZ,13,FALSE),"")</f>
        <v>1</v>
      </c>
      <c r="G394" s="19">
        <v>1</v>
      </c>
      <c r="H394" s="4">
        <v>30</v>
      </c>
      <c r="I394" s="4" t="s">
        <v>32</v>
      </c>
      <c r="J394" s="4">
        <v>9.9864864864864806</v>
      </c>
      <c r="K394" s="4" t="s">
        <v>102</v>
      </c>
      <c r="L394" s="4" t="s">
        <v>345</v>
      </c>
      <c r="M394" s="4">
        <v>1.5945945945945201</v>
      </c>
      <c r="N394" s="4" t="s">
        <v>102</v>
      </c>
      <c r="O394" s="4" t="s">
        <v>348</v>
      </c>
      <c r="Q394" t="b">
        <f>IF(ISERROR(VLOOKUP(A394,Projects!A:A,1,FALSE)),FALSE,TRUE)</f>
        <v>1</v>
      </c>
    </row>
    <row r="395" spans="1:17" x14ac:dyDescent="0.35">
      <c r="A395" s="45">
        <v>39</v>
      </c>
      <c r="B395" s="8" t="str">
        <f>IF(AND(A395&lt;&gt;"",ISNUMBER(A395)),VLOOKUP(A395,Studies!A:BZ,2,FALSE),"")</f>
        <v>Litou 2019</v>
      </c>
      <c r="C395" s="8" t="str">
        <f>IF(AND(A395&lt;&gt;"",ISNUMBER(A395)),VLOOKUP(A395,Studies!A:BZ,3,FALSE),"")</f>
        <v>https://doi.org/10.1016/j.ejps.2019.105031</v>
      </c>
      <c r="D395" s="8" t="str">
        <f>IF(AND(A395&lt;&gt;"",ISNUMBER(A395)),VLOOKUP(A395,Studies!A:BZ,4,FALSE),"")</f>
        <v>Aprepitant</v>
      </c>
      <c r="E395" s="16" t="str">
        <f>IF(AND(A395&lt;&gt;"",ISNUMBER(A395)),VLOOKUP(A395,Studies!A:BZ,9,FALSE),"")</f>
        <v>FaSSIF-V1-80</v>
      </c>
      <c r="F395" s="13">
        <f>IF(AND(A395&lt;&gt;"",ISNUMBER(A395)),VLOOKUP(A395,Studies!A:BZ,13,FALSE),"")</f>
        <v>1</v>
      </c>
      <c r="G395" s="19">
        <v>1</v>
      </c>
      <c r="H395" s="4">
        <v>40</v>
      </c>
      <c r="I395" s="4" t="s">
        <v>32</v>
      </c>
      <c r="J395" s="4">
        <v>10.4054054054054</v>
      </c>
      <c r="K395" s="4" t="s">
        <v>102</v>
      </c>
      <c r="L395" s="4" t="s">
        <v>345</v>
      </c>
      <c r="M395" s="4">
        <v>1.4189189189188998</v>
      </c>
      <c r="N395" s="4" t="s">
        <v>102</v>
      </c>
      <c r="O395" s="4" t="s">
        <v>348</v>
      </c>
      <c r="Q395" t="b">
        <f>IF(ISERROR(VLOOKUP(A395,Projects!A:A,1,FALSE)),FALSE,TRUE)</f>
        <v>1</v>
      </c>
    </row>
    <row r="396" spans="1:17" x14ac:dyDescent="0.35">
      <c r="A396" s="45">
        <v>39</v>
      </c>
      <c r="B396" s="8" t="str">
        <f>IF(AND(A396&lt;&gt;"",ISNUMBER(A396)),VLOOKUP(A396,Studies!A:BZ,2,FALSE),"")</f>
        <v>Litou 2019</v>
      </c>
      <c r="C396" s="8" t="str">
        <f>IF(AND(A396&lt;&gt;"",ISNUMBER(A396)),VLOOKUP(A396,Studies!A:BZ,3,FALSE),"")</f>
        <v>https://doi.org/10.1016/j.ejps.2019.105031</v>
      </c>
      <c r="D396" s="8" t="str">
        <f>IF(AND(A396&lt;&gt;"",ISNUMBER(A396)),VLOOKUP(A396,Studies!A:BZ,4,FALSE),"")</f>
        <v>Aprepitant</v>
      </c>
      <c r="E396" s="16" t="str">
        <f>IF(AND(A396&lt;&gt;"",ISNUMBER(A396)),VLOOKUP(A396,Studies!A:BZ,9,FALSE),"")</f>
        <v>FaSSIF-V1-80</v>
      </c>
      <c r="F396" s="13">
        <f>IF(AND(A396&lt;&gt;"",ISNUMBER(A396)),VLOOKUP(A396,Studies!A:BZ,13,FALSE),"")</f>
        <v>1</v>
      </c>
      <c r="G396" s="19">
        <v>1</v>
      </c>
      <c r="H396" s="4">
        <v>60</v>
      </c>
      <c r="I396" s="4" t="s">
        <v>32</v>
      </c>
      <c r="J396" s="4">
        <v>11.1081081081081</v>
      </c>
      <c r="K396" s="4" t="s">
        <v>102</v>
      </c>
      <c r="L396" s="4" t="s">
        <v>345</v>
      </c>
      <c r="M396" s="4">
        <v>1.3243243243242997</v>
      </c>
      <c r="N396" s="4" t="s">
        <v>102</v>
      </c>
      <c r="O396" s="4" t="s">
        <v>348</v>
      </c>
      <c r="Q396" t="b">
        <f>IF(ISERROR(VLOOKUP(A396,Projects!A:A,1,FALSE)),FALSE,TRUE)</f>
        <v>1</v>
      </c>
    </row>
    <row r="397" spans="1:17" x14ac:dyDescent="0.35">
      <c r="A397" s="45">
        <v>39</v>
      </c>
      <c r="B397" s="8" t="str">
        <f>IF(AND(A397&lt;&gt;"",ISNUMBER(A397)),VLOOKUP(A397,Studies!A:BZ,2,FALSE),"")</f>
        <v>Litou 2019</v>
      </c>
      <c r="C397" s="8" t="str">
        <f>IF(AND(A397&lt;&gt;"",ISNUMBER(A397)),VLOOKUP(A397,Studies!A:BZ,3,FALSE),"")</f>
        <v>https://doi.org/10.1016/j.ejps.2019.105031</v>
      </c>
      <c r="D397" s="8" t="str">
        <f>IF(AND(A397&lt;&gt;"",ISNUMBER(A397)),VLOOKUP(A397,Studies!A:BZ,4,FALSE),"")</f>
        <v>Aprepitant</v>
      </c>
      <c r="E397" s="16" t="str">
        <f>IF(AND(A397&lt;&gt;"",ISNUMBER(A397)),VLOOKUP(A397,Studies!A:BZ,9,FALSE),"")</f>
        <v>FaSSIF-V1-80</v>
      </c>
      <c r="F397" s="13">
        <f>IF(AND(A397&lt;&gt;"",ISNUMBER(A397)),VLOOKUP(A397,Studies!A:BZ,13,FALSE),"")</f>
        <v>1</v>
      </c>
      <c r="G397" s="19">
        <v>1</v>
      </c>
      <c r="H397" s="4">
        <v>90</v>
      </c>
      <c r="I397" s="4" t="s">
        <v>32</v>
      </c>
      <c r="J397" s="4">
        <v>12.5</v>
      </c>
      <c r="K397" s="4" t="s">
        <v>102</v>
      </c>
      <c r="L397" s="4" t="s">
        <v>345</v>
      </c>
      <c r="M397" s="4">
        <v>1.2702702702701991</v>
      </c>
      <c r="N397" s="4" t="s">
        <v>102</v>
      </c>
      <c r="O397" s="4" t="s">
        <v>348</v>
      </c>
      <c r="Q397" t="b">
        <f>IF(ISERROR(VLOOKUP(A397,Projects!A:A,1,FALSE)),FALSE,TRUE)</f>
        <v>1</v>
      </c>
    </row>
    <row r="398" spans="1:17" x14ac:dyDescent="0.35">
      <c r="A398" s="45">
        <v>39</v>
      </c>
      <c r="B398" s="8" t="str">
        <f>IF(AND(A398&lt;&gt;"",ISNUMBER(A398)),VLOOKUP(A398,Studies!A:BZ,2,FALSE),"")</f>
        <v>Litou 2019</v>
      </c>
      <c r="C398" s="8" t="str">
        <f>IF(AND(A398&lt;&gt;"",ISNUMBER(A398)),VLOOKUP(A398,Studies!A:BZ,3,FALSE),"")</f>
        <v>https://doi.org/10.1016/j.ejps.2019.105031</v>
      </c>
      <c r="D398" s="8" t="str">
        <f>IF(AND(A398&lt;&gt;"",ISNUMBER(A398)),VLOOKUP(A398,Studies!A:BZ,4,FALSE),"")</f>
        <v>Aprepitant</v>
      </c>
      <c r="E398" s="16" t="str">
        <f>IF(AND(A398&lt;&gt;"",ISNUMBER(A398)),VLOOKUP(A398,Studies!A:BZ,9,FALSE),"")</f>
        <v>FaSSIF-V1-80</v>
      </c>
      <c r="F398" s="13">
        <f>IF(AND(A398&lt;&gt;"",ISNUMBER(A398)),VLOOKUP(A398,Studies!A:BZ,13,FALSE),"")</f>
        <v>1</v>
      </c>
      <c r="G398" s="19">
        <v>1</v>
      </c>
      <c r="H398" s="4">
        <v>120</v>
      </c>
      <c r="I398" s="4" t="s">
        <v>32</v>
      </c>
      <c r="J398" s="4">
        <v>12.6351351351351</v>
      </c>
      <c r="K398" s="4" t="s">
        <v>102</v>
      </c>
      <c r="L398" s="4" t="s">
        <v>345</v>
      </c>
      <c r="M398" s="4">
        <v>0.86486486486490044</v>
      </c>
      <c r="N398" s="4" t="s">
        <v>102</v>
      </c>
      <c r="O398" s="4" t="s">
        <v>348</v>
      </c>
      <c r="Q398" t="b">
        <f>IF(ISERROR(VLOOKUP(A398,Projects!A:A,1,FALSE)),FALSE,TRUE)</f>
        <v>1</v>
      </c>
    </row>
    <row r="399" spans="1:17" x14ac:dyDescent="0.35">
      <c r="A399" s="45">
        <v>40</v>
      </c>
      <c r="B399" s="8" t="str">
        <f>IF(AND(A399&lt;&gt;"",ISNUMBER(A399)),VLOOKUP(A399,Studies!A:BZ,2,FALSE),"")</f>
        <v>Litou 2019</v>
      </c>
      <c r="C399" s="8" t="str">
        <f>IF(AND(A399&lt;&gt;"",ISNUMBER(A399)),VLOOKUP(A399,Studies!A:BZ,3,FALSE),"")</f>
        <v>https://doi.org/10.1016/j.ejps.2019.105031</v>
      </c>
      <c r="D399" s="8" t="str">
        <f>IF(AND(A399&lt;&gt;"",ISNUMBER(A399)),VLOOKUP(A399,Studies!A:BZ,4,FALSE),"")</f>
        <v>Aprepitant</v>
      </c>
      <c r="E399" s="16" t="str">
        <f>IF(AND(A399&lt;&gt;"",ISNUMBER(A399)),VLOOKUP(A399,Studies!A:BZ,9,FALSE),"")</f>
        <v>FaSSIF-V3-80</v>
      </c>
      <c r="F399" s="13">
        <f>IF(AND(A399&lt;&gt;"",ISNUMBER(A399)),VLOOKUP(A399,Studies!A:BZ,13,FALSE),"")</f>
        <v>1</v>
      </c>
      <c r="G399" s="19">
        <v>1</v>
      </c>
      <c r="H399" s="4">
        <v>1</v>
      </c>
      <c r="I399" s="4" t="s">
        <v>32</v>
      </c>
      <c r="J399" s="4">
        <v>9.4594594594592907E-2</v>
      </c>
      <c r="K399" s="4" t="s">
        <v>102</v>
      </c>
      <c r="L399" s="4" t="s">
        <v>345</v>
      </c>
      <c r="M399" s="4">
        <v>0</v>
      </c>
      <c r="N399" s="4" t="s">
        <v>102</v>
      </c>
      <c r="O399" s="4" t="s">
        <v>348</v>
      </c>
      <c r="Q399" t="b">
        <f>IF(ISERROR(VLOOKUP(A399,Projects!A:A,1,FALSE)),FALSE,TRUE)</f>
        <v>1</v>
      </c>
    </row>
    <row r="400" spans="1:17" x14ac:dyDescent="0.35">
      <c r="A400" s="45">
        <v>40</v>
      </c>
      <c r="B400" s="8" t="str">
        <f>IF(AND(A400&lt;&gt;"",ISNUMBER(A400)),VLOOKUP(A400,Studies!A:BZ,2,FALSE),"")</f>
        <v>Litou 2019</v>
      </c>
      <c r="C400" s="8" t="str">
        <f>IF(AND(A400&lt;&gt;"",ISNUMBER(A400)),VLOOKUP(A400,Studies!A:BZ,3,FALSE),"")</f>
        <v>https://doi.org/10.1016/j.ejps.2019.105031</v>
      </c>
      <c r="D400" s="8" t="str">
        <f>IF(AND(A400&lt;&gt;"",ISNUMBER(A400)),VLOOKUP(A400,Studies!A:BZ,4,FALSE),"")</f>
        <v>Aprepitant</v>
      </c>
      <c r="E400" s="16" t="str">
        <f>IF(AND(A400&lt;&gt;"",ISNUMBER(A400)),VLOOKUP(A400,Studies!A:BZ,9,FALSE),"")</f>
        <v>FaSSIF-V3-80</v>
      </c>
      <c r="F400" s="13">
        <f>IF(AND(A400&lt;&gt;"",ISNUMBER(A400)),VLOOKUP(A400,Studies!A:BZ,13,FALSE),"")</f>
        <v>1</v>
      </c>
      <c r="G400" s="19">
        <v>1</v>
      </c>
      <c r="H400" s="4">
        <v>2.5</v>
      </c>
      <c r="I400" s="4" t="s">
        <v>32</v>
      </c>
      <c r="J400" s="4">
        <v>1.41891891891892</v>
      </c>
      <c r="K400" s="4" t="s">
        <v>102</v>
      </c>
      <c r="L400" s="4" t="s">
        <v>345</v>
      </c>
      <c r="M400" s="4">
        <v>0.8243243243243199</v>
      </c>
      <c r="N400" s="4" t="s">
        <v>102</v>
      </c>
      <c r="O400" s="4" t="s">
        <v>348</v>
      </c>
      <c r="Q400" t="b">
        <f>IF(ISERROR(VLOOKUP(A400,Projects!A:A,1,FALSE)),FALSE,TRUE)</f>
        <v>1</v>
      </c>
    </row>
    <row r="401" spans="1:17" x14ac:dyDescent="0.35">
      <c r="A401" s="45">
        <v>40</v>
      </c>
      <c r="B401" s="8" t="str">
        <f>IF(AND(A401&lt;&gt;"",ISNUMBER(A401)),VLOOKUP(A401,Studies!A:BZ,2,FALSE),"")</f>
        <v>Litou 2019</v>
      </c>
      <c r="C401" s="8" t="str">
        <f>IF(AND(A401&lt;&gt;"",ISNUMBER(A401)),VLOOKUP(A401,Studies!A:BZ,3,FALSE),"")</f>
        <v>https://doi.org/10.1016/j.ejps.2019.105031</v>
      </c>
      <c r="D401" s="8" t="str">
        <f>IF(AND(A401&lt;&gt;"",ISNUMBER(A401)),VLOOKUP(A401,Studies!A:BZ,4,FALSE),"")</f>
        <v>Aprepitant</v>
      </c>
      <c r="E401" s="16" t="str">
        <f>IF(AND(A401&lt;&gt;"",ISNUMBER(A401)),VLOOKUP(A401,Studies!A:BZ,9,FALSE),"")</f>
        <v>FaSSIF-V3-80</v>
      </c>
      <c r="F401" s="13">
        <f>IF(AND(A401&lt;&gt;"",ISNUMBER(A401)),VLOOKUP(A401,Studies!A:BZ,13,FALSE),"")</f>
        <v>1</v>
      </c>
      <c r="G401" s="19">
        <v>1</v>
      </c>
      <c r="H401" s="4">
        <v>5</v>
      </c>
      <c r="I401" s="4" t="s">
        <v>32</v>
      </c>
      <c r="J401" s="4">
        <v>6.9729729729729701</v>
      </c>
      <c r="K401" s="4" t="s">
        <v>102</v>
      </c>
      <c r="L401" s="4" t="s">
        <v>345</v>
      </c>
      <c r="M401" s="4">
        <v>0.68918918918918948</v>
      </c>
      <c r="N401" s="4" t="s">
        <v>102</v>
      </c>
      <c r="O401" s="4" t="s">
        <v>348</v>
      </c>
      <c r="Q401" t="b">
        <f>IF(ISERROR(VLOOKUP(A401,Projects!A:A,1,FALSE)),FALSE,TRUE)</f>
        <v>1</v>
      </c>
    </row>
    <row r="402" spans="1:17" x14ac:dyDescent="0.35">
      <c r="A402" s="45">
        <v>40</v>
      </c>
      <c r="B402" s="8" t="str">
        <f>IF(AND(A402&lt;&gt;"",ISNUMBER(A402)),VLOOKUP(A402,Studies!A:BZ,2,FALSE),"")</f>
        <v>Litou 2019</v>
      </c>
      <c r="C402" s="8" t="str">
        <f>IF(AND(A402&lt;&gt;"",ISNUMBER(A402)),VLOOKUP(A402,Studies!A:BZ,3,FALSE),"")</f>
        <v>https://doi.org/10.1016/j.ejps.2019.105031</v>
      </c>
      <c r="D402" s="8" t="str">
        <f>IF(AND(A402&lt;&gt;"",ISNUMBER(A402)),VLOOKUP(A402,Studies!A:BZ,4,FALSE),"")</f>
        <v>Aprepitant</v>
      </c>
      <c r="E402" s="16" t="str">
        <f>IF(AND(A402&lt;&gt;"",ISNUMBER(A402)),VLOOKUP(A402,Studies!A:BZ,9,FALSE),"")</f>
        <v>FaSSIF-V3-80</v>
      </c>
      <c r="F402" s="13">
        <f>IF(AND(A402&lt;&gt;"",ISNUMBER(A402)),VLOOKUP(A402,Studies!A:BZ,13,FALSE),"")</f>
        <v>1</v>
      </c>
      <c r="G402" s="19">
        <v>1</v>
      </c>
      <c r="H402" s="4">
        <v>7.5</v>
      </c>
      <c r="I402" s="4" t="s">
        <v>32</v>
      </c>
      <c r="J402" s="4">
        <v>9.7567567567567597</v>
      </c>
      <c r="K402" s="4" t="s">
        <v>102</v>
      </c>
      <c r="L402" s="4" t="s">
        <v>345</v>
      </c>
      <c r="M402" s="4">
        <v>1.0405405405405403</v>
      </c>
      <c r="N402" s="4" t="s">
        <v>102</v>
      </c>
      <c r="O402" s="4" t="s">
        <v>348</v>
      </c>
      <c r="Q402" t="b">
        <f>IF(ISERROR(VLOOKUP(A402,Projects!A:A,1,FALSE)),FALSE,TRUE)</f>
        <v>1</v>
      </c>
    </row>
    <row r="403" spans="1:17" x14ac:dyDescent="0.35">
      <c r="A403" s="45">
        <v>40</v>
      </c>
      <c r="B403" s="8" t="str">
        <f>IF(AND(A403&lt;&gt;"",ISNUMBER(A403)),VLOOKUP(A403,Studies!A:BZ,2,FALSE),"")</f>
        <v>Litou 2019</v>
      </c>
      <c r="C403" s="8" t="str">
        <f>IF(AND(A403&lt;&gt;"",ISNUMBER(A403)),VLOOKUP(A403,Studies!A:BZ,3,FALSE),"")</f>
        <v>https://doi.org/10.1016/j.ejps.2019.105031</v>
      </c>
      <c r="D403" s="8" t="str">
        <f>IF(AND(A403&lt;&gt;"",ISNUMBER(A403)),VLOOKUP(A403,Studies!A:BZ,4,FALSE),"")</f>
        <v>Aprepitant</v>
      </c>
      <c r="E403" s="16" t="str">
        <f>IF(AND(A403&lt;&gt;"",ISNUMBER(A403)),VLOOKUP(A403,Studies!A:BZ,9,FALSE),"")</f>
        <v>FaSSIF-V3-80</v>
      </c>
      <c r="F403" s="13">
        <f>IF(AND(A403&lt;&gt;"",ISNUMBER(A403)),VLOOKUP(A403,Studies!A:BZ,13,FALSE),"")</f>
        <v>1</v>
      </c>
      <c r="G403" s="19">
        <v>1</v>
      </c>
      <c r="H403" s="4">
        <v>10</v>
      </c>
      <c r="I403" s="4" t="s">
        <v>32</v>
      </c>
      <c r="J403" s="4">
        <v>11.175675675675601</v>
      </c>
      <c r="K403" s="4" t="s">
        <v>102</v>
      </c>
      <c r="L403" s="4" t="s">
        <v>345</v>
      </c>
      <c r="M403" s="4">
        <v>1.1486486486486989</v>
      </c>
      <c r="N403" s="4" t="s">
        <v>102</v>
      </c>
      <c r="O403" s="4" t="s">
        <v>348</v>
      </c>
      <c r="Q403" t="b">
        <f>IF(ISERROR(VLOOKUP(A403,Projects!A:A,1,FALSE)),FALSE,TRUE)</f>
        <v>1</v>
      </c>
    </row>
    <row r="404" spans="1:17" x14ac:dyDescent="0.35">
      <c r="A404" s="45">
        <v>40</v>
      </c>
      <c r="B404" s="8" t="str">
        <f>IF(AND(A404&lt;&gt;"",ISNUMBER(A404)),VLOOKUP(A404,Studies!A:BZ,2,FALSE),"")</f>
        <v>Litou 2019</v>
      </c>
      <c r="C404" s="8" t="str">
        <f>IF(AND(A404&lt;&gt;"",ISNUMBER(A404)),VLOOKUP(A404,Studies!A:BZ,3,FALSE),"")</f>
        <v>https://doi.org/10.1016/j.ejps.2019.105031</v>
      </c>
      <c r="D404" s="8" t="str">
        <f>IF(AND(A404&lt;&gt;"",ISNUMBER(A404)),VLOOKUP(A404,Studies!A:BZ,4,FALSE),"")</f>
        <v>Aprepitant</v>
      </c>
      <c r="E404" s="16" t="str">
        <f>IF(AND(A404&lt;&gt;"",ISNUMBER(A404)),VLOOKUP(A404,Studies!A:BZ,9,FALSE),"")</f>
        <v>FaSSIF-V3-80</v>
      </c>
      <c r="F404" s="13">
        <f>IF(AND(A404&lt;&gt;"",ISNUMBER(A404)),VLOOKUP(A404,Studies!A:BZ,13,FALSE),"")</f>
        <v>1</v>
      </c>
      <c r="G404" s="19">
        <v>1</v>
      </c>
      <c r="H404" s="4">
        <v>20</v>
      </c>
      <c r="I404" s="4" t="s">
        <v>32</v>
      </c>
      <c r="J404" s="4">
        <v>12.270270270270199</v>
      </c>
      <c r="K404" s="4" t="s">
        <v>102</v>
      </c>
      <c r="L404" s="4" t="s">
        <v>345</v>
      </c>
      <c r="M404" s="4">
        <v>0.97297297297300034</v>
      </c>
      <c r="N404" s="4" t="s">
        <v>102</v>
      </c>
      <c r="O404" s="4" t="s">
        <v>348</v>
      </c>
      <c r="Q404" t="b">
        <f>IF(ISERROR(VLOOKUP(A404,Projects!A:A,1,FALSE)),FALSE,TRUE)</f>
        <v>1</v>
      </c>
    </row>
    <row r="405" spans="1:17" x14ac:dyDescent="0.35">
      <c r="A405" s="45">
        <v>40</v>
      </c>
      <c r="B405" s="8" t="str">
        <f>IF(AND(A405&lt;&gt;"",ISNUMBER(A405)),VLOOKUP(A405,Studies!A:BZ,2,FALSE),"")</f>
        <v>Litou 2019</v>
      </c>
      <c r="C405" s="8" t="str">
        <f>IF(AND(A405&lt;&gt;"",ISNUMBER(A405)),VLOOKUP(A405,Studies!A:BZ,3,FALSE),"")</f>
        <v>https://doi.org/10.1016/j.ejps.2019.105031</v>
      </c>
      <c r="D405" s="8" t="str">
        <f>IF(AND(A405&lt;&gt;"",ISNUMBER(A405)),VLOOKUP(A405,Studies!A:BZ,4,FALSE),"")</f>
        <v>Aprepitant</v>
      </c>
      <c r="E405" s="16" t="str">
        <f>IF(AND(A405&lt;&gt;"",ISNUMBER(A405)),VLOOKUP(A405,Studies!A:BZ,9,FALSE),"")</f>
        <v>FaSSIF-V3-80</v>
      </c>
      <c r="F405" s="13">
        <f>IF(AND(A405&lt;&gt;"",ISNUMBER(A405)),VLOOKUP(A405,Studies!A:BZ,13,FALSE),"")</f>
        <v>1</v>
      </c>
      <c r="G405" s="19">
        <v>1</v>
      </c>
      <c r="H405" s="4">
        <v>30</v>
      </c>
      <c r="I405" s="4" t="s">
        <v>32</v>
      </c>
      <c r="J405" s="4">
        <v>14.445945945945899</v>
      </c>
      <c r="K405" s="4" t="s">
        <v>102</v>
      </c>
      <c r="L405" s="4" t="s">
        <v>345</v>
      </c>
      <c r="M405" s="4">
        <v>2.7702702702703004</v>
      </c>
      <c r="N405" s="4" t="s">
        <v>102</v>
      </c>
      <c r="O405" s="4" t="s">
        <v>348</v>
      </c>
      <c r="Q405" t="b">
        <f>IF(ISERROR(VLOOKUP(A405,Projects!A:A,1,FALSE)),FALSE,TRUE)</f>
        <v>1</v>
      </c>
    </row>
    <row r="406" spans="1:17" x14ac:dyDescent="0.35">
      <c r="A406" s="45">
        <v>40</v>
      </c>
      <c r="B406" s="8" t="str">
        <f>IF(AND(A406&lt;&gt;"",ISNUMBER(A406)),VLOOKUP(A406,Studies!A:BZ,2,FALSE),"")</f>
        <v>Litou 2019</v>
      </c>
      <c r="C406" s="8" t="str">
        <f>IF(AND(A406&lt;&gt;"",ISNUMBER(A406)),VLOOKUP(A406,Studies!A:BZ,3,FALSE),"")</f>
        <v>https://doi.org/10.1016/j.ejps.2019.105031</v>
      </c>
      <c r="D406" s="8" t="str">
        <f>IF(AND(A406&lt;&gt;"",ISNUMBER(A406)),VLOOKUP(A406,Studies!A:BZ,4,FALSE),"")</f>
        <v>Aprepitant</v>
      </c>
      <c r="E406" s="16" t="str">
        <f>IF(AND(A406&lt;&gt;"",ISNUMBER(A406)),VLOOKUP(A406,Studies!A:BZ,9,FALSE),"")</f>
        <v>FaSSIF-V3-80</v>
      </c>
      <c r="F406" s="13">
        <f>IF(AND(A406&lt;&gt;"",ISNUMBER(A406)),VLOOKUP(A406,Studies!A:BZ,13,FALSE),"")</f>
        <v>1</v>
      </c>
      <c r="G406" s="19">
        <v>1</v>
      </c>
      <c r="H406" s="4">
        <v>40</v>
      </c>
      <c r="I406" s="4" t="s">
        <v>32</v>
      </c>
      <c r="J406" s="4">
        <v>15.243243243243199</v>
      </c>
      <c r="K406" s="4" t="s">
        <v>102</v>
      </c>
      <c r="L406" s="4" t="s">
        <v>345</v>
      </c>
      <c r="M406" s="4">
        <v>1.5270270270269997</v>
      </c>
      <c r="N406" s="4" t="s">
        <v>102</v>
      </c>
      <c r="O406" s="4" t="s">
        <v>348</v>
      </c>
      <c r="Q406" t="b">
        <f>IF(ISERROR(VLOOKUP(A406,Projects!A:A,1,FALSE)),FALSE,TRUE)</f>
        <v>1</v>
      </c>
    </row>
    <row r="407" spans="1:17" x14ac:dyDescent="0.35">
      <c r="A407" s="45">
        <v>40</v>
      </c>
      <c r="B407" s="8" t="str">
        <f>IF(AND(A407&lt;&gt;"",ISNUMBER(A407)),VLOOKUP(A407,Studies!A:BZ,2,FALSE),"")</f>
        <v>Litou 2019</v>
      </c>
      <c r="C407" s="8" t="str">
        <f>IF(AND(A407&lt;&gt;"",ISNUMBER(A407)),VLOOKUP(A407,Studies!A:BZ,3,FALSE),"")</f>
        <v>https://doi.org/10.1016/j.ejps.2019.105031</v>
      </c>
      <c r="D407" s="8" t="str">
        <f>IF(AND(A407&lt;&gt;"",ISNUMBER(A407)),VLOOKUP(A407,Studies!A:BZ,4,FALSE),"")</f>
        <v>Aprepitant</v>
      </c>
      <c r="E407" s="16" t="str">
        <f>IF(AND(A407&lt;&gt;"",ISNUMBER(A407)),VLOOKUP(A407,Studies!A:BZ,9,FALSE),"")</f>
        <v>FaSSIF-V3-80</v>
      </c>
      <c r="F407" s="13">
        <f>IF(AND(A407&lt;&gt;"",ISNUMBER(A407)),VLOOKUP(A407,Studies!A:BZ,13,FALSE),"")</f>
        <v>1</v>
      </c>
      <c r="G407" s="19">
        <v>1</v>
      </c>
      <c r="H407" s="4">
        <v>60</v>
      </c>
      <c r="I407" s="4" t="s">
        <v>32</v>
      </c>
      <c r="J407" s="4">
        <v>15.945945945945899</v>
      </c>
      <c r="K407" s="4" t="s">
        <v>102</v>
      </c>
      <c r="L407" s="4" t="s">
        <v>345</v>
      </c>
      <c r="M407" s="4">
        <v>1.3513513513513988</v>
      </c>
      <c r="N407" s="4" t="s">
        <v>102</v>
      </c>
      <c r="O407" s="4" t="s">
        <v>348</v>
      </c>
      <c r="Q407" t="b">
        <f>IF(ISERROR(VLOOKUP(A407,Projects!A:A,1,FALSE)),FALSE,TRUE)</f>
        <v>1</v>
      </c>
    </row>
    <row r="408" spans="1:17" x14ac:dyDescent="0.35">
      <c r="A408" s="45">
        <v>40</v>
      </c>
      <c r="B408" s="8" t="str">
        <f>IF(AND(A408&lt;&gt;"",ISNUMBER(A408)),VLOOKUP(A408,Studies!A:BZ,2,FALSE),"")</f>
        <v>Litou 2019</v>
      </c>
      <c r="C408" s="8" t="str">
        <f>IF(AND(A408&lt;&gt;"",ISNUMBER(A408)),VLOOKUP(A408,Studies!A:BZ,3,FALSE),"")</f>
        <v>https://doi.org/10.1016/j.ejps.2019.105031</v>
      </c>
      <c r="D408" s="8" t="str">
        <f>IF(AND(A408&lt;&gt;"",ISNUMBER(A408)),VLOOKUP(A408,Studies!A:BZ,4,FALSE),"")</f>
        <v>Aprepitant</v>
      </c>
      <c r="E408" s="16" t="str">
        <f>IF(AND(A408&lt;&gt;"",ISNUMBER(A408)),VLOOKUP(A408,Studies!A:BZ,9,FALSE),"")</f>
        <v>FaSSIF-V3-80</v>
      </c>
      <c r="F408" s="13">
        <f>IF(AND(A408&lt;&gt;"",ISNUMBER(A408)),VLOOKUP(A408,Studies!A:BZ,13,FALSE),"")</f>
        <v>1</v>
      </c>
      <c r="G408" s="19">
        <v>1</v>
      </c>
      <c r="H408" s="4">
        <v>90</v>
      </c>
      <c r="I408" s="4" t="s">
        <v>32</v>
      </c>
      <c r="J408" s="4">
        <v>14.8378378378378</v>
      </c>
      <c r="K408" s="4" t="s">
        <v>102</v>
      </c>
      <c r="L408" s="4" t="s">
        <v>345</v>
      </c>
      <c r="M408" s="4">
        <v>0.59459459459460007</v>
      </c>
      <c r="N408" s="4" t="s">
        <v>102</v>
      </c>
      <c r="O408" s="4" t="s">
        <v>348</v>
      </c>
      <c r="Q408" t="b">
        <f>IF(ISERROR(VLOOKUP(A408,Projects!A:A,1,FALSE)),FALSE,TRUE)</f>
        <v>1</v>
      </c>
    </row>
    <row r="409" spans="1:17" x14ac:dyDescent="0.35">
      <c r="A409" s="45">
        <v>40</v>
      </c>
      <c r="B409" s="8" t="str">
        <f>IF(AND(A409&lt;&gt;"",ISNUMBER(A409)),VLOOKUP(A409,Studies!A:BZ,2,FALSE),"")</f>
        <v>Litou 2019</v>
      </c>
      <c r="C409" s="8" t="str">
        <f>IF(AND(A409&lt;&gt;"",ISNUMBER(A409)),VLOOKUP(A409,Studies!A:BZ,3,FALSE),"")</f>
        <v>https://doi.org/10.1016/j.ejps.2019.105031</v>
      </c>
      <c r="D409" s="8" t="str">
        <f>IF(AND(A409&lt;&gt;"",ISNUMBER(A409)),VLOOKUP(A409,Studies!A:BZ,4,FALSE),"")</f>
        <v>Aprepitant</v>
      </c>
      <c r="E409" s="16" t="str">
        <f>IF(AND(A409&lt;&gt;"",ISNUMBER(A409)),VLOOKUP(A409,Studies!A:BZ,9,FALSE),"")</f>
        <v>FaSSIF-V3-80</v>
      </c>
      <c r="F409" s="13">
        <f>IF(AND(A409&lt;&gt;"",ISNUMBER(A409)),VLOOKUP(A409,Studies!A:BZ,13,FALSE),"")</f>
        <v>1</v>
      </c>
      <c r="G409" s="19">
        <v>1</v>
      </c>
      <c r="H409" s="4">
        <v>120</v>
      </c>
      <c r="I409" s="4" t="s">
        <v>32</v>
      </c>
      <c r="J409" s="4">
        <v>17.3108108108108</v>
      </c>
      <c r="K409" s="4" t="s">
        <v>102</v>
      </c>
      <c r="L409" s="4" t="s">
        <v>345</v>
      </c>
      <c r="M409" s="4">
        <v>1</v>
      </c>
      <c r="N409" s="4" t="s">
        <v>102</v>
      </c>
      <c r="O409" s="4" t="s">
        <v>348</v>
      </c>
      <c r="Q409" t="b">
        <f>IF(ISERROR(VLOOKUP(A409,Projects!A:A,1,FALSE)),FALSE,TRUE)</f>
        <v>1</v>
      </c>
    </row>
    <row r="410" spans="1:17" x14ac:dyDescent="0.35">
      <c r="A410" s="45">
        <v>41</v>
      </c>
      <c r="B410" s="8" t="str">
        <f>IF(AND(A410&lt;&gt;"",ISNUMBER(A410)),VLOOKUP(A410,Studies!A:BZ,2,FALSE),"")</f>
        <v>Litou 2019</v>
      </c>
      <c r="C410" s="8" t="str">
        <f>IF(AND(A410&lt;&gt;"",ISNUMBER(A410)),VLOOKUP(A410,Studies!A:BZ,3,FALSE),"")</f>
        <v>https://doi.org/10.1016/j.ejps.2019.105031</v>
      </c>
      <c r="D410" s="8" t="str">
        <f>IF(AND(A410&lt;&gt;"",ISNUMBER(A410)),VLOOKUP(A410,Studies!A:BZ,4,FALSE),"")</f>
        <v>Aprepitant</v>
      </c>
      <c r="E410" s="16" t="str">
        <f>IF(AND(A410&lt;&gt;"",ISNUMBER(A410)),VLOOKUP(A410,Studies!A:BZ,9,FALSE),"")</f>
        <v>FeSSGF-80</v>
      </c>
      <c r="F410" s="13">
        <f>IF(AND(A410&lt;&gt;"",ISNUMBER(A410)),VLOOKUP(A410,Studies!A:BZ,13,FALSE),"")</f>
        <v>1</v>
      </c>
      <c r="G410" s="19">
        <v>1</v>
      </c>
      <c r="H410" s="4">
        <v>1</v>
      </c>
      <c r="I410" s="4" t="s">
        <v>32</v>
      </c>
      <c r="J410" s="4">
        <v>2.8421709430404001E-14</v>
      </c>
      <c r="K410" s="4" t="s">
        <v>102</v>
      </c>
      <c r="L410" s="4" t="s">
        <v>345</v>
      </c>
      <c r="M410" s="4">
        <v>0</v>
      </c>
      <c r="N410" s="4" t="s">
        <v>102</v>
      </c>
      <c r="O410" s="4" t="s">
        <v>348</v>
      </c>
      <c r="Q410" t="b">
        <f>IF(ISERROR(VLOOKUP(A410,Projects!A:A,1,FALSE)),FALSE,TRUE)</f>
        <v>1</v>
      </c>
    </row>
    <row r="411" spans="1:17" x14ac:dyDescent="0.35">
      <c r="A411" s="45">
        <v>41</v>
      </c>
      <c r="B411" s="8" t="str">
        <f>IF(AND(A411&lt;&gt;"",ISNUMBER(A411)),VLOOKUP(A411,Studies!A:BZ,2,FALSE),"")</f>
        <v>Litou 2019</v>
      </c>
      <c r="C411" s="8" t="str">
        <f>IF(AND(A411&lt;&gt;"",ISNUMBER(A411)),VLOOKUP(A411,Studies!A:BZ,3,FALSE),"")</f>
        <v>https://doi.org/10.1016/j.ejps.2019.105031</v>
      </c>
      <c r="D411" s="8" t="str">
        <f>IF(AND(A411&lt;&gt;"",ISNUMBER(A411)),VLOOKUP(A411,Studies!A:BZ,4,FALSE),"")</f>
        <v>Aprepitant</v>
      </c>
      <c r="E411" s="16" t="str">
        <f>IF(AND(A411&lt;&gt;"",ISNUMBER(A411)),VLOOKUP(A411,Studies!A:BZ,9,FALSE),"")</f>
        <v>FeSSGF-80</v>
      </c>
      <c r="F411" s="13">
        <f>IF(AND(A411&lt;&gt;"",ISNUMBER(A411)),VLOOKUP(A411,Studies!A:BZ,13,FALSE),"")</f>
        <v>1</v>
      </c>
      <c r="G411" s="19">
        <v>1</v>
      </c>
      <c r="H411" s="4">
        <v>2.5</v>
      </c>
      <c r="I411" s="4" t="s">
        <v>32</v>
      </c>
      <c r="J411" s="4">
        <v>1.01351351351354</v>
      </c>
      <c r="K411" s="4" t="s">
        <v>102</v>
      </c>
      <c r="L411" s="4" t="s">
        <v>345</v>
      </c>
      <c r="M411" s="4">
        <v>0</v>
      </c>
      <c r="N411" s="4" t="s">
        <v>102</v>
      </c>
      <c r="O411" s="4" t="s">
        <v>348</v>
      </c>
      <c r="Q411" t="b">
        <f>IF(ISERROR(VLOOKUP(A411,Projects!A:A,1,FALSE)),FALSE,TRUE)</f>
        <v>1</v>
      </c>
    </row>
    <row r="412" spans="1:17" x14ac:dyDescent="0.35">
      <c r="A412" s="45">
        <v>41</v>
      </c>
      <c r="B412" s="8" t="str">
        <f>IF(AND(A412&lt;&gt;"",ISNUMBER(A412)),VLOOKUP(A412,Studies!A:BZ,2,FALSE),"")</f>
        <v>Litou 2019</v>
      </c>
      <c r="C412" s="8" t="str">
        <f>IF(AND(A412&lt;&gt;"",ISNUMBER(A412)),VLOOKUP(A412,Studies!A:BZ,3,FALSE),"")</f>
        <v>https://doi.org/10.1016/j.ejps.2019.105031</v>
      </c>
      <c r="D412" s="8" t="str">
        <f>IF(AND(A412&lt;&gt;"",ISNUMBER(A412)),VLOOKUP(A412,Studies!A:BZ,4,FALSE),"")</f>
        <v>Aprepitant</v>
      </c>
      <c r="E412" s="16" t="str">
        <f>IF(AND(A412&lt;&gt;"",ISNUMBER(A412)),VLOOKUP(A412,Studies!A:BZ,9,FALSE),"")</f>
        <v>FeSSGF-80</v>
      </c>
      <c r="F412" s="13">
        <f>IF(AND(A412&lt;&gt;"",ISNUMBER(A412)),VLOOKUP(A412,Studies!A:BZ,13,FALSE),"")</f>
        <v>1</v>
      </c>
      <c r="G412" s="19">
        <v>1</v>
      </c>
      <c r="H412" s="4">
        <v>5</v>
      </c>
      <c r="I412" s="4" t="s">
        <v>32</v>
      </c>
      <c r="J412" s="4">
        <v>3.85135135135135</v>
      </c>
      <c r="K412" s="4" t="s">
        <v>102</v>
      </c>
      <c r="L412" s="4" t="s">
        <v>345</v>
      </c>
      <c r="M412" s="4">
        <v>0.81081081081080963</v>
      </c>
      <c r="N412" s="4" t="s">
        <v>102</v>
      </c>
      <c r="O412" s="4" t="s">
        <v>348</v>
      </c>
      <c r="Q412" t="b">
        <f>IF(ISERROR(VLOOKUP(A412,Projects!A:A,1,FALSE)),FALSE,TRUE)</f>
        <v>1</v>
      </c>
    </row>
    <row r="413" spans="1:17" x14ac:dyDescent="0.35">
      <c r="A413" s="45">
        <v>41</v>
      </c>
      <c r="B413" s="8" t="str">
        <f>IF(AND(A413&lt;&gt;"",ISNUMBER(A413)),VLOOKUP(A413,Studies!A:BZ,2,FALSE),"")</f>
        <v>Litou 2019</v>
      </c>
      <c r="C413" s="8" t="str">
        <f>IF(AND(A413&lt;&gt;"",ISNUMBER(A413)),VLOOKUP(A413,Studies!A:BZ,3,FALSE),"")</f>
        <v>https://doi.org/10.1016/j.ejps.2019.105031</v>
      </c>
      <c r="D413" s="8" t="str">
        <f>IF(AND(A413&lt;&gt;"",ISNUMBER(A413)),VLOOKUP(A413,Studies!A:BZ,4,FALSE),"")</f>
        <v>Aprepitant</v>
      </c>
      <c r="E413" s="16" t="str">
        <f>IF(AND(A413&lt;&gt;"",ISNUMBER(A413)),VLOOKUP(A413,Studies!A:BZ,9,FALSE),"")</f>
        <v>FeSSGF-80</v>
      </c>
      <c r="F413" s="13">
        <f>IF(AND(A413&lt;&gt;"",ISNUMBER(A413)),VLOOKUP(A413,Studies!A:BZ,13,FALSE),"")</f>
        <v>1</v>
      </c>
      <c r="G413" s="19">
        <v>1</v>
      </c>
      <c r="H413" s="4">
        <v>7.5</v>
      </c>
      <c r="I413" s="4" t="s">
        <v>32</v>
      </c>
      <c r="J413" s="4">
        <v>4.93243243243242</v>
      </c>
      <c r="K413" s="4" t="s">
        <v>102</v>
      </c>
      <c r="L413" s="4" t="s">
        <v>345</v>
      </c>
      <c r="M413" s="4">
        <v>0.60810810810812033</v>
      </c>
      <c r="N413" s="4" t="s">
        <v>102</v>
      </c>
      <c r="O413" s="4" t="s">
        <v>348</v>
      </c>
      <c r="Q413" t="b">
        <f>IF(ISERROR(VLOOKUP(A413,Projects!A:A,1,FALSE)),FALSE,TRUE)</f>
        <v>1</v>
      </c>
    </row>
    <row r="414" spans="1:17" x14ac:dyDescent="0.35">
      <c r="A414" s="45">
        <v>41</v>
      </c>
      <c r="B414" s="8" t="str">
        <f>IF(AND(A414&lt;&gt;"",ISNUMBER(A414)),VLOOKUP(A414,Studies!A:BZ,2,FALSE),"")</f>
        <v>Litou 2019</v>
      </c>
      <c r="C414" s="8" t="str">
        <f>IF(AND(A414&lt;&gt;"",ISNUMBER(A414)),VLOOKUP(A414,Studies!A:BZ,3,FALSE),"")</f>
        <v>https://doi.org/10.1016/j.ejps.2019.105031</v>
      </c>
      <c r="D414" s="8" t="str">
        <f>IF(AND(A414&lt;&gt;"",ISNUMBER(A414)),VLOOKUP(A414,Studies!A:BZ,4,FALSE),"")</f>
        <v>Aprepitant</v>
      </c>
      <c r="E414" s="16" t="str">
        <f>IF(AND(A414&lt;&gt;"",ISNUMBER(A414)),VLOOKUP(A414,Studies!A:BZ,9,FALSE),"")</f>
        <v>FeSSGF-80</v>
      </c>
      <c r="F414" s="13">
        <f>IF(AND(A414&lt;&gt;"",ISNUMBER(A414)),VLOOKUP(A414,Studies!A:BZ,13,FALSE),"")</f>
        <v>1</v>
      </c>
      <c r="G414" s="19">
        <v>1</v>
      </c>
      <c r="H414" s="4">
        <v>10</v>
      </c>
      <c r="I414" s="4" t="s">
        <v>32</v>
      </c>
      <c r="J414" s="4">
        <v>6.2162162162162504</v>
      </c>
      <c r="K414" s="4" t="s">
        <v>102</v>
      </c>
      <c r="L414" s="4" t="s">
        <v>345</v>
      </c>
      <c r="M414" s="4">
        <v>0.6081081081080999</v>
      </c>
      <c r="N414" s="4" t="s">
        <v>102</v>
      </c>
      <c r="O414" s="4" t="s">
        <v>348</v>
      </c>
      <c r="Q414" t="b">
        <f>IF(ISERROR(VLOOKUP(A414,Projects!A:A,1,FALSE)),FALSE,TRUE)</f>
        <v>1</v>
      </c>
    </row>
    <row r="415" spans="1:17" x14ac:dyDescent="0.35">
      <c r="A415" s="45">
        <v>41</v>
      </c>
      <c r="B415" s="8" t="str">
        <f>IF(AND(A415&lt;&gt;"",ISNUMBER(A415)),VLOOKUP(A415,Studies!A:BZ,2,FALSE),"")</f>
        <v>Litou 2019</v>
      </c>
      <c r="C415" s="8" t="str">
        <f>IF(AND(A415&lt;&gt;"",ISNUMBER(A415)),VLOOKUP(A415,Studies!A:BZ,3,FALSE),"")</f>
        <v>https://doi.org/10.1016/j.ejps.2019.105031</v>
      </c>
      <c r="D415" s="8" t="str">
        <f>IF(AND(A415&lt;&gt;"",ISNUMBER(A415)),VLOOKUP(A415,Studies!A:BZ,4,FALSE),"")</f>
        <v>Aprepitant</v>
      </c>
      <c r="E415" s="16" t="str">
        <f>IF(AND(A415&lt;&gt;"",ISNUMBER(A415)),VLOOKUP(A415,Studies!A:BZ,9,FALSE),"")</f>
        <v>FeSSGF-80</v>
      </c>
      <c r="F415" s="13">
        <f>IF(AND(A415&lt;&gt;"",ISNUMBER(A415)),VLOOKUP(A415,Studies!A:BZ,13,FALSE),"")</f>
        <v>1</v>
      </c>
      <c r="G415" s="19">
        <v>1</v>
      </c>
      <c r="H415" s="4">
        <v>20</v>
      </c>
      <c r="I415" s="4" t="s">
        <v>32</v>
      </c>
      <c r="J415" s="4">
        <v>7.2972972972973196</v>
      </c>
      <c r="K415" s="4" t="s">
        <v>102</v>
      </c>
      <c r="L415" s="4" t="s">
        <v>345</v>
      </c>
      <c r="M415" s="4">
        <v>0.67567567567567011</v>
      </c>
      <c r="N415" s="4" t="s">
        <v>102</v>
      </c>
      <c r="O415" s="4" t="s">
        <v>348</v>
      </c>
      <c r="Q415" t="b">
        <f>IF(ISERROR(VLOOKUP(A415,Projects!A:A,1,FALSE)),FALSE,TRUE)</f>
        <v>1</v>
      </c>
    </row>
    <row r="416" spans="1:17" x14ac:dyDescent="0.35">
      <c r="A416" s="45">
        <v>41</v>
      </c>
      <c r="B416" s="8" t="str">
        <f>IF(AND(A416&lt;&gt;"",ISNUMBER(A416)),VLOOKUP(A416,Studies!A:BZ,2,FALSE),"")</f>
        <v>Litou 2019</v>
      </c>
      <c r="C416" s="8" t="str">
        <f>IF(AND(A416&lt;&gt;"",ISNUMBER(A416)),VLOOKUP(A416,Studies!A:BZ,3,FALSE),"")</f>
        <v>https://doi.org/10.1016/j.ejps.2019.105031</v>
      </c>
      <c r="D416" s="8" t="str">
        <f>IF(AND(A416&lt;&gt;"",ISNUMBER(A416)),VLOOKUP(A416,Studies!A:BZ,4,FALSE),"")</f>
        <v>Aprepitant</v>
      </c>
      <c r="E416" s="16" t="str">
        <f>IF(AND(A416&lt;&gt;"",ISNUMBER(A416)),VLOOKUP(A416,Studies!A:BZ,9,FALSE),"")</f>
        <v>FeSSGF-80</v>
      </c>
      <c r="F416" s="13">
        <f>IF(AND(A416&lt;&gt;"",ISNUMBER(A416)),VLOOKUP(A416,Studies!A:BZ,13,FALSE),"")</f>
        <v>1</v>
      </c>
      <c r="G416" s="19">
        <v>1</v>
      </c>
      <c r="H416" s="4">
        <v>30</v>
      </c>
      <c r="I416" s="4" t="s">
        <v>32</v>
      </c>
      <c r="J416" s="4">
        <v>8.1081081081081194</v>
      </c>
      <c r="K416" s="4" t="s">
        <v>102</v>
      </c>
      <c r="L416" s="4" t="s">
        <v>345</v>
      </c>
      <c r="M416" s="4">
        <v>0</v>
      </c>
      <c r="N416" s="4" t="s">
        <v>102</v>
      </c>
      <c r="O416" s="4" t="s">
        <v>348</v>
      </c>
      <c r="Q416" t="b">
        <f>IF(ISERROR(VLOOKUP(A416,Projects!A:A,1,FALSE)),FALSE,TRUE)</f>
        <v>1</v>
      </c>
    </row>
    <row r="417" spans="1:17" x14ac:dyDescent="0.35">
      <c r="A417" s="45">
        <v>41</v>
      </c>
      <c r="B417" s="8" t="str">
        <f>IF(AND(A417&lt;&gt;"",ISNUMBER(A417)),VLOOKUP(A417,Studies!A:BZ,2,FALSE),"")</f>
        <v>Litou 2019</v>
      </c>
      <c r="C417" s="8" t="str">
        <f>IF(AND(A417&lt;&gt;"",ISNUMBER(A417)),VLOOKUP(A417,Studies!A:BZ,3,FALSE),"")</f>
        <v>https://doi.org/10.1016/j.ejps.2019.105031</v>
      </c>
      <c r="D417" s="8" t="str">
        <f>IF(AND(A417&lt;&gt;"",ISNUMBER(A417)),VLOOKUP(A417,Studies!A:BZ,4,FALSE),"")</f>
        <v>Aprepitant</v>
      </c>
      <c r="E417" s="16" t="str">
        <f>IF(AND(A417&lt;&gt;"",ISNUMBER(A417)),VLOOKUP(A417,Studies!A:BZ,9,FALSE),"")</f>
        <v>FeSSGF-80</v>
      </c>
      <c r="F417" s="13">
        <f>IF(AND(A417&lt;&gt;"",ISNUMBER(A417)),VLOOKUP(A417,Studies!A:BZ,13,FALSE),"")</f>
        <v>1</v>
      </c>
      <c r="G417" s="19">
        <v>1</v>
      </c>
      <c r="H417" s="4">
        <v>40</v>
      </c>
      <c r="I417" s="4" t="s">
        <v>32</v>
      </c>
      <c r="J417" s="4">
        <v>9.3243243243243494</v>
      </c>
      <c r="K417" s="4" t="s">
        <v>102</v>
      </c>
      <c r="L417" s="4" t="s">
        <v>345</v>
      </c>
      <c r="M417" s="4">
        <v>0</v>
      </c>
      <c r="N417" s="4" t="s">
        <v>102</v>
      </c>
      <c r="O417" s="4" t="s">
        <v>348</v>
      </c>
      <c r="Q417" t="b">
        <f>IF(ISERROR(VLOOKUP(A417,Projects!A:A,1,FALSE)),FALSE,TRUE)</f>
        <v>1</v>
      </c>
    </row>
    <row r="418" spans="1:17" x14ac:dyDescent="0.35">
      <c r="A418" s="45">
        <v>41</v>
      </c>
      <c r="B418" s="8" t="str">
        <f>IF(AND(A418&lt;&gt;"",ISNUMBER(A418)),VLOOKUP(A418,Studies!A:BZ,2,FALSE),"")</f>
        <v>Litou 2019</v>
      </c>
      <c r="C418" s="8" t="str">
        <f>IF(AND(A418&lt;&gt;"",ISNUMBER(A418)),VLOOKUP(A418,Studies!A:BZ,3,FALSE),"")</f>
        <v>https://doi.org/10.1016/j.ejps.2019.105031</v>
      </c>
      <c r="D418" s="8" t="str">
        <f>IF(AND(A418&lt;&gt;"",ISNUMBER(A418)),VLOOKUP(A418,Studies!A:BZ,4,FALSE),"")</f>
        <v>Aprepitant</v>
      </c>
      <c r="E418" s="16" t="str">
        <f>IF(AND(A418&lt;&gt;"",ISNUMBER(A418)),VLOOKUP(A418,Studies!A:BZ,9,FALSE),"")</f>
        <v>FeSSGF-80</v>
      </c>
      <c r="F418" s="13">
        <f>IF(AND(A418&lt;&gt;"",ISNUMBER(A418)),VLOOKUP(A418,Studies!A:BZ,13,FALSE),"")</f>
        <v>1</v>
      </c>
      <c r="G418" s="19">
        <v>1</v>
      </c>
      <c r="H418" s="4">
        <v>60</v>
      </c>
      <c r="I418" s="4" t="s">
        <v>32</v>
      </c>
      <c r="J418" s="4">
        <v>10.8783783783784</v>
      </c>
      <c r="K418" s="4" t="s">
        <v>102</v>
      </c>
      <c r="L418" s="4" t="s">
        <v>345</v>
      </c>
      <c r="M418" s="4">
        <v>0</v>
      </c>
      <c r="N418" s="4" t="s">
        <v>102</v>
      </c>
      <c r="O418" s="4" t="s">
        <v>348</v>
      </c>
      <c r="Q418" t="b">
        <f>IF(ISERROR(VLOOKUP(A418,Projects!A:A,1,FALSE)),FALSE,TRUE)</f>
        <v>1</v>
      </c>
    </row>
    <row r="419" spans="1:17" x14ac:dyDescent="0.35">
      <c r="A419" s="45">
        <v>41</v>
      </c>
      <c r="B419" s="8" t="str">
        <f>IF(AND(A419&lt;&gt;"",ISNUMBER(A419)),VLOOKUP(A419,Studies!A:BZ,2,FALSE),"")</f>
        <v>Litou 2019</v>
      </c>
      <c r="C419" s="8" t="str">
        <f>IF(AND(A419&lt;&gt;"",ISNUMBER(A419)),VLOOKUP(A419,Studies!A:BZ,3,FALSE),"")</f>
        <v>https://doi.org/10.1016/j.ejps.2019.105031</v>
      </c>
      <c r="D419" s="8" t="str">
        <f>IF(AND(A419&lt;&gt;"",ISNUMBER(A419)),VLOOKUP(A419,Studies!A:BZ,4,FALSE),"")</f>
        <v>Aprepitant</v>
      </c>
      <c r="E419" s="16" t="str">
        <f>IF(AND(A419&lt;&gt;"",ISNUMBER(A419)),VLOOKUP(A419,Studies!A:BZ,9,FALSE),"")</f>
        <v>FeSSGF-80</v>
      </c>
      <c r="F419" s="13">
        <f>IF(AND(A419&lt;&gt;"",ISNUMBER(A419)),VLOOKUP(A419,Studies!A:BZ,13,FALSE),"")</f>
        <v>1</v>
      </c>
      <c r="G419" s="19">
        <v>1</v>
      </c>
      <c r="H419" s="4">
        <v>90</v>
      </c>
      <c r="I419" s="4" t="s">
        <v>32</v>
      </c>
      <c r="J419" s="4">
        <v>12.770270270270199</v>
      </c>
      <c r="K419" s="4" t="s">
        <v>102</v>
      </c>
      <c r="L419" s="4" t="s">
        <v>345</v>
      </c>
      <c r="M419" s="4">
        <v>0</v>
      </c>
      <c r="N419" s="4" t="s">
        <v>102</v>
      </c>
      <c r="O419" s="4" t="s">
        <v>348</v>
      </c>
      <c r="Q419" t="b">
        <f>IF(ISERROR(VLOOKUP(A419,Projects!A:A,1,FALSE)),FALSE,TRUE)</f>
        <v>1</v>
      </c>
    </row>
    <row r="420" spans="1:17" x14ac:dyDescent="0.35">
      <c r="A420" s="45">
        <v>41</v>
      </c>
      <c r="B420" s="8" t="str">
        <f>IF(AND(A420&lt;&gt;"",ISNUMBER(A420)),VLOOKUP(A420,Studies!A:BZ,2,FALSE),"")</f>
        <v>Litou 2019</v>
      </c>
      <c r="C420" s="8" t="str">
        <f>IF(AND(A420&lt;&gt;"",ISNUMBER(A420)),VLOOKUP(A420,Studies!A:BZ,3,FALSE),"")</f>
        <v>https://doi.org/10.1016/j.ejps.2019.105031</v>
      </c>
      <c r="D420" s="8" t="str">
        <f>IF(AND(A420&lt;&gt;"",ISNUMBER(A420)),VLOOKUP(A420,Studies!A:BZ,4,FALSE),"")</f>
        <v>Aprepitant</v>
      </c>
      <c r="E420" s="16" t="str">
        <f>IF(AND(A420&lt;&gt;"",ISNUMBER(A420)),VLOOKUP(A420,Studies!A:BZ,9,FALSE),"")</f>
        <v>FeSSGF-80</v>
      </c>
      <c r="F420" s="13">
        <f>IF(AND(A420&lt;&gt;"",ISNUMBER(A420)),VLOOKUP(A420,Studies!A:BZ,13,FALSE),"")</f>
        <v>1</v>
      </c>
      <c r="G420" s="19">
        <v>1</v>
      </c>
      <c r="H420" s="4">
        <v>120</v>
      </c>
      <c r="I420" s="4" t="s">
        <v>32</v>
      </c>
      <c r="J420" s="4">
        <v>14.1216216216216</v>
      </c>
      <c r="K420" s="4" t="s">
        <v>102</v>
      </c>
      <c r="L420" s="4" t="s">
        <v>345</v>
      </c>
      <c r="M420" s="4">
        <v>0</v>
      </c>
      <c r="N420" s="4" t="s">
        <v>102</v>
      </c>
      <c r="O420" s="4" t="s">
        <v>348</v>
      </c>
      <c r="Q420" t="b">
        <f>IF(ISERROR(VLOOKUP(A420,Projects!A:A,1,FALSE)),FALSE,TRUE)</f>
        <v>1</v>
      </c>
    </row>
    <row r="421" spans="1:17" x14ac:dyDescent="0.35">
      <c r="A421" s="45">
        <v>42</v>
      </c>
      <c r="B421" s="8" t="str">
        <f>IF(AND(A421&lt;&gt;"",ISNUMBER(A421)),VLOOKUP(A421,Studies!A:BZ,2,FALSE),"")</f>
        <v>Litou 2019</v>
      </c>
      <c r="C421" s="8" t="str">
        <f>IF(AND(A421&lt;&gt;"",ISNUMBER(A421)),VLOOKUP(A421,Studies!A:BZ,3,FALSE),"")</f>
        <v>https://doi.org/10.1016/j.ejps.2019.105031</v>
      </c>
      <c r="D421" s="8" t="str">
        <f>IF(AND(A421&lt;&gt;"",ISNUMBER(A421)),VLOOKUP(A421,Studies!A:BZ,4,FALSE),"")</f>
        <v>Aprepitant</v>
      </c>
      <c r="E421" s="16" t="str">
        <f>IF(AND(A421&lt;&gt;"",ISNUMBER(A421)),VLOOKUP(A421,Studies!A:BZ,9,FALSE),"")</f>
        <v>FeSSIF-V1-80</v>
      </c>
      <c r="F421" s="13">
        <f>IF(AND(A421&lt;&gt;"",ISNUMBER(A421)),VLOOKUP(A421,Studies!A:BZ,13,FALSE),"")</f>
        <v>1</v>
      </c>
      <c r="G421" s="19">
        <v>1</v>
      </c>
      <c r="H421" s="4">
        <v>2</v>
      </c>
      <c r="I421" s="4" t="s">
        <v>32</v>
      </c>
      <c r="J421" s="4">
        <v>4.5095828635822899E-2</v>
      </c>
      <c r="K421" s="4" t="s">
        <v>102</v>
      </c>
      <c r="L421" s="4" t="s">
        <v>345</v>
      </c>
      <c r="M421" s="4">
        <v>0</v>
      </c>
      <c r="N421" s="4" t="s">
        <v>102</v>
      </c>
      <c r="O421" s="4" t="s">
        <v>348</v>
      </c>
      <c r="Q421" t="b">
        <f>IF(ISERROR(VLOOKUP(A421,Projects!A:A,1,FALSE)),FALSE,TRUE)</f>
        <v>1</v>
      </c>
    </row>
    <row r="422" spans="1:17" x14ac:dyDescent="0.35">
      <c r="A422" s="45">
        <v>42</v>
      </c>
      <c r="B422" s="8" t="str">
        <f>IF(AND(A422&lt;&gt;"",ISNUMBER(A422)),VLOOKUP(A422,Studies!A:BZ,2,FALSE),"")</f>
        <v>Litou 2019</v>
      </c>
      <c r="C422" s="8" t="str">
        <f>IF(AND(A422&lt;&gt;"",ISNUMBER(A422)),VLOOKUP(A422,Studies!A:BZ,3,FALSE),"")</f>
        <v>https://doi.org/10.1016/j.ejps.2019.105031</v>
      </c>
      <c r="D422" s="8" t="str">
        <f>IF(AND(A422&lt;&gt;"",ISNUMBER(A422)),VLOOKUP(A422,Studies!A:BZ,4,FALSE),"")</f>
        <v>Aprepitant</v>
      </c>
      <c r="E422" s="16" t="str">
        <f>IF(AND(A422&lt;&gt;"",ISNUMBER(A422)),VLOOKUP(A422,Studies!A:BZ,9,FALSE),"")</f>
        <v>FeSSIF-V1-80</v>
      </c>
      <c r="F422" s="13">
        <f>IF(AND(A422&lt;&gt;"",ISNUMBER(A422)),VLOOKUP(A422,Studies!A:BZ,13,FALSE),"")</f>
        <v>1</v>
      </c>
      <c r="G422" s="19">
        <v>1</v>
      </c>
      <c r="H422" s="4">
        <v>5</v>
      </c>
      <c r="I422" s="4" t="s">
        <v>32</v>
      </c>
      <c r="J422" s="4">
        <v>21.420518602029201</v>
      </c>
      <c r="K422" s="4" t="s">
        <v>102</v>
      </c>
      <c r="L422" s="4" t="s">
        <v>345</v>
      </c>
      <c r="M422" s="4">
        <v>16.572717023675299</v>
      </c>
      <c r="N422" s="4" t="s">
        <v>102</v>
      </c>
      <c r="O422" s="4" t="s">
        <v>348</v>
      </c>
      <c r="Q422" t="b">
        <f>IF(ISERROR(VLOOKUP(A422,Projects!A:A,1,FALSE)),FALSE,TRUE)</f>
        <v>1</v>
      </c>
    </row>
    <row r="423" spans="1:17" x14ac:dyDescent="0.35">
      <c r="A423" s="45">
        <v>42</v>
      </c>
      <c r="B423" s="8" t="str">
        <f>IF(AND(A423&lt;&gt;"",ISNUMBER(A423)),VLOOKUP(A423,Studies!A:BZ,2,FALSE),"")</f>
        <v>Litou 2019</v>
      </c>
      <c r="C423" s="8" t="str">
        <f>IF(AND(A423&lt;&gt;"",ISNUMBER(A423)),VLOOKUP(A423,Studies!A:BZ,3,FALSE),"")</f>
        <v>https://doi.org/10.1016/j.ejps.2019.105031</v>
      </c>
      <c r="D423" s="8" t="str">
        <f>IF(AND(A423&lt;&gt;"",ISNUMBER(A423)),VLOOKUP(A423,Studies!A:BZ,4,FALSE),"")</f>
        <v>Aprepitant</v>
      </c>
      <c r="E423" s="16" t="str">
        <f>IF(AND(A423&lt;&gt;"",ISNUMBER(A423)),VLOOKUP(A423,Studies!A:BZ,9,FALSE),"")</f>
        <v>FeSSIF-V1-80</v>
      </c>
      <c r="F423" s="13">
        <f>IF(AND(A423&lt;&gt;"",ISNUMBER(A423)),VLOOKUP(A423,Studies!A:BZ,13,FALSE),"")</f>
        <v>1</v>
      </c>
      <c r="G423" s="19">
        <v>1</v>
      </c>
      <c r="H423" s="4">
        <v>10</v>
      </c>
      <c r="I423" s="4" t="s">
        <v>32</v>
      </c>
      <c r="J423" s="4">
        <v>53.957158962795901</v>
      </c>
      <c r="K423" s="4" t="s">
        <v>102</v>
      </c>
      <c r="L423" s="4" t="s">
        <v>345</v>
      </c>
      <c r="M423" s="4">
        <v>6.9673055242390021</v>
      </c>
      <c r="N423" s="4" t="s">
        <v>102</v>
      </c>
      <c r="O423" s="4" t="s">
        <v>348</v>
      </c>
      <c r="Q423" t="b">
        <f>IF(ISERROR(VLOOKUP(A423,Projects!A:A,1,FALSE)),FALSE,TRUE)</f>
        <v>1</v>
      </c>
    </row>
    <row r="424" spans="1:17" x14ac:dyDescent="0.35">
      <c r="A424" s="45">
        <v>42</v>
      </c>
      <c r="B424" s="8" t="str">
        <f>IF(AND(A424&lt;&gt;"",ISNUMBER(A424)),VLOOKUP(A424,Studies!A:BZ,2,FALSE),"")</f>
        <v>Litou 2019</v>
      </c>
      <c r="C424" s="8" t="str">
        <f>IF(AND(A424&lt;&gt;"",ISNUMBER(A424)),VLOOKUP(A424,Studies!A:BZ,3,FALSE),"")</f>
        <v>https://doi.org/10.1016/j.ejps.2019.105031</v>
      </c>
      <c r="D424" s="8" t="str">
        <f>IF(AND(A424&lt;&gt;"",ISNUMBER(A424)),VLOOKUP(A424,Studies!A:BZ,4,FALSE),"")</f>
        <v>Aprepitant</v>
      </c>
      <c r="E424" s="16" t="str">
        <f>IF(AND(A424&lt;&gt;"",ISNUMBER(A424)),VLOOKUP(A424,Studies!A:BZ,9,FALSE),"")</f>
        <v>FeSSIF-V1-80</v>
      </c>
      <c r="F424" s="13">
        <f>IF(AND(A424&lt;&gt;"",ISNUMBER(A424)),VLOOKUP(A424,Studies!A:BZ,13,FALSE),"")</f>
        <v>1</v>
      </c>
      <c r="G424" s="19">
        <v>1</v>
      </c>
      <c r="H424" s="4">
        <v>20</v>
      </c>
      <c r="I424" s="4" t="s">
        <v>32</v>
      </c>
      <c r="J424" s="4">
        <v>59.706877113866902</v>
      </c>
      <c r="K424" s="4" t="s">
        <v>102</v>
      </c>
      <c r="L424" s="4" t="s">
        <v>345</v>
      </c>
      <c r="M424" s="4">
        <v>0</v>
      </c>
      <c r="N424" s="4" t="s">
        <v>102</v>
      </c>
      <c r="O424" s="4" t="s">
        <v>348</v>
      </c>
      <c r="Q424" t="b">
        <f>IF(ISERROR(VLOOKUP(A424,Projects!A:A,1,FALSE)),FALSE,TRUE)</f>
        <v>1</v>
      </c>
    </row>
    <row r="425" spans="1:17" x14ac:dyDescent="0.35">
      <c r="A425" s="45">
        <v>42</v>
      </c>
      <c r="B425" s="8" t="str">
        <f>IF(AND(A425&lt;&gt;"",ISNUMBER(A425)),VLOOKUP(A425,Studies!A:BZ,2,FALSE),"")</f>
        <v>Litou 2019</v>
      </c>
      <c r="C425" s="8" t="str">
        <f>IF(AND(A425&lt;&gt;"",ISNUMBER(A425)),VLOOKUP(A425,Studies!A:BZ,3,FALSE),"")</f>
        <v>https://doi.org/10.1016/j.ejps.2019.105031</v>
      </c>
      <c r="D425" s="8" t="str">
        <f>IF(AND(A425&lt;&gt;"",ISNUMBER(A425)),VLOOKUP(A425,Studies!A:BZ,4,FALSE),"")</f>
        <v>Aprepitant</v>
      </c>
      <c r="E425" s="16" t="str">
        <f>IF(AND(A425&lt;&gt;"",ISNUMBER(A425)),VLOOKUP(A425,Studies!A:BZ,9,FALSE),"")</f>
        <v>FeSSIF-V1-80</v>
      </c>
      <c r="F425" s="13">
        <f>IF(AND(A425&lt;&gt;"",ISNUMBER(A425)),VLOOKUP(A425,Studies!A:BZ,13,FALSE),"")</f>
        <v>1</v>
      </c>
      <c r="G425" s="19">
        <v>1</v>
      </c>
      <c r="H425" s="4">
        <v>30</v>
      </c>
      <c r="I425" s="4" t="s">
        <v>32</v>
      </c>
      <c r="J425" s="4">
        <v>64.577226606538801</v>
      </c>
      <c r="K425" s="4" t="s">
        <v>102</v>
      </c>
      <c r="L425" s="4" t="s">
        <v>345</v>
      </c>
      <c r="M425" s="4">
        <v>0</v>
      </c>
      <c r="N425" s="4" t="s">
        <v>102</v>
      </c>
      <c r="O425" s="4" t="s">
        <v>348</v>
      </c>
      <c r="Q425" t="b">
        <f>IF(ISERROR(VLOOKUP(A425,Projects!A:A,1,FALSE)),FALSE,TRUE)</f>
        <v>1</v>
      </c>
    </row>
    <row r="426" spans="1:17" x14ac:dyDescent="0.35">
      <c r="A426" s="45">
        <v>42</v>
      </c>
      <c r="B426" s="8" t="str">
        <f>IF(AND(A426&lt;&gt;"",ISNUMBER(A426)),VLOOKUP(A426,Studies!A:BZ,2,FALSE),"")</f>
        <v>Litou 2019</v>
      </c>
      <c r="C426" s="8" t="str">
        <f>IF(AND(A426&lt;&gt;"",ISNUMBER(A426)),VLOOKUP(A426,Studies!A:BZ,3,FALSE),"")</f>
        <v>https://doi.org/10.1016/j.ejps.2019.105031</v>
      </c>
      <c r="D426" s="8" t="str">
        <f>IF(AND(A426&lt;&gt;"",ISNUMBER(A426)),VLOOKUP(A426,Studies!A:BZ,4,FALSE),"")</f>
        <v>Aprepitant</v>
      </c>
      <c r="E426" s="16" t="str">
        <f>IF(AND(A426&lt;&gt;"",ISNUMBER(A426)),VLOOKUP(A426,Studies!A:BZ,9,FALSE),"")</f>
        <v>FeSSIF-V1-80</v>
      </c>
      <c r="F426" s="13">
        <f>IF(AND(A426&lt;&gt;"",ISNUMBER(A426)),VLOOKUP(A426,Studies!A:BZ,13,FALSE),"")</f>
        <v>1</v>
      </c>
      <c r="G426" s="19">
        <v>1</v>
      </c>
      <c r="H426" s="4">
        <v>60</v>
      </c>
      <c r="I426" s="4" t="s">
        <v>32</v>
      </c>
      <c r="J426" s="4">
        <v>65.5918827508455</v>
      </c>
      <c r="K426" s="4" t="s">
        <v>102</v>
      </c>
      <c r="L426" s="4" t="s">
        <v>345</v>
      </c>
      <c r="M426" s="4">
        <v>1.7587373167982037</v>
      </c>
      <c r="N426" s="4" t="s">
        <v>102</v>
      </c>
      <c r="O426" s="4" t="s">
        <v>348</v>
      </c>
      <c r="Q426" t="b">
        <f>IF(ISERROR(VLOOKUP(A426,Projects!A:A,1,FALSE)),FALSE,TRUE)</f>
        <v>1</v>
      </c>
    </row>
    <row r="427" spans="1:17" x14ac:dyDescent="0.35">
      <c r="A427" s="45">
        <v>42</v>
      </c>
      <c r="B427" s="8" t="str">
        <f>IF(AND(A427&lt;&gt;"",ISNUMBER(A427)),VLOOKUP(A427,Studies!A:BZ,2,FALSE),"")</f>
        <v>Litou 2019</v>
      </c>
      <c r="C427" s="8" t="str">
        <f>IF(AND(A427&lt;&gt;"",ISNUMBER(A427)),VLOOKUP(A427,Studies!A:BZ,3,FALSE),"")</f>
        <v>https://doi.org/10.1016/j.ejps.2019.105031</v>
      </c>
      <c r="D427" s="8" t="str">
        <f>IF(AND(A427&lt;&gt;"",ISNUMBER(A427)),VLOOKUP(A427,Studies!A:BZ,4,FALSE),"")</f>
        <v>Aprepitant</v>
      </c>
      <c r="E427" s="16" t="str">
        <f>IF(AND(A427&lt;&gt;"",ISNUMBER(A427)),VLOOKUP(A427,Studies!A:BZ,9,FALSE),"")</f>
        <v>FeSSIF-V1-80</v>
      </c>
      <c r="F427" s="13">
        <f>IF(AND(A427&lt;&gt;"",ISNUMBER(A427)),VLOOKUP(A427,Studies!A:BZ,13,FALSE),"")</f>
        <v>1</v>
      </c>
      <c r="G427" s="19">
        <v>1</v>
      </c>
      <c r="H427" s="4">
        <v>90</v>
      </c>
      <c r="I427" s="4" t="s">
        <v>32</v>
      </c>
      <c r="J427" s="4">
        <v>65.930101465614399</v>
      </c>
      <c r="K427" s="4" t="s">
        <v>102</v>
      </c>
      <c r="L427" s="4" t="s">
        <v>345</v>
      </c>
      <c r="M427" s="4">
        <v>1.6234498308906069</v>
      </c>
      <c r="N427" s="4" t="s">
        <v>102</v>
      </c>
      <c r="O427" s="4" t="s">
        <v>348</v>
      </c>
      <c r="Q427" t="b">
        <f>IF(ISERROR(VLOOKUP(A427,Projects!A:A,1,FALSE)),FALSE,TRUE)</f>
        <v>1</v>
      </c>
    </row>
    <row r="428" spans="1:17" x14ac:dyDescent="0.35">
      <c r="A428" s="45">
        <v>42</v>
      </c>
      <c r="B428" s="8" t="str">
        <f>IF(AND(A428&lt;&gt;"",ISNUMBER(A428)),VLOOKUP(A428,Studies!A:BZ,2,FALSE),"")</f>
        <v>Litou 2019</v>
      </c>
      <c r="C428" s="8" t="str">
        <f>IF(AND(A428&lt;&gt;"",ISNUMBER(A428)),VLOOKUP(A428,Studies!A:BZ,3,FALSE),"")</f>
        <v>https://doi.org/10.1016/j.ejps.2019.105031</v>
      </c>
      <c r="D428" s="8" t="str">
        <f>IF(AND(A428&lt;&gt;"",ISNUMBER(A428)),VLOOKUP(A428,Studies!A:BZ,4,FALSE),"")</f>
        <v>Aprepitant</v>
      </c>
      <c r="E428" s="16" t="str">
        <f>IF(AND(A428&lt;&gt;"",ISNUMBER(A428)),VLOOKUP(A428,Studies!A:BZ,9,FALSE),"")</f>
        <v>FeSSIF-V1-80</v>
      </c>
      <c r="F428" s="13">
        <f>IF(AND(A428&lt;&gt;"",ISNUMBER(A428)),VLOOKUP(A428,Studies!A:BZ,13,FALSE),"")</f>
        <v>1</v>
      </c>
      <c r="G428" s="19">
        <v>1</v>
      </c>
      <c r="H428" s="4">
        <v>120</v>
      </c>
      <c r="I428" s="4" t="s">
        <v>32</v>
      </c>
      <c r="J428" s="4">
        <v>66.335963923337005</v>
      </c>
      <c r="K428" s="4" t="s">
        <v>102</v>
      </c>
      <c r="L428" s="4" t="s">
        <v>345</v>
      </c>
      <c r="M428" s="4">
        <v>0</v>
      </c>
      <c r="N428" s="4" t="s">
        <v>102</v>
      </c>
      <c r="O428" s="4" t="s">
        <v>348</v>
      </c>
      <c r="Q428" t="b">
        <f>IF(ISERROR(VLOOKUP(A428,Projects!A:A,1,FALSE)),FALSE,TRUE)</f>
        <v>1</v>
      </c>
    </row>
    <row r="429" spans="1:17" x14ac:dyDescent="0.35">
      <c r="A429" s="45">
        <v>43</v>
      </c>
      <c r="B429" s="8" t="str">
        <f>IF(AND(A429&lt;&gt;"",ISNUMBER(A429)),VLOOKUP(A429,Studies!A:BZ,2,FALSE),"")</f>
        <v>Litou 2019</v>
      </c>
      <c r="C429" s="8" t="str">
        <f>IF(AND(A429&lt;&gt;"",ISNUMBER(A429)),VLOOKUP(A429,Studies!A:BZ,3,FALSE),"")</f>
        <v>https://doi.org/10.1016/j.ejps.2019.105031</v>
      </c>
      <c r="D429" s="8" t="str">
        <f>IF(AND(A429&lt;&gt;"",ISNUMBER(A429)),VLOOKUP(A429,Studies!A:BZ,4,FALSE),"")</f>
        <v>Aprepitant</v>
      </c>
      <c r="E429" s="16" t="str">
        <f>IF(AND(A429&lt;&gt;"",ISNUMBER(A429)),VLOOKUP(A429,Studies!A:BZ,9,FALSE),"")</f>
        <v>FeSSIF-V2-80</v>
      </c>
      <c r="F429" s="13">
        <f>IF(AND(A429&lt;&gt;"",ISNUMBER(A429)),VLOOKUP(A429,Studies!A:BZ,13,FALSE),"")</f>
        <v>1</v>
      </c>
      <c r="G429" s="19">
        <v>1</v>
      </c>
      <c r="H429" s="4">
        <v>2</v>
      </c>
      <c r="I429" s="4" t="s">
        <v>32</v>
      </c>
      <c r="J429" s="4">
        <v>0.72153325817359304</v>
      </c>
      <c r="K429" s="4" t="s">
        <v>102</v>
      </c>
      <c r="L429" s="4" t="s">
        <v>345</v>
      </c>
      <c r="M429" s="4">
        <v>0</v>
      </c>
      <c r="N429" s="4" t="s">
        <v>102</v>
      </c>
      <c r="O429" s="4" t="s">
        <v>348</v>
      </c>
      <c r="Q429" t="b">
        <f>IF(ISERROR(VLOOKUP(A429,Projects!A:A,1,FALSE)),FALSE,TRUE)</f>
        <v>1</v>
      </c>
    </row>
    <row r="430" spans="1:17" x14ac:dyDescent="0.35">
      <c r="A430" s="45">
        <v>43</v>
      </c>
      <c r="B430" s="8" t="str">
        <f>IF(AND(A430&lt;&gt;"",ISNUMBER(A430)),VLOOKUP(A430,Studies!A:BZ,2,FALSE),"")</f>
        <v>Litou 2019</v>
      </c>
      <c r="C430" s="8" t="str">
        <f>IF(AND(A430&lt;&gt;"",ISNUMBER(A430)),VLOOKUP(A430,Studies!A:BZ,3,FALSE),"")</f>
        <v>https://doi.org/10.1016/j.ejps.2019.105031</v>
      </c>
      <c r="D430" s="8" t="str">
        <f>IF(AND(A430&lt;&gt;"",ISNUMBER(A430)),VLOOKUP(A430,Studies!A:BZ,4,FALSE),"")</f>
        <v>Aprepitant</v>
      </c>
      <c r="E430" s="16" t="str">
        <f>IF(AND(A430&lt;&gt;"",ISNUMBER(A430)),VLOOKUP(A430,Studies!A:BZ,9,FALSE),"")</f>
        <v>FeSSIF-V2-80</v>
      </c>
      <c r="F430" s="13">
        <f>IF(AND(A430&lt;&gt;"",ISNUMBER(A430)),VLOOKUP(A430,Studies!A:BZ,13,FALSE),"")</f>
        <v>1</v>
      </c>
      <c r="G430" s="19">
        <v>1</v>
      </c>
      <c r="H430" s="4">
        <v>5</v>
      </c>
      <c r="I430" s="4" t="s">
        <v>32</v>
      </c>
      <c r="J430" s="4">
        <v>19.323562570462201</v>
      </c>
      <c r="K430" s="4" t="s">
        <v>102</v>
      </c>
      <c r="L430" s="4" t="s">
        <v>345</v>
      </c>
      <c r="M430" s="4">
        <v>12.717023675309996</v>
      </c>
      <c r="N430" s="4" t="s">
        <v>102</v>
      </c>
      <c r="O430" s="4" t="s">
        <v>348</v>
      </c>
      <c r="Q430" t="b">
        <f>IF(ISERROR(VLOOKUP(A430,Projects!A:A,1,FALSE)),FALSE,TRUE)</f>
        <v>1</v>
      </c>
    </row>
    <row r="431" spans="1:17" x14ac:dyDescent="0.35">
      <c r="A431" s="45">
        <v>43</v>
      </c>
      <c r="B431" s="8" t="str">
        <f>IF(AND(A431&lt;&gt;"",ISNUMBER(A431)),VLOOKUP(A431,Studies!A:BZ,2,FALSE),"")</f>
        <v>Litou 2019</v>
      </c>
      <c r="C431" s="8" t="str">
        <f>IF(AND(A431&lt;&gt;"",ISNUMBER(A431)),VLOOKUP(A431,Studies!A:BZ,3,FALSE),"")</f>
        <v>https://doi.org/10.1016/j.ejps.2019.105031</v>
      </c>
      <c r="D431" s="8" t="str">
        <f>IF(AND(A431&lt;&gt;"",ISNUMBER(A431)),VLOOKUP(A431,Studies!A:BZ,4,FALSE),"")</f>
        <v>Aprepitant</v>
      </c>
      <c r="E431" s="16" t="str">
        <f>IF(AND(A431&lt;&gt;"",ISNUMBER(A431)),VLOOKUP(A431,Studies!A:BZ,9,FALSE),"")</f>
        <v>FeSSIF-V2-80</v>
      </c>
      <c r="F431" s="13">
        <f>IF(AND(A431&lt;&gt;"",ISNUMBER(A431)),VLOOKUP(A431,Studies!A:BZ,13,FALSE),"")</f>
        <v>1</v>
      </c>
      <c r="G431" s="19">
        <v>1</v>
      </c>
      <c r="H431" s="4">
        <v>10</v>
      </c>
      <c r="I431" s="4" t="s">
        <v>32</v>
      </c>
      <c r="J431" s="4">
        <v>67.756482525366295</v>
      </c>
      <c r="K431" s="4" t="s">
        <v>102</v>
      </c>
      <c r="L431" s="4" t="s">
        <v>345</v>
      </c>
      <c r="M431" s="4">
        <v>7.2378804960542027</v>
      </c>
      <c r="N431" s="4" t="s">
        <v>102</v>
      </c>
      <c r="O431" s="4" t="s">
        <v>348</v>
      </c>
      <c r="Q431" t="b">
        <f>IF(ISERROR(VLOOKUP(A431,Projects!A:A,1,FALSE)),FALSE,TRUE)</f>
        <v>1</v>
      </c>
    </row>
    <row r="432" spans="1:17" x14ac:dyDescent="0.35">
      <c r="A432" s="45">
        <v>43</v>
      </c>
      <c r="B432" s="8" t="str">
        <f>IF(AND(A432&lt;&gt;"",ISNUMBER(A432)),VLOOKUP(A432,Studies!A:BZ,2,FALSE),"")</f>
        <v>Litou 2019</v>
      </c>
      <c r="C432" s="8" t="str">
        <f>IF(AND(A432&lt;&gt;"",ISNUMBER(A432)),VLOOKUP(A432,Studies!A:BZ,3,FALSE),"")</f>
        <v>https://doi.org/10.1016/j.ejps.2019.105031</v>
      </c>
      <c r="D432" s="8" t="str">
        <f>IF(AND(A432&lt;&gt;"",ISNUMBER(A432)),VLOOKUP(A432,Studies!A:BZ,4,FALSE),"")</f>
        <v>Aprepitant</v>
      </c>
      <c r="E432" s="16" t="str">
        <f>IF(AND(A432&lt;&gt;"",ISNUMBER(A432)),VLOOKUP(A432,Studies!A:BZ,9,FALSE),"")</f>
        <v>FeSSIF-V2-80</v>
      </c>
      <c r="F432" s="13">
        <f>IF(AND(A432&lt;&gt;"",ISNUMBER(A432)),VLOOKUP(A432,Studies!A:BZ,13,FALSE),"")</f>
        <v>1</v>
      </c>
      <c r="G432" s="19">
        <v>1</v>
      </c>
      <c r="H432" s="4">
        <v>20</v>
      </c>
      <c r="I432" s="4" t="s">
        <v>32</v>
      </c>
      <c r="J432" s="4">
        <v>77.294250281848903</v>
      </c>
      <c r="K432" s="4" t="s">
        <v>102</v>
      </c>
      <c r="L432" s="4" t="s">
        <v>345</v>
      </c>
      <c r="M432" s="4">
        <v>0</v>
      </c>
      <c r="N432" s="4" t="s">
        <v>102</v>
      </c>
      <c r="O432" s="4" t="s">
        <v>348</v>
      </c>
      <c r="Q432" t="b">
        <f>IF(ISERROR(VLOOKUP(A432,Projects!A:A,1,FALSE)),FALSE,TRUE)</f>
        <v>1</v>
      </c>
    </row>
    <row r="433" spans="1:17" x14ac:dyDescent="0.35">
      <c r="A433" s="45">
        <v>43</v>
      </c>
      <c r="B433" s="8" t="str">
        <f>IF(AND(A433&lt;&gt;"",ISNUMBER(A433)),VLOOKUP(A433,Studies!A:BZ,2,FALSE),"")</f>
        <v>Litou 2019</v>
      </c>
      <c r="C433" s="8" t="str">
        <f>IF(AND(A433&lt;&gt;"",ISNUMBER(A433)),VLOOKUP(A433,Studies!A:BZ,3,FALSE),"")</f>
        <v>https://doi.org/10.1016/j.ejps.2019.105031</v>
      </c>
      <c r="D433" s="8" t="str">
        <f>IF(AND(A433&lt;&gt;"",ISNUMBER(A433)),VLOOKUP(A433,Studies!A:BZ,4,FALSE),"")</f>
        <v>Aprepitant</v>
      </c>
      <c r="E433" s="16" t="str">
        <f>IF(AND(A433&lt;&gt;"",ISNUMBER(A433)),VLOOKUP(A433,Studies!A:BZ,9,FALSE),"")</f>
        <v>FeSSIF-V2-80</v>
      </c>
      <c r="F433" s="13">
        <f>IF(AND(A433&lt;&gt;"",ISNUMBER(A433)),VLOOKUP(A433,Studies!A:BZ,13,FALSE),"")</f>
        <v>1</v>
      </c>
      <c r="G433" s="19">
        <v>1</v>
      </c>
      <c r="H433" s="4">
        <v>30</v>
      </c>
      <c r="I433" s="4" t="s">
        <v>32</v>
      </c>
      <c r="J433" s="4">
        <v>86.290868094701196</v>
      </c>
      <c r="K433" s="4" t="s">
        <v>102</v>
      </c>
      <c r="L433" s="4" t="s">
        <v>345</v>
      </c>
      <c r="M433" s="4">
        <v>0</v>
      </c>
      <c r="N433" s="4" t="s">
        <v>102</v>
      </c>
      <c r="O433" s="4" t="s">
        <v>348</v>
      </c>
      <c r="Q433" t="b">
        <f>IF(ISERROR(VLOOKUP(A433,Projects!A:A,1,FALSE)),FALSE,TRUE)</f>
        <v>1</v>
      </c>
    </row>
    <row r="434" spans="1:17" x14ac:dyDescent="0.35">
      <c r="A434" s="45">
        <v>43</v>
      </c>
      <c r="B434" s="8" t="str">
        <f>IF(AND(A434&lt;&gt;"",ISNUMBER(A434)),VLOOKUP(A434,Studies!A:BZ,2,FALSE),"")</f>
        <v>Litou 2019</v>
      </c>
      <c r="C434" s="8" t="str">
        <f>IF(AND(A434&lt;&gt;"",ISNUMBER(A434)),VLOOKUP(A434,Studies!A:BZ,3,FALSE),"")</f>
        <v>https://doi.org/10.1016/j.ejps.2019.105031</v>
      </c>
      <c r="D434" s="8" t="str">
        <f>IF(AND(A434&lt;&gt;"",ISNUMBER(A434)),VLOOKUP(A434,Studies!A:BZ,4,FALSE),"")</f>
        <v>Aprepitant</v>
      </c>
      <c r="E434" s="16" t="str">
        <f>IF(AND(A434&lt;&gt;"",ISNUMBER(A434)),VLOOKUP(A434,Studies!A:BZ,9,FALSE),"")</f>
        <v>FeSSIF-V2-80</v>
      </c>
      <c r="F434" s="13">
        <f>IF(AND(A434&lt;&gt;"",ISNUMBER(A434)),VLOOKUP(A434,Studies!A:BZ,13,FALSE),"")</f>
        <v>1</v>
      </c>
      <c r="G434" s="19">
        <v>1</v>
      </c>
      <c r="H434" s="4">
        <v>60</v>
      </c>
      <c r="I434" s="4" t="s">
        <v>32</v>
      </c>
      <c r="J434" s="4">
        <v>82.164599774520795</v>
      </c>
      <c r="K434" s="4" t="s">
        <v>102</v>
      </c>
      <c r="L434" s="4" t="s">
        <v>345</v>
      </c>
      <c r="M434" s="4">
        <v>0</v>
      </c>
      <c r="N434" s="4" t="s">
        <v>102</v>
      </c>
      <c r="O434" s="4" t="s">
        <v>348</v>
      </c>
      <c r="Q434" t="b">
        <f>IF(ISERROR(VLOOKUP(A434,Projects!A:A,1,FALSE)),FALSE,TRUE)</f>
        <v>1</v>
      </c>
    </row>
    <row r="435" spans="1:17" x14ac:dyDescent="0.35">
      <c r="A435" s="45">
        <v>43</v>
      </c>
      <c r="B435" s="8" t="str">
        <f>IF(AND(A435&lt;&gt;"",ISNUMBER(A435)),VLOOKUP(A435,Studies!A:BZ,2,FALSE),"")</f>
        <v>Litou 2019</v>
      </c>
      <c r="C435" s="8" t="str">
        <f>IF(AND(A435&lt;&gt;"",ISNUMBER(A435)),VLOOKUP(A435,Studies!A:BZ,3,FALSE),"")</f>
        <v>https://doi.org/10.1016/j.ejps.2019.105031</v>
      </c>
      <c r="D435" s="8" t="str">
        <f>IF(AND(A435&lt;&gt;"",ISNUMBER(A435)),VLOOKUP(A435,Studies!A:BZ,4,FALSE),"")</f>
        <v>Aprepitant</v>
      </c>
      <c r="E435" s="16" t="str">
        <f>IF(AND(A435&lt;&gt;"",ISNUMBER(A435)),VLOOKUP(A435,Studies!A:BZ,9,FALSE),"")</f>
        <v>FeSSIF-V2-80</v>
      </c>
      <c r="F435" s="13">
        <f>IF(AND(A435&lt;&gt;"",ISNUMBER(A435)),VLOOKUP(A435,Studies!A:BZ,13,FALSE),"")</f>
        <v>1</v>
      </c>
      <c r="G435" s="19">
        <v>1</v>
      </c>
      <c r="H435" s="4">
        <v>90</v>
      </c>
      <c r="I435" s="4" t="s">
        <v>32</v>
      </c>
      <c r="J435" s="4">
        <v>83.2468996617812</v>
      </c>
      <c r="K435" s="4" t="s">
        <v>102</v>
      </c>
      <c r="L435" s="4" t="s">
        <v>345</v>
      </c>
      <c r="M435" s="4">
        <v>1.0146561443066986</v>
      </c>
      <c r="N435" s="4" t="s">
        <v>102</v>
      </c>
      <c r="O435" s="4" t="s">
        <v>348</v>
      </c>
      <c r="Q435" t="b">
        <f>IF(ISERROR(VLOOKUP(A435,Projects!A:A,1,FALSE)),FALSE,TRUE)</f>
        <v>1</v>
      </c>
    </row>
    <row r="436" spans="1:17" x14ac:dyDescent="0.35">
      <c r="A436" s="45">
        <v>43</v>
      </c>
      <c r="B436" s="8" t="str">
        <f>IF(AND(A436&lt;&gt;"",ISNUMBER(A436)),VLOOKUP(A436,Studies!A:BZ,2,FALSE),"")</f>
        <v>Litou 2019</v>
      </c>
      <c r="C436" s="8" t="str">
        <f>IF(AND(A436&lt;&gt;"",ISNUMBER(A436)),VLOOKUP(A436,Studies!A:BZ,3,FALSE),"")</f>
        <v>https://doi.org/10.1016/j.ejps.2019.105031</v>
      </c>
      <c r="D436" s="8" t="str">
        <f>IF(AND(A436&lt;&gt;"",ISNUMBER(A436)),VLOOKUP(A436,Studies!A:BZ,4,FALSE),"")</f>
        <v>Aprepitant</v>
      </c>
      <c r="E436" s="16" t="str">
        <f>IF(AND(A436&lt;&gt;"",ISNUMBER(A436)),VLOOKUP(A436,Studies!A:BZ,9,FALSE),"")</f>
        <v>FeSSIF-V2-80</v>
      </c>
      <c r="F436" s="13">
        <f>IF(AND(A436&lt;&gt;"",ISNUMBER(A436)),VLOOKUP(A436,Studies!A:BZ,13,FALSE),"")</f>
        <v>1</v>
      </c>
      <c r="G436" s="19">
        <v>1</v>
      </c>
      <c r="H436" s="4">
        <v>120</v>
      </c>
      <c r="I436" s="4" t="s">
        <v>32</v>
      </c>
      <c r="J436" s="4">
        <v>86.629086809470095</v>
      </c>
      <c r="K436" s="4" t="s">
        <v>102</v>
      </c>
      <c r="L436" s="4" t="s">
        <v>345</v>
      </c>
      <c r="M436" s="4">
        <v>10.417136414881611</v>
      </c>
      <c r="N436" s="4" t="s">
        <v>102</v>
      </c>
      <c r="O436" s="4" t="s">
        <v>348</v>
      </c>
      <c r="Q436" t="b">
        <f>IF(ISERROR(VLOOKUP(A436,Projects!A:A,1,FALSE)),FALSE,TRUE)</f>
        <v>1</v>
      </c>
    </row>
    <row r="437" spans="1:17" x14ac:dyDescent="0.35">
      <c r="A437" s="45">
        <v>44</v>
      </c>
      <c r="B437" s="8" t="str">
        <f>IF(AND(A437&lt;&gt;"",ISNUMBER(A437)),VLOOKUP(A437,Studies!A:BZ,2,FALSE),"")</f>
        <v>Litou 2019</v>
      </c>
      <c r="C437" s="8" t="str">
        <f>IF(AND(A437&lt;&gt;"",ISNUMBER(A437)),VLOOKUP(A437,Studies!A:BZ,3,FALSE),"")</f>
        <v>https://doi.org/10.1016/j.ejps.2019.105031</v>
      </c>
      <c r="D437" s="8" t="str">
        <f>IF(AND(A437&lt;&gt;"",ISNUMBER(A437)),VLOOKUP(A437,Studies!A:BZ,4,FALSE),"")</f>
        <v>Aprepitant</v>
      </c>
      <c r="E437" s="16" t="str">
        <f>IF(AND(A437&lt;&gt;"",ISNUMBER(A437)),VLOOKUP(A437,Studies!A:BZ,9,FALSE),"")</f>
        <v>FaSSGF-125</v>
      </c>
      <c r="F437" s="13">
        <f>IF(AND(A437&lt;&gt;"",ISNUMBER(A437)),VLOOKUP(A437,Studies!A:BZ,13,FALSE),"")</f>
        <v>1</v>
      </c>
      <c r="G437" s="19">
        <v>1</v>
      </c>
      <c r="H437" s="4">
        <v>1</v>
      </c>
      <c r="I437" s="4" t="s">
        <v>32</v>
      </c>
      <c r="J437" s="4">
        <v>1.9161676646706999E-2</v>
      </c>
      <c r="K437" s="4" t="s">
        <v>102</v>
      </c>
      <c r="L437" s="4" t="s">
        <v>345</v>
      </c>
      <c r="M437" s="4">
        <v>0</v>
      </c>
      <c r="N437" s="4" t="s">
        <v>102</v>
      </c>
      <c r="O437" s="4" t="s">
        <v>348</v>
      </c>
      <c r="Q437" t="b">
        <f>IF(ISERROR(VLOOKUP(A437,Projects!A:A,1,FALSE)),FALSE,TRUE)</f>
        <v>1</v>
      </c>
    </row>
    <row r="438" spans="1:17" x14ac:dyDescent="0.35">
      <c r="A438" s="45">
        <v>44</v>
      </c>
      <c r="B438" s="8" t="str">
        <f>IF(AND(A438&lt;&gt;"",ISNUMBER(A438)),VLOOKUP(A438,Studies!A:BZ,2,FALSE),"")</f>
        <v>Litou 2019</v>
      </c>
      <c r="C438" s="8" t="str">
        <f>IF(AND(A438&lt;&gt;"",ISNUMBER(A438)),VLOOKUP(A438,Studies!A:BZ,3,FALSE),"")</f>
        <v>https://doi.org/10.1016/j.ejps.2019.105031</v>
      </c>
      <c r="D438" s="8" t="str">
        <f>IF(AND(A438&lt;&gt;"",ISNUMBER(A438)),VLOOKUP(A438,Studies!A:BZ,4,FALSE),"")</f>
        <v>Aprepitant</v>
      </c>
      <c r="E438" s="16" t="str">
        <f>IF(AND(A438&lt;&gt;"",ISNUMBER(A438)),VLOOKUP(A438,Studies!A:BZ,9,FALSE),"")</f>
        <v>FaSSGF-125</v>
      </c>
      <c r="F438" s="13">
        <f>IF(AND(A438&lt;&gt;"",ISNUMBER(A438)),VLOOKUP(A438,Studies!A:BZ,13,FALSE),"")</f>
        <v>1</v>
      </c>
      <c r="G438" s="19">
        <v>1</v>
      </c>
      <c r="H438" s="4">
        <v>2.5</v>
      </c>
      <c r="I438" s="4" t="s">
        <v>32</v>
      </c>
      <c r="J438" s="4">
        <v>1.0107784431137601</v>
      </c>
      <c r="K438" s="4" t="s">
        <v>102</v>
      </c>
      <c r="L438" s="4" t="s">
        <v>345</v>
      </c>
      <c r="M438" s="4">
        <v>0.14371257485029987</v>
      </c>
      <c r="N438" s="4" t="s">
        <v>102</v>
      </c>
      <c r="O438" s="4" t="s">
        <v>348</v>
      </c>
      <c r="Q438" t="b">
        <f>IF(ISERROR(VLOOKUP(A438,Projects!A:A,1,FALSE)),FALSE,TRUE)</f>
        <v>1</v>
      </c>
    </row>
    <row r="439" spans="1:17" x14ac:dyDescent="0.35">
      <c r="A439" s="45">
        <v>44</v>
      </c>
      <c r="B439" s="8" t="str">
        <f>IF(AND(A439&lt;&gt;"",ISNUMBER(A439)),VLOOKUP(A439,Studies!A:BZ,2,FALSE),"")</f>
        <v>Litou 2019</v>
      </c>
      <c r="C439" s="8" t="str">
        <f>IF(AND(A439&lt;&gt;"",ISNUMBER(A439)),VLOOKUP(A439,Studies!A:BZ,3,FALSE),"")</f>
        <v>https://doi.org/10.1016/j.ejps.2019.105031</v>
      </c>
      <c r="D439" s="8" t="str">
        <f>IF(AND(A439&lt;&gt;"",ISNUMBER(A439)),VLOOKUP(A439,Studies!A:BZ,4,FALSE),"")</f>
        <v>Aprepitant</v>
      </c>
      <c r="E439" s="16" t="str">
        <f>IF(AND(A439&lt;&gt;"",ISNUMBER(A439)),VLOOKUP(A439,Studies!A:BZ,9,FALSE),"")</f>
        <v>FaSSGF-125</v>
      </c>
      <c r="F439" s="13">
        <f>IF(AND(A439&lt;&gt;"",ISNUMBER(A439)),VLOOKUP(A439,Studies!A:BZ,13,FALSE),"")</f>
        <v>1</v>
      </c>
      <c r="G439" s="19">
        <v>1</v>
      </c>
      <c r="H439" s="4">
        <v>5</v>
      </c>
      <c r="I439" s="4" t="s">
        <v>32</v>
      </c>
      <c r="J439" s="4">
        <v>2.2610778443113602</v>
      </c>
      <c r="K439" s="4" t="s">
        <v>102</v>
      </c>
      <c r="L439" s="4" t="s">
        <v>345</v>
      </c>
      <c r="M439" s="4">
        <v>0.28742514970059974</v>
      </c>
      <c r="N439" s="4" t="s">
        <v>102</v>
      </c>
      <c r="O439" s="4" t="s">
        <v>348</v>
      </c>
      <c r="Q439" t="b">
        <f>IF(ISERROR(VLOOKUP(A439,Projects!A:A,1,FALSE)),FALSE,TRUE)</f>
        <v>1</v>
      </c>
    </row>
    <row r="440" spans="1:17" x14ac:dyDescent="0.35">
      <c r="A440" s="45">
        <v>44</v>
      </c>
      <c r="B440" s="8" t="str">
        <f>IF(AND(A440&lt;&gt;"",ISNUMBER(A440)),VLOOKUP(A440,Studies!A:BZ,2,FALSE),"")</f>
        <v>Litou 2019</v>
      </c>
      <c r="C440" s="8" t="str">
        <f>IF(AND(A440&lt;&gt;"",ISNUMBER(A440)),VLOOKUP(A440,Studies!A:BZ,3,FALSE),"")</f>
        <v>https://doi.org/10.1016/j.ejps.2019.105031</v>
      </c>
      <c r="D440" s="8" t="str">
        <f>IF(AND(A440&lt;&gt;"",ISNUMBER(A440)),VLOOKUP(A440,Studies!A:BZ,4,FALSE),"")</f>
        <v>Aprepitant</v>
      </c>
      <c r="E440" s="16" t="str">
        <f>IF(AND(A440&lt;&gt;"",ISNUMBER(A440)),VLOOKUP(A440,Studies!A:BZ,9,FALSE),"")</f>
        <v>FaSSGF-125</v>
      </c>
      <c r="F440" s="13">
        <f>IF(AND(A440&lt;&gt;"",ISNUMBER(A440)),VLOOKUP(A440,Studies!A:BZ,13,FALSE),"")</f>
        <v>1</v>
      </c>
      <c r="G440" s="19">
        <v>1</v>
      </c>
      <c r="H440" s="4">
        <v>7.5</v>
      </c>
      <c r="I440" s="4" t="s">
        <v>32</v>
      </c>
      <c r="J440" s="4">
        <v>2.6059880239520798</v>
      </c>
      <c r="K440" s="4" t="s">
        <v>102</v>
      </c>
      <c r="L440" s="4" t="s">
        <v>345</v>
      </c>
      <c r="M440" s="4">
        <v>0</v>
      </c>
      <c r="N440" s="4" t="s">
        <v>102</v>
      </c>
      <c r="O440" s="4" t="s">
        <v>348</v>
      </c>
      <c r="Q440" t="b">
        <f>IF(ISERROR(VLOOKUP(A440,Projects!A:A,1,FALSE)),FALSE,TRUE)</f>
        <v>1</v>
      </c>
    </row>
    <row r="441" spans="1:17" x14ac:dyDescent="0.35">
      <c r="A441" s="45">
        <v>44</v>
      </c>
      <c r="B441" s="8" t="str">
        <f>IF(AND(A441&lt;&gt;"",ISNUMBER(A441)),VLOOKUP(A441,Studies!A:BZ,2,FALSE),"")</f>
        <v>Litou 2019</v>
      </c>
      <c r="C441" s="8" t="str">
        <f>IF(AND(A441&lt;&gt;"",ISNUMBER(A441)),VLOOKUP(A441,Studies!A:BZ,3,FALSE),"")</f>
        <v>https://doi.org/10.1016/j.ejps.2019.105031</v>
      </c>
      <c r="D441" s="8" t="str">
        <f>IF(AND(A441&lt;&gt;"",ISNUMBER(A441)),VLOOKUP(A441,Studies!A:BZ,4,FALSE),"")</f>
        <v>Aprepitant</v>
      </c>
      <c r="E441" s="16" t="str">
        <f>IF(AND(A441&lt;&gt;"",ISNUMBER(A441)),VLOOKUP(A441,Studies!A:BZ,9,FALSE),"")</f>
        <v>FaSSGF-125</v>
      </c>
      <c r="F441" s="13">
        <f>IF(AND(A441&lt;&gt;"",ISNUMBER(A441)),VLOOKUP(A441,Studies!A:BZ,13,FALSE),"")</f>
        <v>1</v>
      </c>
      <c r="G441" s="19">
        <v>1</v>
      </c>
      <c r="H441" s="4">
        <v>10</v>
      </c>
      <c r="I441" s="4" t="s">
        <v>32</v>
      </c>
      <c r="J441" s="4">
        <v>3.0946107784431001</v>
      </c>
      <c r="K441" s="4" t="s">
        <v>102</v>
      </c>
      <c r="L441" s="4" t="s">
        <v>345</v>
      </c>
      <c r="M441" s="4">
        <v>0.12934131736524979</v>
      </c>
      <c r="N441" s="4" t="s">
        <v>102</v>
      </c>
      <c r="O441" s="4" t="s">
        <v>348</v>
      </c>
      <c r="Q441" t="b">
        <f>IF(ISERROR(VLOOKUP(A441,Projects!A:A,1,FALSE)),FALSE,TRUE)</f>
        <v>1</v>
      </c>
    </row>
    <row r="442" spans="1:17" x14ac:dyDescent="0.35">
      <c r="A442" s="45">
        <v>44</v>
      </c>
      <c r="B442" s="8" t="str">
        <f>IF(AND(A442&lt;&gt;"",ISNUMBER(A442)),VLOOKUP(A442,Studies!A:BZ,2,FALSE),"")</f>
        <v>Litou 2019</v>
      </c>
      <c r="C442" s="8" t="str">
        <f>IF(AND(A442&lt;&gt;"",ISNUMBER(A442)),VLOOKUP(A442,Studies!A:BZ,3,FALSE),"")</f>
        <v>https://doi.org/10.1016/j.ejps.2019.105031</v>
      </c>
      <c r="D442" s="8" t="str">
        <f>IF(AND(A442&lt;&gt;"",ISNUMBER(A442)),VLOOKUP(A442,Studies!A:BZ,4,FALSE),"")</f>
        <v>Aprepitant</v>
      </c>
      <c r="E442" s="16" t="str">
        <f>IF(AND(A442&lt;&gt;"",ISNUMBER(A442)),VLOOKUP(A442,Studies!A:BZ,9,FALSE),"")</f>
        <v>FaSSGF-125</v>
      </c>
      <c r="F442" s="13">
        <f>IF(AND(A442&lt;&gt;"",ISNUMBER(A442)),VLOOKUP(A442,Studies!A:BZ,13,FALSE),"")</f>
        <v>1</v>
      </c>
      <c r="G442" s="19">
        <v>1</v>
      </c>
      <c r="H442" s="4">
        <v>30</v>
      </c>
      <c r="I442" s="4" t="s">
        <v>32</v>
      </c>
      <c r="J442" s="4">
        <v>3.0227544910179498</v>
      </c>
      <c r="K442" s="4" t="s">
        <v>102</v>
      </c>
      <c r="L442" s="4" t="s">
        <v>345</v>
      </c>
      <c r="M442" s="4">
        <v>0.21556886227545036</v>
      </c>
      <c r="N442" s="4" t="s">
        <v>102</v>
      </c>
      <c r="O442" s="4" t="s">
        <v>348</v>
      </c>
      <c r="Q442" t="b">
        <f>IF(ISERROR(VLOOKUP(A442,Projects!A:A,1,FALSE)),FALSE,TRUE)</f>
        <v>1</v>
      </c>
    </row>
    <row r="443" spans="1:17" x14ac:dyDescent="0.35">
      <c r="A443" s="45">
        <v>44</v>
      </c>
      <c r="B443" s="8" t="str">
        <f>IF(AND(A443&lt;&gt;"",ISNUMBER(A443)),VLOOKUP(A443,Studies!A:BZ,2,FALSE),"")</f>
        <v>Litou 2019</v>
      </c>
      <c r="C443" s="8" t="str">
        <f>IF(AND(A443&lt;&gt;"",ISNUMBER(A443)),VLOOKUP(A443,Studies!A:BZ,3,FALSE),"")</f>
        <v>https://doi.org/10.1016/j.ejps.2019.105031</v>
      </c>
      <c r="D443" s="8" t="str">
        <f>IF(AND(A443&lt;&gt;"",ISNUMBER(A443)),VLOOKUP(A443,Studies!A:BZ,4,FALSE),"")</f>
        <v>Aprepitant</v>
      </c>
      <c r="E443" s="16" t="str">
        <f>IF(AND(A443&lt;&gt;"",ISNUMBER(A443)),VLOOKUP(A443,Studies!A:BZ,9,FALSE),"")</f>
        <v>FaSSGF-125</v>
      </c>
      <c r="F443" s="13">
        <f>IF(AND(A443&lt;&gt;"",ISNUMBER(A443)),VLOOKUP(A443,Studies!A:BZ,13,FALSE),"")</f>
        <v>1</v>
      </c>
      <c r="G443" s="19">
        <v>1</v>
      </c>
      <c r="H443" s="4">
        <v>60</v>
      </c>
      <c r="I443" s="4" t="s">
        <v>32</v>
      </c>
      <c r="J443" s="4">
        <v>2.8215568862275302</v>
      </c>
      <c r="K443" s="4" t="s">
        <v>102</v>
      </c>
      <c r="L443" s="4" t="s">
        <v>345</v>
      </c>
      <c r="M443" s="4">
        <v>0.2155688622754397</v>
      </c>
      <c r="N443" s="4" t="s">
        <v>102</v>
      </c>
      <c r="O443" s="4" t="s">
        <v>348</v>
      </c>
      <c r="Q443" t="b">
        <f>IF(ISERROR(VLOOKUP(A443,Projects!A:A,1,FALSE)),FALSE,TRUE)</f>
        <v>1</v>
      </c>
    </row>
    <row r="444" spans="1:17" x14ac:dyDescent="0.35">
      <c r="A444" s="45">
        <v>44</v>
      </c>
      <c r="B444" s="8" t="str">
        <f>IF(AND(A444&lt;&gt;"",ISNUMBER(A444)),VLOOKUP(A444,Studies!A:BZ,2,FALSE),"")</f>
        <v>Litou 2019</v>
      </c>
      <c r="C444" s="8" t="str">
        <f>IF(AND(A444&lt;&gt;"",ISNUMBER(A444)),VLOOKUP(A444,Studies!A:BZ,3,FALSE),"")</f>
        <v>https://doi.org/10.1016/j.ejps.2019.105031</v>
      </c>
      <c r="D444" s="8" t="str">
        <f>IF(AND(A444&lt;&gt;"",ISNUMBER(A444)),VLOOKUP(A444,Studies!A:BZ,4,FALSE),"")</f>
        <v>Aprepitant</v>
      </c>
      <c r="E444" s="16" t="str">
        <f>IF(AND(A444&lt;&gt;"",ISNUMBER(A444)),VLOOKUP(A444,Studies!A:BZ,9,FALSE),"")</f>
        <v>FaSSGF-125</v>
      </c>
      <c r="F444" s="13">
        <f>IF(AND(A444&lt;&gt;"",ISNUMBER(A444)),VLOOKUP(A444,Studies!A:BZ,13,FALSE),"")</f>
        <v>1</v>
      </c>
      <c r="G444" s="19">
        <v>1</v>
      </c>
      <c r="H444" s="4">
        <v>120</v>
      </c>
      <c r="I444" s="4" t="s">
        <v>32</v>
      </c>
      <c r="J444" s="4">
        <v>2.7497005988023702</v>
      </c>
      <c r="K444" s="4" t="s">
        <v>102</v>
      </c>
      <c r="L444" s="4" t="s">
        <v>345</v>
      </c>
      <c r="M444" s="4">
        <v>0</v>
      </c>
      <c r="N444" s="4" t="s">
        <v>102</v>
      </c>
      <c r="O444" s="4" t="s">
        <v>348</v>
      </c>
      <c r="Q444" t="b">
        <f>IF(ISERROR(VLOOKUP(A444,Projects!A:A,1,FALSE)),FALSE,TRUE)</f>
        <v>1</v>
      </c>
    </row>
    <row r="445" spans="1:17" x14ac:dyDescent="0.35">
      <c r="A445" s="45">
        <v>45</v>
      </c>
      <c r="B445" s="8" t="str">
        <f>IF(AND(A445&lt;&gt;"",ISNUMBER(A445)),VLOOKUP(A445,Studies!A:BZ,2,FALSE),"")</f>
        <v>Litou 2019</v>
      </c>
      <c r="C445" s="8" t="str">
        <f>IF(AND(A445&lt;&gt;"",ISNUMBER(A445)),VLOOKUP(A445,Studies!A:BZ,3,FALSE),"")</f>
        <v>https://doi.org/10.1016/j.ejps.2019.105031</v>
      </c>
      <c r="D445" s="8" t="str">
        <f>IF(AND(A445&lt;&gt;"",ISNUMBER(A445)),VLOOKUP(A445,Studies!A:BZ,4,FALSE),"")</f>
        <v>Aprepitant</v>
      </c>
      <c r="E445" s="16" t="str">
        <f>IF(AND(A445&lt;&gt;"",ISNUMBER(A445)),VLOOKUP(A445,Studies!A:BZ,9,FALSE),"")</f>
        <v>FaSSIF-V1-125</v>
      </c>
      <c r="F445" s="13">
        <f>IF(AND(A445&lt;&gt;"",ISNUMBER(A445)),VLOOKUP(A445,Studies!A:BZ,13,FALSE),"")</f>
        <v>1</v>
      </c>
      <c r="G445" s="19">
        <v>1</v>
      </c>
      <c r="H445" s="4">
        <v>1</v>
      </c>
      <c r="I445" s="4" t="s">
        <v>32</v>
      </c>
      <c r="J445" s="4">
        <v>8.1465144197199593E-2</v>
      </c>
      <c r="K445" s="4" t="s">
        <v>102</v>
      </c>
      <c r="L445" s="4" t="s">
        <v>345</v>
      </c>
      <c r="M445" s="4">
        <v>0</v>
      </c>
      <c r="N445" s="4" t="s">
        <v>102</v>
      </c>
      <c r="O445" s="4" t="s">
        <v>348</v>
      </c>
      <c r="Q445" t="b">
        <f>IF(ISERROR(VLOOKUP(A445,Projects!A:A,1,FALSE)),FALSE,TRUE)</f>
        <v>1</v>
      </c>
    </row>
    <row r="446" spans="1:17" x14ac:dyDescent="0.35">
      <c r="A446" s="45">
        <v>45</v>
      </c>
      <c r="B446" s="8" t="str">
        <f>IF(AND(A446&lt;&gt;"",ISNUMBER(A446)),VLOOKUP(A446,Studies!A:BZ,2,FALSE),"")</f>
        <v>Litou 2019</v>
      </c>
      <c r="C446" s="8" t="str">
        <f>IF(AND(A446&lt;&gt;"",ISNUMBER(A446)),VLOOKUP(A446,Studies!A:BZ,3,FALSE),"")</f>
        <v>https://doi.org/10.1016/j.ejps.2019.105031</v>
      </c>
      <c r="D446" s="8" t="str">
        <f>IF(AND(A446&lt;&gt;"",ISNUMBER(A446)),VLOOKUP(A446,Studies!A:BZ,4,FALSE),"")</f>
        <v>Aprepitant</v>
      </c>
      <c r="E446" s="16" t="str">
        <f>IF(AND(A446&lt;&gt;"",ISNUMBER(A446)),VLOOKUP(A446,Studies!A:BZ,9,FALSE),"")</f>
        <v>FaSSIF-V1-125</v>
      </c>
      <c r="F446" s="13">
        <f>IF(AND(A446&lt;&gt;"",ISNUMBER(A446)),VLOOKUP(A446,Studies!A:BZ,13,FALSE),"")</f>
        <v>1</v>
      </c>
      <c r="G446" s="19">
        <v>1</v>
      </c>
      <c r="H446" s="4">
        <v>2.5</v>
      </c>
      <c r="I446" s="4" t="s">
        <v>32</v>
      </c>
      <c r="J446" s="4">
        <v>0.28287251253009699</v>
      </c>
      <c r="K446" s="4" t="s">
        <v>102</v>
      </c>
      <c r="L446" s="4" t="s">
        <v>345</v>
      </c>
      <c r="M446" s="4">
        <v>0</v>
      </c>
      <c r="N446" s="4" t="s">
        <v>102</v>
      </c>
      <c r="O446" s="4" t="s">
        <v>348</v>
      </c>
      <c r="Q446" t="b">
        <f>IF(ISERROR(VLOOKUP(A446,Projects!A:A,1,FALSE)),FALSE,TRUE)</f>
        <v>1</v>
      </c>
    </row>
    <row r="447" spans="1:17" x14ac:dyDescent="0.35">
      <c r="A447" s="45">
        <v>45</v>
      </c>
      <c r="B447" s="8" t="str">
        <f>IF(AND(A447&lt;&gt;"",ISNUMBER(A447)),VLOOKUP(A447,Studies!A:BZ,2,FALSE),"")</f>
        <v>Litou 2019</v>
      </c>
      <c r="C447" s="8" t="str">
        <f>IF(AND(A447&lt;&gt;"",ISNUMBER(A447)),VLOOKUP(A447,Studies!A:BZ,3,FALSE),"")</f>
        <v>https://doi.org/10.1016/j.ejps.2019.105031</v>
      </c>
      <c r="D447" s="8" t="str">
        <f>IF(AND(A447&lt;&gt;"",ISNUMBER(A447)),VLOOKUP(A447,Studies!A:BZ,4,FALSE),"")</f>
        <v>Aprepitant</v>
      </c>
      <c r="E447" s="16" t="str">
        <f>IF(AND(A447&lt;&gt;"",ISNUMBER(A447)),VLOOKUP(A447,Studies!A:BZ,9,FALSE),"")</f>
        <v>FaSSIF-V1-125</v>
      </c>
      <c r="F447" s="13">
        <f>IF(AND(A447&lt;&gt;"",ISNUMBER(A447)),VLOOKUP(A447,Studies!A:BZ,13,FALSE),"")</f>
        <v>1</v>
      </c>
      <c r="G447" s="19">
        <v>1</v>
      </c>
      <c r="H447" s="4">
        <v>5</v>
      </c>
      <c r="I447" s="4" t="s">
        <v>32</v>
      </c>
      <c r="J447" s="4">
        <v>3.25000991828799</v>
      </c>
      <c r="K447" s="4" t="s">
        <v>102</v>
      </c>
      <c r="L447" s="4" t="s">
        <v>345</v>
      </c>
      <c r="M447" s="4">
        <v>0.7635142184168604</v>
      </c>
      <c r="N447" s="4" t="s">
        <v>102</v>
      </c>
      <c r="O447" s="4" t="s">
        <v>348</v>
      </c>
      <c r="Q447" t="b">
        <f>IF(ISERROR(VLOOKUP(A447,Projects!A:A,1,FALSE)),FALSE,TRUE)</f>
        <v>1</v>
      </c>
    </row>
    <row r="448" spans="1:17" x14ac:dyDescent="0.35">
      <c r="A448" s="45">
        <v>45</v>
      </c>
      <c r="B448" s="8" t="str">
        <f>IF(AND(A448&lt;&gt;"",ISNUMBER(A448)),VLOOKUP(A448,Studies!A:BZ,2,FALSE),"")</f>
        <v>Litou 2019</v>
      </c>
      <c r="C448" s="8" t="str">
        <f>IF(AND(A448&lt;&gt;"",ISNUMBER(A448)),VLOOKUP(A448,Studies!A:BZ,3,FALSE),"")</f>
        <v>https://doi.org/10.1016/j.ejps.2019.105031</v>
      </c>
      <c r="D448" s="8" t="str">
        <f>IF(AND(A448&lt;&gt;"",ISNUMBER(A448)),VLOOKUP(A448,Studies!A:BZ,4,FALSE),"")</f>
        <v>Aprepitant</v>
      </c>
      <c r="E448" s="16" t="str">
        <f>IF(AND(A448&lt;&gt;"",ISNUMBER(A448)),VLOOKUP(A448,Studies!A:BZ,9,FALSE),"")</f>
        <v>FaSSIF-V1-125</v>
      </c>
      <c r="F448" s="13">
        <f>IF(AND(A448&lt;&gt;"",ISNUMBER(A448)),VLOOKUP(A448,Studies!A:BZ,13,FALSE),"")</f>
        <v>1</v>
      </c>
      <c r="G448" s="19">
        <v>1</v>
      </c>
      <c r="H448" s="4">
        <v>7.5</v>
      </c>
      <c r="I448" s="4" t="s">
        <v>32</v>
      </c>
      <c r="J448" s="4">
        <v>7.05267272147535</v>
      </c>
      <c r="K448" s="4" t="s">
        <v>102</v>
      </c>
      <c r="L448" s="4" t="s">
        <v>345</v>
      </c>
      <c r="M448" s="4">
        <v>1.1812725090036107</v>
      </c>
      <c r="N448" s="4" t="s">
        <v>102</v>
      </c>
      <c r="O448" s="4" t="s">
        <v>348</v>
      </c>
      <c r="Q448" t="b">
        <f>IF(ISERROR(VLOOKUP(A448,Projects!A:A,1,FALSE)),FALSE,TRUE)</f>
        <v>1</v>
      </c>
    </row>
    <row r="449" spans="1:17" x14ac:dyDescent="0.35">
      <c r="A449" s="45">
        <v>45</v>
      </c>
      <c r="B449" s="8" t="str">
        <f>IF(AND(A449&lt;&gt;"",ISNUMBER(A449)),VLOOKUP(A449,Studies!A:BZ,2,FALSE),"")</f>
        <v>Litou 2019</v>
      </c>
      <c r="C449" s="8" t="str">
        <f>IF(AND(A449&lt;&gt;"",ISNUMBER(A449)),VLOOKUP(A449,Studies!A:BZ,3,FALSE),"")</f>
        <v>https://doi.org/10.1016/j.ejps.2019.105031</v>
      </c>
      <c r="D449" s="8" t="str">
        <f>IF(AND(A449&lt;&gt;"",ISNUMBER(A449)),VLOOKUP(A449,Studies!A:BZ,4,FALSE),"")</f>
        <v>Aprepitant</v>
      </c>
      <c r="E449" s="16" t="str">
        <f>IF(AND(A449&lt;&gt;"",ISNUMBER(A449)),VLOOKUP(A449,Studies!A:BZ,9,FALSE),"")</f>
        <v>FaSSIF-V1-125</v>
      </c>
      <c r="F449" s="13">
        <f>IF(AND(A449&lt;&gt;"",ISNUMBER(A449)),VLOOKUP(A449,Studies!A:BZ,13,FALSE),"")</f>
        <v>1</v>
      </c>
      <c r="G449" s="19">
        <v>1</v>
      </c>
      <c r="H449" s="4">
        <v>10</v>
      </c>
      <c r="I449" s="4" t="s">
        <v>32</v>
      </c>
      <c r="J449" s="4">
        <v>9.2130874381576309</v>
      </c>
      <c r="K449" s="4" t="s">
        <v>102</v>
      </c>
      <c r="L449" s="4" t="s">
        <v>345</v>
      </c>
      <c r="M449" s="4">
        <v>1.4838023336628687</v>
      </c>
      <c r="N449" s="4" t="s">
        <v>102</v>
      </c>
      <c r="O449" s="4" t="s">
        <v>348</v>
      </c>
      <c r="Q449" t="b">
        <f>IF(ISERROR(VLOOKUP(A449,Projects!A:A,1,FALSE)),FALSE,TRUE)</f>
        <v>1</v>
      </c>
    </row>
    <row r="450" spans="1:17" x14ac:dyDescent="0.35">
      <c r="A450" s="45">
        <v>45</v>
      </c>
      <c r="B450" s="8" t="str">
        <f>IF(AND(A450&lt;&gt;"",ISNUMBER(A450)),VLOOKUP(A450,Studies!A:BZ,2,FALSE),"")</f>
        <v>Litou 2019</v>
      </c>
      <c r="C450" s="8" t="str">
        <f>IF(AND(A450&lt;&gt;"",ISNUMBER(A450)),VLOOKUP(A450,Studies!A:BZ,3,FALSE),"")</f>
        <v>https://doi.org/10.1016/j.ejps.2019.105031</v>
      </c>
      <c r="D450" s="8" t="str">
        <f>IF(AND(A450&lt;&gt;"",ISNUMBER(A450)),VLOOKUP(A450,Studies!A:BZ,4,FALSE),"")</f>
        <v>Aprepitant</v>
      </c>
      <c r="E450" s="16" t="str">
        <f>IF(AND(A450&lt;&gt;"",ISNUMBER(A450)),VLOOKUP(A450,Studies!A:BZ,9,FALSE),"")</f>
        <v>FaSSIF-V1-125</v>
      </c>
      <c r="F450" s="13">
        <f>IF(AND(A450&lt;&gt;"",ISNUMBER(A450)),VLOOKUP(A450,Studies!A:BZ,13,FALSE),"")</f>
        <v>1</v>
      </c>
      <c r="G450" s="19">
        <v>1</v>
      </c>
      <c r="H450" s="4">
        <v>20</v>
      </c>
      <c r="I450" s="4" t="s">
        <v>32</v>
      </c>
      <c r="J450" s="4">
        <v>10.0612288979239</v>
      </c>
      <c r="K450" s="4" t="s">
        <v>102</v>
      </c>
      <c r="L450" s="4" t="s">
        <v>345</v>
      </c>
      <c r="M450" s="4">
        <v>0.77791998072179958</v>
      </c>
      <c r="N450" s="4" t="s">
        <v>102</v>
      </c>
      <c r="O450" s="4" t="s">
        <v>348</v>
      </c>
      <c r="Q450" t="b">
        <f>IF(ISERROR(VLOOKUP(A450,Projects!A:A,1,FALSE)),FALSE,TRUE)</f>
        <v>1</v>
      </c>
    </row>
    <row r="451" spans="1:17" x14ac:dyDescent="0.35">
      <c r="A451" s="45">
        <v>45</v>
      </c>
      <c r="B451" s="8" t="str">
        <f>IF(AND(A451&lt;&gt;"",ISNUMBER(A451)),VLOOKUP(A451,Studies!A:BZ,2,FALSE),"")</f>
        <v>Litou 2019</v>
      </c>
      <c r="C451" s="8" t="str">
        <f>IF(AND(A451&lt;&gt;"",ISNUMBER(A451)),VLOOKUP(A451,Studies!A:BZ,3,FALSE),"")</f>
        <v>https://doi.org/10.1016/j.ejps.2019.105031</v>
      </c>
      <c r="D451" s="8" t="str">
        <f>IF(AND(A451&lt;&gt;"",ISNUMBER(A451)),VLOOKUP(A451,Studies!A:BZ,4,FALSE),"")</f>
        <v>Aprepitant</v>
      </c>
      <c r="E451" s="16" t="str">
        <f>IF(AND(A451&lt;&gt;"",ISNUMBER(A451)),VLOOKUP(A451,Studies!A:BZ,9,FALSE),"")</f>
        <v>FaSSIF-V1-125</v>
      </c>
      <c r="F451" s="13">
        <f>IF(AND(A451&lt;&gt;"",ISNUMBER(A451)),VLOOKUP(A451,Studies!A:BZ,13,FALSE),"")</f>
        <v>1</v>
      </c>
      <c r="G451" s="19">
        <v>1</v>
      </c>
      <c r="H451" s="4">
        <v>30</v>
      </c>
      <c r="I451" s="4" t="s">
        <v>32</v>
      </c>
      <c r="J451" s="4">
        <v>9.6848893780278207</v>
      </c>
      <c r="K451" s="4" t="s">
        <v>102</v>
      </c>
      <c r="L451" s="4" t="s">
        <v>345</v>
      </c>
      <c r="M451" s="4">
        <v>0.67706201207527883</v>
      </c>
      <c r="N451" s="4" t="s">
        <v>102</v>
      </c>
      <c r="O451" s="4" t="s">
        <v>348</v>
      </c>
      <c r="Q451" t="b">
        <f>IF(ISERROR(VLOOKUP(A451,Projects!A:A,1,FALSE)),FALSE,TRUE)</f>
        <v>1</v>
      </c>
    </row>
    <row r="452" spans="1:17" x14ac:dyDescent="0.35">
      <c r="A452" s="45">
        <v>45</v>
      </c>
      <c r="B452" s="8" t="str">
        <f>IF(AND(A452&lt;&gt;"",ISNUMBER(A452)),VLOOKUP(A452,Studies!A:BZ,2,FALSE),"")</f>
        <v>Litou 2019</v>
      </c>
      <c r="C452" s="8" t="str">
        <f>IF(AND(A452&lt;&gt;"",ISNUMBER(A452)),VLOOKUP(A452,Studies!A:BZ,3,FALSE),"")</f>
        <v>https://doi.org/10.1016/j.ejps.2019.105031</v>
      </c>
      <c r="D452" s="8" t="str">
        <f>IF(AND(A452&lt;&gt;"",ISNUMBER(A452)),VLOOKUP(A452,Studies!A:BZ,4,FALSE),"")</f>
        <v>Aprepitant</v>
      </c>
      <c r="E452" s="16" t="str">
        <f>IF(AND(A452&lt;&gt;"",ISNUMBER(A452)),VLOOKUP(A452,Studies!A:BZ,9,FALSE),"")</f>
        <v>FaSSIF-V1-125</v>
      </c>
      <c r="F452" s="13">
        <f>IF(AND(A452&lt;&gt;"",ISNUMBER(A452)),VLOOKUP(A452,Studies!A:BZ,13,FALSE),"")</f>
        <v>1</v>
      </c>
      <c r="G452" s="19">
        <v>1</v>
      </c>
      <c r="H452" s="4">
        <v>40</v>
      </c>
      <c r="I452" s="4" t="s">
        <v>32</v>
      </c>
      <c r="J452" s="4">
        <v>10.129660677000199</v>
      </c>
      <c r="K452" s="4" t="s">
        <v>102</v>
      </c>
      <c r="L452" s="4" t="s">
        <v>345</v>
      </c>
      <c r="M452" s="4">
        <v>0.965194890685801</v>
      </c>
      <c r="N452" s="4" t="s">
        <v>102</v>
      </c>
      <c r="O452" s="4" t="s">
        <v>348</v>
      </c>
      <c r="Q452" t="b">
        <f>IF(ISERROR(VLOOKUP(A452,Projects!A:A,1,FALSE)),FALSE,TRUE)</f>
        <v>1</v>
      </c>
    </row>
    <row r="453" spans="1:17" x14ac:dyDescent="0.35">
      <c r="A453" s="45">
        <v>45</v>
      </c>
      <c r="B453" s="8" t="str">
        <f>IF(AND(A453&lt;&gt;"",ISNUMBER(A453)),VLOOKUP(A453,Studies!A:BZ,2,FALSE),"")</f>
        <v>Litou 2019</v>
      </c>
      <c r="C453" s="8" t="str">
        <f>IF(AND(A453&lt;&gt;"",ISNUMBER(A453)),VLOOKUP(A453,Studies!A:BZ,3,FALSE),"")</f>
        <v>https://doi.org/10.1016/j.ejps.2019.105031</v>
      </c>
      <c r="D453" s="8" t="str">
        <f>IF(AND(A453&lt;&gt;"",ISNUMBER(A453)),VLOOKUP(A453,Studies!A:BZ,4,FALSE),"")</f>
        <v>Aprepitant</v>
      </c>
      <c r="E453" s="16" t="str">
        <f>IF(AND(A453&lt;&gt;"",ISNUMBER(A453)),VLOOKUP(A453,Studies!A:BZ,9,FALSE),"")</f>
        <v>FaSSIF-V1-125</v>
      </c>
      <c r="F453" s="13">
        <f>IF(AND(A453&lt;&gt;"",ISNUMBER(A453)),VLOOKUP(A453,Studies!A:BZ,13,FALSE),"")</f>
        <v>1</v>
      </c>
      <c r="G453" s="19">
        <v>1</v>
      </c>
      <c r="H453" s="4">
        <v>60</v>
      </c>
      <c r="I453" s="4" t="s">
        <v>32</v>
      </c>
      <c r="J453" s="4">
        <v>10.659076849834101</v>
      </c>
      <c r="K453" s="4" t="s">
        <v>102</v>
      </c>
      <c r="L453" s="4" t="s">
        <v>345</v>
      </c>
      <c r="M453" s="4">
        <v>0.4753901560624989</v>
      </c>
      <c r="N453" s="4" t="s">
        <v>102</v>
      </c>
      <c r="O453" s="4" t="s">
        <v>348</v>
      </c>
      <c r="Q453" t="b">
        <f>IF(ISERROR(VLOOKUP(A453,Projects!A:A,1,FALSE)),FALSE,TRUE)</f>
        <v>1</v>
      </c>
    </row>
    <row r="454" spans="1:17" x14ac:dyDescent="0.35">
      <c r="A454" s="45">
        <v>45</v>
      </c>
      <c r="B454" s="8" t="str">
        <f>IF(AND(A454&lt;&gt;"",ISNUMBER(A454)),VLOOKUP(A454,Studies!A:BZ,2,FALSE),"")</f>
        <v>Litou 2019</v>
      </c>
      <c r="C454" s="8" t="str">
        <f>IF(AND(A454&lt;&gt;"",ISNUMBER(A454)),VLOOKUP(A454,Studies!A:BZ,3,FALSE),"")</f>
        <v>https://doi.org/10.1016/j.ejps.2019.105031</v>
      </c>
      <c r="D454" s="8" t="str">
        <f>IF(AND(A454&lt;&gt;"",ISNUMBER(A454)),VLOOKUP(A454,Studies!A:BZ,4,FALSE),"")</f>
        <v>Aprepitant</v>
      </c>
      <c r="E454" s="16" t="str">
        <f>IF(AND(A454&lt;&gt;"",ISNUMBER(A454)),VLOOKUP(A454,Studies!A:BZ,9,FALSE),"")</f>
        <v>FaSSIF-V1-125</v>
      </c>
      <c r="F454" s="13">
        <f>IF(AND(A454&lt;&gt;"",ISNUMBER(A454)),VLOOKUP(A454,Studies!A:BZ,13,FALSE),"")</f>
        <v>1</v>
      </c>
      <c r="G454" s="19">
        <v>1</v>
      </c>
      <c r="H454" s="4">
        <v>90</v>
      </c>
      <c r="I454" s="4" t="s">
        <v>32</v>
      </c>
      <c r="J454" s="4">
        <v>10.8697677357356</v>
      </c>
      <c r="K454" s="4" t="s">
        <v>102</v>
      </c>
      <c r="L454" s="4" t="s">
        <v>345</v>
      </c>
      <c r="M454" s="4">
        <v>0</v>
      </c>
      <c r="N454" s="4" t="s">
        <v>102</v>
      </c>
      <c r="O454" s="4" t="s">
        <v>348</v>
      </c>
      <c r="Q454" t="b">
        <f>IF(ISERROR(VLOOKUP(A454,Projects!A:A,1,FALSE)),FALSE,TRUE)</f>
        <v>1</v>
      </c>
    </row>
    <row r="455" spans="1:17" x14ac:dyDescent="0.35">
      <c r="A455" s="45">
        <v>45</v>
      </c>
      <c r="B455" s="8" t="str">
        <f>IF(AND(A455&lt;&gt;"",ISNUMBER(A455)),VLOOKUP(A455,Studies!A:BZ,2,FALSE),"")</f>
        <v>Litou 2019</v>
      </c>
      <c r="C455" s="8" t="str">
        <f>IF(AND(A455&lt;&gt;"",ISNUMBER(A455)),VLOOKUP(A455,Studies!A:BZ,3,FALSE),"")</f>
        <v>https://doi.org/10.1016/j.ejps.2019.105031</v>
      </c>
      <c r="D455" s="8" t="str">
        <f>IF(AND(A455&lt;&gt;"",ISNUMBER(A455)),VLOOKUP(A455,Studies!A:BZ,4,FALSE),"")</f>
        <v>Aprepitant</v>
      </c>
      <c r="E455" s="16" t="str">
        <f>IF(AND(A455&lt;&gt;"",ISNUMBER(A455)),VLOOKUP(A455,Studies!A:BZ,9,FALSE),"")</f>
        <v>FaSSIF-V1-125</v>
      </c>
      <c r="F455" s="13">
        <f>IF(AND(A455&lt;&gt;"",ISNUMBER(A455)),VLOOKUP(A455,Studies!A:BZ,13,FALSE),"")</f>
        <v>1</v>
      </c>
      <c r="G455" s="19">
        <v>1</v>
      </c>
      <c r="H455" s="4">
        <v>120</v>
      </c>
      <c r="I455" s="4" t="s">
        <v>32</v>
      </c>
      <c r="J455" s="4">
        <v>11.1668843792106</v>
      </c>
      <c r="K455" s="4" t="s">
        <v>102</v>
      </c>
      <c r="L455" s="4" t="s">
        <v>345</v>
      </c>
      <c r="M455" s="4">
        <v>0</v>
      </c>
      <c r="N455" s="4" t="s">
        <v>102</v>
      </c>
      <c r="O455" s="4" t="s">
        <v>348</v>
      </c>
      <c r="Q455" t="b">
        <f>IF(ISERROR(VLOOKUP(A455,Projects!A:A,1,FALSE)),FALSE,TRUE)</f>
        <v>1</v>
      </c>
    </row>
    <row r="456" spans="1:17" x14ac:dyDescent="0.35">
      <c r="A456" s="45">
        <v>46</v>
      </c>
      <c r="B456" s="8" t="str">
        <f>IF(AND(A456&lt;&gt;"",ISNUMBER(A456)),VLOOKUP(A456,Studies!A:BZ,2,FALSE),"")</f>
        <v>Litou 2019</v>
      </c>
      <c r="C456" s="8" t="str">
        <f>IF(AND(A456&lt;&gt;"",ISNUMBER(A456)),VLOOKUP(A456,Studies!A:BZ,3,FALSE),"")</f>
        <v>https://doi.org/10.1016/j.ejps.2019.105031</v>
      </c>
      <c r="D456" s="8" t="str">
        <f>IF(AND(A456&lt;&gt;"",ISNUMBER(A456)),VLOOKUP(A456,Studies!A:BZ,4,FALSE),"")</f>
        <v>Aprepitant</v>
      </c>
      <c r="E456" s="16" t="str">
        <f>IF(AND(A456&lt;&gt;"",ISNUMBER(A456)),VLOOKUP(A456,Studies!A:BZ,9,FALSE),"")</f>
        <v>FaSSIF-V3-125</v>
      </c>
      <c r="F456" s="13">
        <f>IF(AND(A456&lt;&gt;"",ISNUMBER(A456)),VLOOKUP(A456,Studies!A:BZ,13,FALSE),"")</f>
        <v>1</v>
      </c>
      <c r="G456" s="19">
        <v>1</v>
      </c>
      <c r="H456" s="4">
        <v>1</v>
      </c>
      <c r="I456" s="4" t="s">
        <v>32</v>
      </c>
      <c r="J456" s="4">
        <v>4.8019207683068998E-2</v>
      </c>
      <c r="K456" s="4" t="s">
        <v>102</v>
      </c>
      <c r="L456" s="4" t="s">
        <v>345</v>
      </c>
      <c r="M456" s="4">
        <v>0</v>
      </c>
      <c r="N456" s="4" t="s">
        <v>102</v>
      </c>
      <c r="O456" s="4" t="s">
        <v>348</v>
      </c>
      <c r="Q456" t="b">
        <f>IF(ISERROR(VLOOKUP(A456,Projects!A:A,1,FALSE)),FALSE,TRUE)</f>
        <v>1</v>
      </c>
    </row>
    <row r="457" spans="1:17" x14ac:dyDescent="0.35">
      <c r="A457" s="45">
        <v>46</v>
      </c>
      <c r="B457" s="8" t="str">
        <f>IF(AND(A457&lt;&gt;"",ISNUMBER(A457)),VLOOKUP(A457,Studies!A:BZ,2,FALSE),"")</f>
        <v>Litou 2019</v>
      </c>
      <c r="C457" s="8" t="str">
        <f>IF(AND(A457&lt;&gt;"",ISNUMBER(A457)),VLOOKUP(A457,Studies!A:BZ,3,FALSE),"")</f>
        <v>https://doi.org/10.1016/j.ejps.2019.105031</v>
      </c>
      <c r="D457" s="8" t="str">
        <f>IF(AND(A457&lt;&gt;"",ISNUMBER(A457)),VLOOKUP(A457,Studies!A:BZ,4,FALSE),"")</f>
        <v>Aprepitant</v>
      </c>
      <c r="E457" s="16" t="str">
        <f>IF(AND(A457&lt;&gt;"",ISNUMBER(A457)),VLOOKUP(A457,Studies!A:BZ,9,FALSE),"")</f>
        <v>FaSSIF-V3-125</v>
      </c>
      <c r="F457" s="13">
        <f>IF(AND(A457&lt;&gt;"",ISNUMBER(A457)),VLOOKUP(A457,Studies!A:BZ,13,FALSE),"")</f>
        <v>1</v>
      </c>
      <c r="G457" s="19">
        <v>1</v>
      </c>
      <c r="H457" s="4">
        <v>2.5</v>
      </c>
      <c r="I457" s="4" t="s">
        <v>32</v>
      </c>
      <c r="J457" s="4">
        <v>4.8019207683097399E-2</v>
      </c>
      <c r="K457" s="4" t="s">
        <v>102</v>
      </c>
      <c r="L457" s="4" t="s">
        <v>345</v>
      </c>
      <c r="M457" s="4">
        <v>0</v>
      </c>
      <c r="N457" s="4" t="s">
        <v>102</v>
      </c>
      <c r="O457" s="4" t="s">
        <v>348</v>
      </c>
      <c r="Q457" t="b">
        <f>IF(ISERROR(VLOOKUP(A457,Projects!A:A,1,FALSE)),FALSE,TRUE)</f>
        <v>1</v>
      </c>
    </row>
    <row r="458" spans="1:17" x14ac:dyDescent="0.35">
      <c r="A458" s="45">
        <v>46</v>
      </c>
      <c r="B458" s="8" t="str">
        <f>IF(AND(A458&lt;&gt;"",ISNUMBER(A458)),VLOOKUP(A458,Studies!A:BZ,2,FALSE),"")</f>
        <v>Litou 2019</v>
      </c>
      <c r="C458" s="8" t="str">
        <f>IF(AND(A458&lt;&gt;"",ISNUMBER(A458)),VLOOKUP(A458,Studies!A:BZ,3,FALSE),"")</f>
        <v>https://doi.org/10.1016/j.ejps.2019.105031</v>
      </c>
      <c r="D458" s="8" t="str">
        <f>IF(AND(A458&lt;&gt;"",ISNUMBER(A458)),VLOOKUP(A458,Studies!A:BZ,4,FALSE),"")</f>
        <v>Aprepitant</v>
      </c>
      <c r="E458" s="16" t="str">
        <f>IF(AND(A458&lt;&gt;"",ISNUMBER(A458)),VLOOKUP(A458,Studies!A:BZ,9,FALSE),"")</f>
        <v>FaSSIF-V3-125</v>
      </c>
      <c r="F458" s="13">
        <f>IF(AND(A458&lt;&gt;"",ISNUMBER(A458)),VLOOKUP(A458,Studies!A:BZ,13,FALSE),"")</f>
        <v>1</v>
      </c>
      <c r="G458" s="19">
        <v>1</v>
      </c>
      <c r="H458" s="4">
        <v>5</v>
      </c>
      <c r="I458" s="4" t="s">
        <v>32</v>
      </c>
      <c r="J458" s="4">
        <v>5.01800720288119</v>
      </c>
      <c r="K458" s="4" t="s">
        <v>102</v>
      </c>
      <c r="L458" s="4" t="s">
        <v>345</v>
      </c>
      <c r="M458" s="4">
        <v>0.8643457382952997</v>
      </c>
      <c r="N458" s="4" t="s">
        <v>102</v>
      </c>
      <c r="O458" s="4" t="s">
        <v>348</v>
      </c>
      <c r="Q458" t="b">
        <f>IF(ISERROR(VLOOKUP(A458,Projects!A:A,1,FALSE)),FALSE,TRUE)</f>
        <v>1</v>
      </c>
    </row>
    <row r="459" spans="1:17" x14ac:dyDescent="0.35">
      <c r="A459" s="45">
        <v>46</v>
      </c>
      <c r="B459" s="8" t="str">
        <f>IF(AND(A459&lt;&gt;"",ISNUMBER(A459)),VLOOKUP(A459,Studies!A:BZ,2,FALSE),"")</f>
        <v>Litou 2019</v>
      </c>
      <c r="C459" s="8" t="str">
        <f>IF(AND(A459&lt;&gt;"",ISNUMBER(A459)),VLOOKUP(A459,Studies!A:BZ,3,FALSE),"")</f>
        <v>https://doi.org/10.1016/j.ejps.2019.105031</v>
      </c>
      <c r="D459" s="8" t="str">
        <f>IF(AND(A459&lt;&gt;"",ISNUMBER(A459)),VLOOKUP(A459,Studies!A:BZ,4,FALSE),"")</f>
        <v>Aprepitant</v>
      </c>
      <c r="E459" s="16" t="str">
        <f>IF(AND(A459&lt;&gt;"",ISNUMBER(A459)),VLOOKUP(A459,Studies!A:BZ,9,FALSE),"")</f>
        <v>FaSSIF-V3-125</v>
      </c>
      <c r="F459" s="13">
        <f>IF(AND(A459&lt;&gt;"",ISNUMBER(A459)),VLOOKUP(A459,Studies!A:BZ,13,FALSE),"")</f>
        <v>1</v>
      </c>
      <c r="G459" s="19">
        <v>1</v>
      </c>
      <c r="H459" s="4">
        <v>7.5</v>
      </c>
      <c r="I459" s="4" t="s">
        <v>32</v>
      </c>
      <c r="J459" s="4">
        <v>6.5306122448979798</v>
      </c>
      <c r="K459" s="4" t="s">
        <v>102</v>
      </c>
      <c r="L459" s="4" t="s">
        <v>345</v>
      </c>
      <c r="M459" s="4">
        <v>0.64825930372148033</v>
      </c>
      <c r="N459" s="4" t="s">
        <v>102</v>
      </c>
      <c r="O459" s="4" t="s">
        <v>348</v>
      </c>
      <c r="Q459" t="b">
        <f>IF(ISERROR(VLOOKUP(A459,Projects!A:A,1,FALSE)),FALSE,TRUE)</f>
        <v>1</v>
      </c>
    </row>
    <row r="460" spans="1:17" x14ac:dyDescent="0.35">
      <c r="A460" s="45">
        <v>46</v>
      </c>
      <c r="B460" s="8" t="str">
        <f>IF(AND(A460&lt;&gt;"",ISNUMBER(A460)),VLOOKUP(A460,Studies!A:BZ,2,FALSE),"")</f>
        <v>Litou 2019</v>
      </c>
      <c r="C460" s="8" t="str">
        <f>IF(AND(A460&lt;&gt;"",ISNUMBER(A460)),VLOOKUP(A460,Studies!A:BZ,3,FALSE),"")</f>
        <v>https://doi.org/10.1016/j.ejps.2019.105031</v>
      </c>
      <c r="D460" s="8" t="str">
        <f>IF(AND(A460&lt;&gt;"",ISNUMBER(A460)),VLOOKUP(A460,Studies!A:BZ,4,FALSE),"")</f>
        <v>Aprepitant</v>
      </c>
      <c r="E460" s="16" t="str">
        <f>IF(AND(A460&lt;&gt;"",ISNUMBER(A460)),VLOOKUP(A460,Studies!A:BZ,9,FALSE),"")</f>
        <v>FaSSIF-V3-125</v>
      </c>
      <c r="F460" s="13">
        <f>IF(AND(A460&lt;&gt;"",ISNUMBER(A460)),VLOOKUP(A460,Studies!A:BZ,13,FALSE),"")</f>
        <v>1</v>
      </c>
      <c r="G460" s="19">
        <v>1</v>
      </c>
      <c r="H460" s="4">
        <v>10</v>
      </c>
      <c r="I460" s="4" t="s">
        <v>32</v>
      </c>
      <c r="J460" s="4">
        <v>7.8271308523409502</v>
      </c>
      <c r="K460" s="4" t="s">
        <v>102</v>
      </c>
      <c r="L460" s="4" t="s">
        <v>345</v>
      </c>
      <c r="M460" s="4">
        <v>0.43217286914767961</v>
      </c>
      <c r="N460" s="4" t="s">
        <v>102</v>
      </c>
      <c r="O460" s="4" t="s">
        <v>348</v>
      </c>
      <c r="Q460" t="b">
        <f>IF(ISERROR(VLOOKUP(A460,Projects!A:A,1,FALSE)),FALSE,TRUE)</f>
        <v>1</v>
      </c>
    </row>
    <row r="461" spans="1:17" x14ac:dyDescent="0.35">
      <c r="A461" s="45">
        <v>46</v>
      </c>
      <c r="B461" s="8" t="str">
        <f>IF(AND(A461&lt;&gt;"",ISNUMBER(A461)),VLOOKUP(A461,Studies!A:BZ,2,FALSE),"")</f>
        <v>Litou 2019</v>
      </c>
      <c r="C461" s="8" t="str">
        <f>IF(AND(A461&lt;&gt;"",ISNUMBER(A461)),VLOOKUP(A461,Studies!A:BZ,3,FALSE),"")</f>
        <v>https://doi.org/10.1016/j.ejps.2019.105031</v>
      </c>
      <c r="D461" s="8" t="str">
        <f>IF(AND(A461&lt;&gt;"",ISNUMBER(A461)),VLOOKUP(A461,Studies!A:BZ,4,FALSE),"")</f>
        <v>Aprepitant</v>
      </c>
      <c r="E461" s="16" t="str">
        <f>IF(AND(A461&lt;&gt;"",ISNUMBER(A461)),VLOOKUP(A461,Studies!A:BZ,9,FALSE),"")</f>
        <v>FaSSIF-V3-125</v>
      </c>
      <c r="F461" s="13">
        <f>IF(AND(A461&lt;&gt;"",ISNUMBER(A461)),VLOOKUP(A461,Studies!A:BZ,13,FALSE),"")</f>
        <v>1</v>
      </c>
      <c r="G461" s="19">
        <v>1</v>
      </c>
      <c r="H461" s="4">
        <v>20</v>
      </c>
      <c r="I461" s="4" t="s">
        <v>32</v>
      </c>
      <c r="J461" s="4">
        <v>8.9795918367347198</v>
      </c>
      <c r="K461" s="4" t="s">
        <v>102</v>
      </c>
      <c r="L461" s="4" t="s">
        <v>345</v>
      </c>
      <c r="M461" s="4">
        <v>0.57623049219692035</v>
      </c>
      <c r="N461" s="4" t="s">
        <v>102</v>
      </c>
      <c r="O461" s="4" t="s">
        <v>348</v>
      </c>
      <c r="Q461" t="b">
        <f>IF(ISERROR(VLOOKUP(A461,Projects!A:A,1,FALSE)),FALSE,TRUE)</f>
        <v>1</v>
      </c>
    </row>
    <row r="462" spans="1:17" x14ac:dyDescent="0.35">
      <c r="A462" s="45">
        <v>46</v>
      </c>
      <c r="B462" s="8" t="str">
        <f>IF(AND(A462&lt;&gt;"",ISNUMBER(A462)),VLOOKUP(A462,Studies!A:BZ,2,FALSE),"")</f>
        <v>Litou 2019</v>
      </c>
      <c r="C462" s="8" t="str">
        <f>IF(AND(A462&lt;&gt;"",ISNUMBER(A462)),VLOOKUP(A462,Studies!A:BZ,3,FALSE),"")</f>
        <v>https://doi.org/10.1016/j.ejps.2019.105031</v>
      </c>
      <c r="D462" s="8" t="str">
        <f>IF(AND(A462&lt;&gt;"",ISNUMBER(A462)),VLOOKUP(A462,Studies!A:BZ,4,FALSE),"")</f>
        <v>Aprepitant</v>
      </c>
      <c r="E462" s="16" t="str">
        <f>IF(AND(A462&lt;&gt;"",ISNUMBER(A462)),VLOOKUP(A462,Studies!A:BZ,9,FALSE),"")</f>
        <v>FaSSIF-V3-125</v>
      </c>
      <c r="F462" s="13">
        <f>IF(AND(A462&lt;&gt;"",ISNUMBER(A462)),VLOOKUP(A462,Studies!A:BZ,13,FALSE),"")</f>
        <v>1</v>
      </c>
      <c r="G462" s="19">
        <v>1</v>
      </c>
      <c r="H462" s="4">
        <v>30</v>
      </c>
      <c r="I462" s="4" t="s">
        <v>32</v>
      </c>
      <c r="J462" s="4">
        <v>10.132052821128401</v>
      </c>
      <c r="K462" s="4" t="s">
        <v>102</v>
      </c>
      <c r="L462" s="4" t="s">
        <v>345</v>
      </c>
      <c r="M462" s="4">
        <v>0</v>
      </c>
      <c r="N462" s="4" t="s">
        <v>102</v>
      </c>
      <c r="O462" s="4" t="s">
        <v>348</v>
      </c>
      <c r="Q462" t="b">
        <f>IF(ISERROR(VLOOKUP(A462,Projects!A:A,1,FALSE)),FALSE,TRUE)</f>
        <v>1</v>
      </c>
    </row>
    <row r="463" spans="1:17" x14ac:dyDescent="0.35">
      <c r="A463" s="45">
        <v>46</v>
      </c>
      <c r="B463" s="8" t="str">
        <f>IF(AND(A463&lt;&gt;"",ISNUMBER(A463)),VLOOKUP(A463,Studies!A:BZ,2,FALSE),"")</f>
        <v>Litou 2019</v>
      </c>
      <c r="C463" s="8" t="str">
        <f>IF(AND(A463&lt;&gt;"",ISNUMBER(A463)),VLOOKUP(A463,Studies!A:BZ,3,FALSE),"")</f>
        <v>https://doi.org/10.1016/j.ejps.2019.105031</v>
      </c>
      <c r="D463" s="8" t="str">
        <f>IF(AND(A463&lt;&gt;"",ISNUMBER(A463)),VLOOKUP(A463,Studies!A:BZ,4,FALSE),"")</f>
        <v>Aprepitant</v>
      </c>
      <c r="E463" s="16" t="str">
        <f>IF(AND(A463&lt;&gt;"",ISNUMBER(A463)),VLOOKUP(A463,Studies!A:BZ,9,FALSE),"")</f>
        <v>FaSSIF-V3-125</v>
      </c>
      <c r="F463" s="13">
        <f>IF(AND(A463&lt;&gt;"",ISNUMBER(A463)),VLOOKUP(A463,Studies!A:BZ,13,FALSE),"")</f>
        <v>1</v>
      </c>
      <c r="G463" s="19">
        <v>1</v>
      </c>
      <c r="H463" s="4">
        <v>40</v>
      </c>
      <c r="I463" s="4" t="s">
        <v>32</v>
      </c>
      <c r="J463" s="4">
        <v>10.7082833133253</v>
      </c>
      <c r="K463" s="4" t="s">
        <v>102</v>
      </c>
      <c r="L463" s="4" t="s">
        <v>345</v>
      </c>
      <c r="M463" s="4">
        <v>0</v>
      </c>
      <c r="N463" s="4" t="s">
        <v>102</v>
      </c>
      <c r="O463" s="4" t="s">
        <v>348</v>
      </c>
      <c r="Q463" t="b">
        <f>IF(ISERROR(VLOOKUP(A463,Projects!A:A,1,FALSE)),FALSE,TRUE)</f>
        <v>1</v>
      </c>
    </row>
    <row r="464" spans="1:17" x14ac:dyDescent="0.35">
      <c r="A464" s="45">
        <v>46</v>
      </c>
      <c r="B464" s="8" t="str">
        <f>IF(AND(A464&lt;&gt;"",ISNUMBER(A464)),VLOOKUP(A464,Studies!A:BZ,2,FALSE),"")</f>
        <v>Litou 2019</v>
      </c>
      <c r="C464" s="8" t="str">
        <f>IF(AND(A464&lt;&gt;"",ISNUMBER(A464)),VLOOKUP(A464,Studies!A:BZ,3,FALSE),"")</f>
        <v>https://doi.org/10.1016/j.ejps.2019.105031</v>
      </c>
      <c r="D464" s="8" t="str">
        <f>IF(AND(A464&lt;&gt;"",ISNUMBER(A464)),VLOOKUP(A464,Studies!A:BZ,4,FALSE),"")</f>
        <v>Aprepitant</v>
      </c>
      <c r="E464" s="16" t="str">
        <f>IF(AND(A464&lt;&gt;"",ISNUMBER(A464)),VLOOKUP(A464,Studies!A:BZ,9,FALSE),"")</f>
        <v>FaSSIF-V3-125</v>
      </c>
      <c r="F464" s="13">
        <f>IF(AND(A464&lt;&gt;"",ISNUMBER(A464)),VLOOKUP(A464,Studies!A:BZ,13,FALSE),"")</f>
        <v>1</v>
      </c>
      <c r="G464" s="19">
        <v>1</v>
      </c>
      <c r="H464" s="4">
        <v>60</v>
      </c>
      <c r="I464" s="4" t="s">
        <v>32</v>
      </c>
      <c r="J464" s="4">
        <v>11.284513805522201</v>
      </c>
      <c r="K464" s="4" t="s">
        <v>102</v>
      </c>
      <c r="L464" s="4" t="s">
        <v>345</v>
      </c>
      <c r="M464" s="4">
        <v>0</v>
      </c>
      <c r="N464" s="4" t="s">
        <v>102</v>
      </c>
      <c r="O464" s="4" t="s">
        <v>348</v>
      </c>
      <c r="Q464" t="b">
        <f>IF(ISERROR(VLOOKUP(A464,Projects!A:A,1,FALSE)),FALSE,TRUE)</f>
        <v>1</v>
      </c>
    </row>
    <row r="465" spans="1:17" x14ac:dyDescent="0.35">
      <c r="A465" s="45">
        <v>46</v>
      </c>
      <c r="B465" s="8" t="str">
        <f>IF(AND(A465&lt;&gt;"",ISNUMBER(A465)),VLOOKUP(A465,Studies!A:BZ,2,FALSE),"")</f>
        <v>Litou 2019</v>
      </c>
      <c r="C465" s="8" t="str">
        <f>IF(AND(A465&lt;&gt;"",ISNUMBER(A465)),VLOOKUP(A465,Studies!A:BZ,3,FALSE),"")</f>
        <v>https://doi.org/10.1016/j.ejps.2019.105031</v>
      </c>
      <c r="D465" s="8" t="str">
        <f>IF(AND(A465&lt;&gt;"",ISNUMBER(A465)),VLOOKUP(A465,Studies!A:BZ,4,FALSE),"")</f>
        <v>Aprepitant</v>
      </c>
      <c r="E465" s="16" t="str">
        <f>IF(AND(A465&lt;&gt;"",ISNUMBER(A465)),VLOOKUP(A465,Studies!A:BZ,9,FALSE),"")</f>
        <v>FaSSIF-V3-125</v>
      </c>
      <c r="F465" s="13">
        <f>IF(AND(A465&lt;&gt;"",ISNUMBER(A465)),VLOOKUP(A465,Studies!A:BZ,13,FALSE),"")</f>
        <v>1</v>
      </c>
      <c r="G465" s="19">
        <v>1</v>
      </c>
      <c r="H465" s="4">
        <v>90</v>
      </c>
      <c r="I465" s="4" t="s">
        <v>32</v>
      </c>
      <c r="J465" s="4">
        <v>12.292917166866699</v>
      </c>
      <c r="K465" s="4" t="s">
        <v>102</v>
      </c>
      <c r="L465" s="4" t="s">
        <v>345</v>
      </c>
      <c r="M465" s="4">
        <v>0</v>
      </c>
      <c r="N465" s="4" t="s">
        <v>102</v>
      </c>
      <c r="O465" s="4" t="s">
        <v>348</v>
      </c>
      <c r="Q465" t="b">
        <f>IF(ISERROR(VLOOKUP(A465,Projects!A:A,1,FALSE)),FALSE,TRUE)</f>
        <v>1</v>
      </c>
    </row>
    <row r="466" spans="1:17" x14ac:dyDescent="0.35">
      <c r="A466" s="45">
        <v>46</v>
      </c>
      <c r="B466" s="8" t="str">
        <f>IF(AND(A466&lt;&gt;"",ISNUMBER(A466)),VLOOKUP(A466,Studies!A:BZ,2,FALSE),"")</f>
        <v>Litou 2019</v>
      </c>
      <c r="C466" s="8" t="str">
        <f>IF(AND(A466&lt;&gt;"",ISNUMBER(A466)),VLOOKUP(A466,Studies!A:BZ,3,FALSE),"")</f>
        <v>https://doi.org/10.1016/j.ejps.2019.105031</v>
      </c>
      <c r="D466" s="8" t="str">
        <f>IF(AND(A466&lt;&gt;"",ISNUMBER(A466)),VLOOKUP(A466,Studies!A:BZ,4,FALSE),"")</f>
        <v>Aprepitant</v>
      </c>
      <c r="E466" s="16" t="str">
        <f>IF(AND(A466&lt;&gt;"",ISNUMBER(A466)),VLOOKUP(A466,Studies!A:BZ,9,FALSE),"")</f>
        <v>FaSSIF-V3-125</v>
      </c>
      <c r="F466" s="13">
        <f>IF(AND(A466&lt;&gt;"",ISNUMBER(A466)),VLOOKUP(A466,Studies!A:BZ,13,FALSE),"")</f>
        <v>1</v>
      </c>
      <c r="G466" s="19">
        <v>1</v>
      </c>
      <c r="H466" s="4">
        <v>120</v>
      </c>
      <c r="I466" s="4" t="s">
        <v>32</v>
      </c>
      <c r="J466" s="4">
        <v>12.797118847539</v>
      </c>
      <c r="K466" s="4" t="s">
        <v>102</v>
      </c>
      <c r="L466" s="4" t="s">
        <v>345</v>
      </c>
      <c r="M466" s="4">
        <v>0</v>
      </c>
      <c r="N466" s="4" t="s">
        <v>102</v>
      </c>
      <c r="O466" s="4" t="s">
        <v>348</v>
      </c>
      <c r="Q466" t="b">
        <f>IF(ISERROR(VLOOKUP(A466,Projects!A:A,1,FALSE)),FALSE,TRUE)</f>
        <v>1</v>
      </c>
    </row>
    <row r="467" spans="1:17" x14ac:dyDescent="0.35">
      <c r="A467" s="45">
        <v>47</v>
      </c>
      <c r="B467" s="8" t="str">
        <f>IF(AND(A467&lt;&gt;"",ISNUMBER(A467)),VLOOKUP(A467,Studies!A:BZ,2,FALSE),"")</f>
        <v>Litou 2019</v>
      </c>
      <c r="C467" s="8" t="str">
        <f>IF(AND(A467&lt;&gt;"",ISNUMBER(A467)),VLOOKUP(A467,Studies!A:BZ,3,FALSE),"")</f>
        <v>https://doi.org/10.1016/j.ejps.2019.105031</v>
      </c>
      <c r="D467" s="8" t="str">
        <f>IF(AND(A467&lt;&gt;"",ISNUMBER(A467)),VLOOKUP(A467,Studies!A:BZ,4,FALSE),"")</f>
        <v>Aprepitant</v>
      </c>
      <c r="E467" s="16" t="str">
        <f>IF(AND(A467&lt;&gt;"",ISNUMBER(A467)),VLOOKUP(A467,Studies!A:BZ,9,FALSE),"")</f>
        <v>FeSSGF-125</v>
      </c>
      <c r="F467" s="13">
        <f>IF(AND(A467&lt;&gt;"",ISNUMBER(A467)),VLOOKUP(A467,Studies!A:BZ,13,FALSE),"")</f>
        <v>1</v>
      </c>
      <c r="G467" s="19">
        <v>1</v>
      </c>
      <c r="H467" s="4">
        <v>1</v>
      </c>
      <c r="I467" s="4" t="s">
        <v>32</v>
      </c>
      <c r="J467" s="4">
        <v>4.8019207683068998E-2</v>
      </c>
      <c r="K467" s="4" t="s">
        <v>102</v>
      </c>
      <c r="L467" s="4" t="s">
        <v>345</v>
      </c>
      <c r="M467" s="4">
        <v>0</v>
      </c>
      <c r="N467" s="4" t="s">
        <v>102</v>
      </c>
      <c r="O467" s="4" t="s">
        <v>348</v>
      </c>
      <c r="Q467" t="b">
        <f>IF(ISERROR(VLOOKUP(A467,Projects!A:A,1,FALSE)),FALSE,TRUE)</f>
        <v>1</v>
      </c>
    </row>
    <row r="468" spans="1:17" x14ac:dyDescent="0.35">
      <c r="A468" s="45">
        <v>47</v>
      </c>
      <c r="B468" s="8" t="str">
        <f>IF(AND(A468&lt;&gt;"",ISNUMBER(A468)),VLOOKUP(A468,Studies!A:BZ,2,FALSE),"")</f>
        <v>Litou 2019</v>
      </c>
      <c r="C468" s="8" t="str">
        <f>IF(AND(A468&lt;&gt;"",ISNUMBER(A468)),VLOOKUP(A468,Studies!A:BZ,3,FALSE),"")</f>
        <v>https://doi.org/10.1016/j.ejps.2019.105031</v>
      </c>
      <c r="D468" s="8" t="str">
        <f>IF(AND(A468&lt;&gt;"",ISNUMBER(A468)),VLOOKUP(A468,Studies!A:BZ,4,FALSE),"")</f>
        <v>Aprepitant</v>
      </c>
      <c r="E468" s="16" t="str">
        <f>IF(AND(A468&lt;&gt;"",ISNUMBER(A468)),VLOOKUP(A468,Studies!A:BZ,9,FALSE),"")</f>
        <v>FeSSGF-125</v>
      </c>
      <c r="F468" s="13">
        <f>IF(AND(A468&lt;&gt;"",ISNUMBER(A468)),VLOOKUP(A468,Studies!A:BZ,13,FALSE),"")</f>
        <v>1</v>
      </c>
      <c r="G468" s="19">
        <v>1</v>
      </c>
      <c r="H468" s="4">
        <v>2.5</v>
      </c>
      <c r="I468" s="4" t="s">
        <v>32</v>
      </c>
      <c r="J468" s="4">
        <v>4.8019207683097399E-2</v>
      </c>
      <c r="K468" s="4" t="s">
        <v>102</v>
      </c>
      <c r="L468" s="4" t="s">
        <v>345</v>
      </c>
      <c r="M468" s="4">
        <v>0</v>
      </c>
      <c r="N468" s="4" t="s">
        <v>102</v>
      </c>
      <c r="O468" s="4" t="s">
        <v>348</v>
      </c>
      <c r="Q468" t="b">
        <f>IF(ISERROR(VLOOKUP(A468,Projects!A:A,1,FALSE)),FALSE,TRUE)</f>
        <v>1</v>
      </c>
    </row>
    <row r="469" spans="1:17" x14ac:dyDescent="0.35">
      <c r="A469" s="45">
        <v>47</v>
      </c>
      <c r="B469" s="8" t="str">
        <f>IF(AND(A469&lt;&gt;"",ISNUMBER(A469)),VLOOKUP(A469,Studies!A:BZ,2,FALSE),"")</f>
        <v>Litou 2019</v>
      </c>
      <c r="C469" s="8" t="str">
        <f>IF(AND(A469&lt;&gt;"",ISNUMBER(A469)),VLOOKUP(A469,Studies!A:BZ,3,FALSE),"")</f>
        <v>https://doi.org/10.1016/j.ejps.2019.105031</v>
      </c>
      <c r="D469" s="8" t="str">
        <f>IF(AND(A469&lt;&gt;"",ISNUMBER(A469)),VLOOKUP(A469,Studies!A:BZ,4,FALSE),"")</f>
        <v>Aprepitant</v>
      </c>
      <c r="E469" s="16" t="str">
        <f>IF(AND(A469&lt;&gt;"",ISNUMBER(A469)),VLOOKUP(A469,Studies!A:BZ,9,FALSE),"")</f>
        <v>FeSSGF-125</v>
      </c>
      <c r="F469" s="13">
        <f>IF(AND(A469&lt;&gt;"",ISNUMBER(A469)),VLOOKUP(A469,Studies!A:BZ,13,FALSE),"")</f>
        <v>1</v>
      </c>
      <c r="G469" s="19">
        <v>1</v>
      </c>
      <c r="H469" s="4">
        <v>5</v>
      </c>
      <c r="I469" s="4" t="s">
        <v>32</v>
      </c>
      <c r="J469" s="4">
        <v>5.01800720288119</v>
      </c>
      <c r="K469" s="4" t="s">
        <v>102</v>
      </c>
      <c r="L469" s="4" t="s">
        <v>345</v>
      </c>
      <c r="M469" s="4">
        <v>0.8643457382952997</v>
      </c>
      <c r="N469" s="4" t="s">
        <v>102</v>
      </c>
      <c r="O469" s="4" t="s">
        <v>348</v>
      </c>
      <c r="Q469" t="b">
        <f>IF(ISERROR(VLOOKUP(A469,Projects!A:A,1,FALSE)),FALSE,TRUE)</f>
        <v>1</v>
      </c>
    </row>
    <row r="470" spans="1:17" x14ac:dyDescent="0.35">
      <c r="A470" s="45">
        <v>47</v>
      </c>
      <c r="B470" s="8" t="str">
        <f>IF(AND(A470&lt;&gt;"",ISNUMBER(A470)),VLOOKUP(A470,Studies!A:BZ,2,FALSE),"")</f>
        <v>Litou 2019</v>
      </c>
      <c r="C470" s="8" t="str">
        <f>IF(AND(A470&lt;&gt;"",ISNUMBER(A470)),VLOOKUP(A470,Studies!A:BZ,3,FALSE),"")</f>
        <v>https://doi.org/10.1016/j.ejps.2019.105031</v>
      </c>
      <c r="D470" s="8" t="str">
        <f>IF(AND(A470&lt;&gt;"",ISNUMBER(A470)),VLOOKUP(A470,Studies!A:BZ,4,FALSE),"")</f>
        <v>Aprepitant</v>
      </c>
      <c r="E470" s="16" t="str">
        <f>IF(AND(A470&lt;&gt;"",ISNUMBER(A470)),VLOOKUP(A470,Studies!A:BZ,9,FALSE),"")</f>
        <v>FeSSGF-125</v>
      </c>
      <c r="F470" s="13">
        <f>IF(AND(A470&lt;&gt;"",ISNUMBER(A470)),VLOOKUP(A470,Studies!A:BZ,13,FALSE),"")</f>
        <v>1</v>
      </c>
      <c r="G470" s="19">
        <v>1</v>
      </c>
      <c r="H470" s="4">
        <v>7.5</v>
      </c>
      <c r="I470" s="4" t="s">
        <v>32</v>
      </c>
      <c r="J470" s="4">
        <v>6.5306122448979798</v>
      </c>
      <c r="K470" s="4" t="s">
        <v>102</v>
      </c>
      <c r="L470" s="4" t="s">
        <v>345</v>
      </c>
      <c r="M470" s="4">
        <v>0.64825930372148033</v>
      </c>
      <c r="N470" s="4" t="s">
        <v>102</v>
      </c>
      <c r="O470" s="4" t="s">
        <v>348</v>
      </c>
      <c r="Q470" t="b">
        <f>IF(ISERROR(VLOOKUP(A470,Projects!A:A,1,FALSE)),FALSE,TRUE)</f>
        <v>1</v>
      </c>
    </row>
    <row r="471" spans="1:17" x14ac:dyDescent="0.35">
      <c r="A471" s="45">
        <v>47</v>
      </c>
      <c r="B471" s="8" t="str">
        <f>IF(AND(A471&lt;&gt;"",ISNUMBER(A471)),VLOOKUP(A471,Studies!A:BZ,2,FALSE),"")</f>
        <v>Litou 2019</v>
      </c>
      <c r="C471" s="8" t="str">
        <f>IF(AND(A471&lt;&gt;"",ISNUMBER(A471)),VLOOKUP(A471,Studies!A:BZ,3,FALSE),"")</f>
        <v>https://doi.org/10.1016/j.ejps.2019.105031</v>
      </c>
      <c r="D471" s="8" t="str">
        <f>IF(AND(A471&lt;&gt;"",ISNUMBER(A471)),VLOOKUP(A471,Studies!A:BZ,4,FALSE),"")</f>
        <v>Aprepitant</v>
      </c>
      <c r="E471" s="16" t="str">
        <f>IF(AND(A471&lt;&gt;"",ISNUMBER(A471)),VLOOKUP(A471,Studies!A:BZ,9,FALSE),"")</f>
        <v>FeSSGF-125</v>
      </c>
      <c r="F471" s="13">
        <f>IF(AND(A471&lt;&gt;"",ISNUMBER(A471)),VLOOKUP(A471,Studies!A:BZ,13,FALSE),"")</f>
        <v>1</v>
      </c>
      <c r="G471" s="19">
        <v>1</v>
      </c>
      <c r="H471" s="4">
        <v>10</v>
      </c>
      <c r="I471" s="4" t="s">
        <v>32</v>
      </c>
      <c r="J471" s="4">
        <v>7.8271308523409502</v>
      </c>
      <c r="K471" s="4" t="s">
        <v>102</v>
      </c>
      <c r="L471" s="4" t="s">
        <v>345</v>
      </c>
      <c r="M471" s="4">
        <v>0.43217286914767961</v>
      </c>
      <c r="N471" s="4" t="s">
        <v>102</v>
      </c>
      <c r="O471" s="4" t="s">
        <v>348</v>
      </c>
      <c r="Q471" t="b">
        <f>IF(ISERROR(VLOOKUP(A471,Projects!A:A,1,FALSE)),FALSE,TRUE)</f>
        <v>1</v>
      </c>
    </row>
    <row r="472" spans="1:17" x14ac:dyDescent="0.35">
      <c r="A472" s="45">
        <v>47</v>
      </c>
      <c r="B472" s="8" t="str">
        <f>IF(AND(A472&lt;&gt;"",ISNUMBER(A472)),VLOOKUP(A472,Studies!A:BZ,2,FALSE),"")</f>
        <v>Litou 2019</v>
      </c>
      <c r="C472" s="8" t="str">
        <f>IF(AND(A472&lt;&gt;"",ISNUMBER(A472)),VLOOKUP(A472,Studies!A:BZ,3,FALSE),"")</f>
        <v>https://doi.org/10.1016/j.ejps.2019.105031</v>
      </c>
      <c r="D472" s="8" t="str">
        <f>IF(AND(A472&lt;&gt;"",ISNUMBER(A472)),VLOOKUP(A472,Studies!A:BZ,4,FALSE),"")</f>
        <v>Aprepitant</v>
      </c>
      <c r="E472" s="16" t="str">
        <f>IF(AND(A472&lt;&gt;"",ISNUMBER(A472)),VLOOKUP(A472,Studies!A:BZ,9,FALSE),"")</f>
        <v>FeSSGF-125</v>
      </c>
      <c r="F472" s="13">
        <f>IF(AND(A472&lt;&gt;"",ISNUMBER(A472)),VLOOKUP(A472,Studies!A:BZ,13,FALSE),"")</f>
        <v>1</v>
      </c>
      <c r="G472" s="19">
        <v>1</v>
      </c>
      <c r="H472" s="4">
        <v>20</v>
      </c>
      <c r="I472" s="4" t="s">
        <v>32</v>
      </c>
      <c r="J472" s="4">
        <v>8.9795918367347198</v>
      </c>
      <c r="K472" s="4" t="s">
        <v>102</v>
      </c>
      <c r="L472" s="4" t="s">
        <v>345</v>
      </c>
      <c r="M472" s="4">
        <v>0.57623049219692035</v>
      </c>
      <c r="N472" s="4" t="s">
        <v>102</v>
      </c>
      <c r="O472" s="4" t="s">
        <v>348</v>
      </c>
      <c r="Q472" t="b">
        <f>IF(ISERROR(VLOOKUP(A472,Projects!A:A,1,FALSE)),FALSE,TRUE)</f>
        <v>1</v>
      </c>
    </row>
    <row r="473" spans="1:17" x14ac:dyDescent="0.35">
      <c r="A473" s="45">
        <v>47</v>
      </c>
      <c r="B473" s="8" t="str">
        <f>IF(AND(A473&lt;&gt;"",ISNUMBER(A473)),VLOOKUP(A473,Studies!A:BZ,2,FALSE),"")</f>
        <v>Litou 2019</v>
      </c>
      <c r="C473" s="8" t="str">
        <f>IF(AND(A473&lt;&gt;"",ISNUMBER(A473)),VLOOKUP(A473,Studies!A:BZ,3,FALSE),"")</f>
        <v>https://doi.org/10.1016/j.ejps.2019.105031</v>
      </c>
      <c r="D473" s="8" t="str">
        <f>IF(AND(A473&lt;&gt;"",ISNUMBER(A473)),VLOOKUP(A473,Studies!A:BZ,4,FALSE),"")</f>
        <v>Aprepitant</v>
      </c>
      <c r="E473" s="16" t="str">
        <f>IF(AND(A473&lt;&gt;"",ISNUMBER(A473)),VLOOKUP(A473,Studies!A:BZ,9,FALSE),"")</f>
        <v>FeSSGF-125</v>
      </c>
      <c r="F473" s="13">
        <f>IF(AND(A473&lt;&gt;"",ISNUMBER(A473)),VLOOKUP(A473,Studies!A:BZ,13,FALSE),"")</f>
        <v>1</v>
      </c>
      <c r="G473" s="19">
        <v>1</v>
      </c>
      <c r="H473" s="4">
        <v>30</v>
      </c>
      <c r="I473" s="4" t="s">
        <v>32</v>
      </c>
      <c r="J473" s="4">
        <v>10.132052821128401</v>
      </c>
      <c r="K473" s="4" t="s">
        <v>102</v>
      </c>
      <c r="L473" s="4" t="s">
        <v>345</v>
      </c>
      <c r="M473" s="4">
        <v>0</v>
      </c>
      <c r="N473" s="4" t="s">
        <v>102</v>
      </c>
      <c r="O473" s="4" t="s">
        <v>348</v>
      </c>
      <c r="Q473" t="b">
        <f>IF(ISERROR(VLOOKUP(A473,Projects!A:A,1,FALSE)),FALSE,TRUE)</f>
        <v>1</v>
      </c>
    </row>
    <row r="474" spans="1:17" x14ac:dyDescent="0.35">
      <c r="A474" s="45">
        <v>47</v>
      </c>
      <c r="B474" s="8" t="str">
        <f>IF(AND(A474&lt;&gt;"",ISNUMBER(A474)),VLOOKUP(A474,Studies!A:BZ,2,FALSE),"")</f>
        <v>Litou 2019</v>
      </c>
      <c r="C474" s="8" t="str">
        <f>IF(AND(A474&lt;&gt;"",ISNUMBER(A474)),VLOOKUP(A474,Studies!A:BZ,3,FALSE),"")</f>
        <v>https://doi.org/10.1016/j.ejps.2019.105031</v>
      </c>
      <c r="D474" s="8" t="str">
        <f>IF(AND(A474&lt;&gt;"",ISNUMBER(A474)),VLOOKUP(A474,Studies!A:BZ,4,FALSE),"")</f>
        <v>Aprepitant</v>
      </c>
      <c r="E474" s="16" t="str">
        <f>IF(AND(A474&lt;&gt;"",ISNUMBER(A474)),VLOOKUP(A474,Studies!A:BZ,9,FALSE),"")</f>
        <v>FeSSGF-125</v>
      </c>
      <c r="F474" s="13">
        <f>IF(AND(A474&lt;&gt;"",ISNUMBER(A474)),VLOOKUP(A474,Studies!A:BZ,13,FALSE),"")</f>
        <v>1</v>
      </c>
      <c r="G474" s="19">
        <v>1</v>
      </c>
      <c r="H474" s="4">
        <v>40</v>
      </c>
      <c r="I474" s="4" t="s">
        <v>32</v>
      </c>
      <c r="J474" s="4">
        <v>10.7082833133253</v>
      </c>
      <c r="K474" s="4" t="s">
        <v>102</v>
      </c>
      <c r="L474" s="4" t="s">
        <v>345</v>
      </c>
      <c r="M474" s="4">
        <v>0</v>
      </c>
      <c r="N474" s="4" t="s">
        <v>102</v>
      </c>
      <c r="O474" s="4" t="s">
        <v>348</v>
      </c>
      <c r="Q474" t="b">
        <f>IF(ISERROR(VLOOKUP(A474,Projects!A:A,1,FALSE)),FALSE,TRUE)</f>
        <v>1</v>
      </c>
    </row>
    <row r="475" spans="1:17" x14ac:dyDescent="0.35">
      <c r="A475" s="45">
        <v>47</v>
      </c>
      <c r="B475" s="8" t="str">
        <f>IF(AND(A475&lt;&gt;"",ISNUMBER(A475)),VLOOKUP(A475,Studies!A:BZ,2,FALSE),"")</f>
        <v>Litou 2019</v>
      </c>
      <c r="C475" s="8" t="str">
        <f>IF(AND(A475&lt;&gt;"",ISNUMBER(A475)),VLOOKUP(A475,Studies!A:BZ,3,FALSE),"")</f>
        <v>https://doi.org/10.1016/j.ejps.2019.105031</v>
      </c>
      <c r="D475" s="8" t="str">
        <f>IF(AND(A475&lt;&gt;"",ISNUMBER(A475)),VLOOKUP(A475,Studies!A:BZ,4,FALSE),"")</f>
        <v>Aprepitant</v>
      </c>
      <c r="E475" s="16" t="str">
        <f>IF(AND(A475&lt;&gt;"",ISNUMBER(A475)),VLOOKUP(A475,Studies!A:BZ,9,FALSE),"")</f>
        <v>FeSSGF-125</v>
      </c>
      <c r="F475" s="13">
        <f>IF(AND(A475&lt;&gt;"",ISNUMBER(A475)),VLOOKUP(A475,Studies!A:BZ,13,FALSE),"")</f>
        <v>1</v>
      </c>
      <c r="G475" s="19">
        <v>1</v>
      </c>
      <c r="H475" s="4">
        <v>60</v>
      </c>
      <c r="I475" s="4" t="s">
        <v>32</v>
      </c>
      <c r="J475" s="4">
        <v>11.284513805522201</v>
      </c>
      <c r="K475" s="4" t="s">
        <v>102</v>
      </c>
      <c r="L475" s="4" t="s">
        <v>345</v>
      </c>
      <c r="M475" s="4">
        <v>0</v>
      </c>
      <c r="N475" s="4" t="s">
        <v>102</v>
      </c>
      <c r="O475" s="4" t="s">
        <v>348</v>
      </c>
      <c r="Q475" t="b">
        <f>IF(ISERROR(VLOOKUP(A475,Projects!A:A,1,FALSE)),FALSE,TRUE)</f>
        <v>1</v>
      </c>
    </row>
    <row r="476" spans="1:17" x14ac:dyDescent="0.35">
      <c r="A476" s="45">
        <v>47</v>
      </c>
      <c r="B476" s="8" t="str">
        <f>IF(AND(A476&lt;&gt;"",ISNUMBER(A476)),VLOOKUP(A476,Studies!A:BZ,2,FALSE),"")</f>
        <v>Litou 2019</v>
      </c>
      <c r="C476" s="8" t="str">
        <f>IF(AND(A476&lt;&gt;"",ISNUMBER(A476)),VLOOKUP(A476,Studies!A:BZ,3,FALSE),"")</f>
        <v>https://doi.org/10.1016/j.ejps.2019.105031</v>
      </c>
      <c r="D476" s="8" t="str">
        <f>IF(AND(A476&lt;&gt;"",ISNUMBER(A476)),VLOOKUP(A476,Studies!A:BZ,4,FALSE),"")</f>
        <v>Aprepitant</v>
      </c>
      <c r="E476" s="16" t="str">
        <f>IF(AND(A476&lt;&gt;"",ISNUMBER(A476)),VLOOKUP(A476,Studies!A:BZ,9,FALSE),"")</f>
        <v>FeSSGF-125</v>
      </c>
      <c r="F476" s="13">
        <f>IF(AND(A476&lt;&gt;"",ISNUMBER(A476)),VLOOKUP(A476,Studies!A:BZ,13,FALSE),"")</f>
        <v>1</v>
      </c>
      <c r="G476" s="19">
        <v>1</v>
      </c>
      <c r="H476" s="4">
        <v>90</v>
      </c>
      <c r="I476" s="4" t="s">
        <v>32</v>
      </c>
      <c r="J476" s="4">
        <v>12.292917166866699</v>
      </c>
      <c r="K476" s="4" t="s">
        <v>102</v>
      </c>
      <c r="L476" s="4" t="s">
        <v>345</v>
      </c>
      <c r="M476" s="4">
        <v>0</v>
      </c>
      <c r="N476" s="4" t="s">
        <v>102</v>
      </c>
      <c r="O476" s="4" t="s">
        <v>348</v>
      </c>
      <c r="Q476" t="b">
        <f>IF(ISERROR(VLOOKUP(A476,Projects!A:A,1,FALSE)),FALSE,TRUE)</f>
        <v>1</v>
      </c>
    </row>
    <row r="477" spans="1:17" x14ac:dyDescent="0.35">
      <c r="A477" s="45">
        <v>47</v>
      </c>
      <c r="B477" s="8" t="str">
        <f>IF(AND(A477&lt;&gt;"",ISNUMBER(A477)),VLOOKUP(A477,Studies!A:BZ,2,FALSE),"")</f>
        <v>Litou 2019</v>
      </c>
      <c r="C477" s="8" t="str">
        <f>IF(AND(A477&lt;&gt;"",ISNUMBER(A477)),VLOOKUP(A477,Studies!A:BZ,3,FALSE),"")</f>
        <v>https://doi.org/10.1016/j.ejps.2019.105031</v>
      </c>
      <c r="D477" s="8" t="str">
        <f>IF(AND(A477&lt;&gt;"",ISNUMBER(A477)),VLOOKUP(A477,Studies!A:BZ,4,FALSE),"")</f>
        <v>Aprepitant</v>
      </c>
      <c r="E477" s="16" t="str">
        <f>IF(AND(A477&lt;&gt;"",ISNUMBER(A477)),VLOOKUP(A477,Studies!A:BZ,9,FALSE),"")</f>
        <v>FeSSGF-125</v>
      </c>
      <c r="F477" s="13">
        <f>IF(AND(A477&lt;&gt;"",ISNUMBER(A477)),VLOOKUP(A477,Studies!A:BZ,13,FALSE),"")</f>
        <v>1</v>
      </c>
      <c r="G477" s="19">
        <v>1</v>
      </c>
      <c r="H477" s="4">
        <v>120</v>
      </c>
      <c r="I477" s="4" t="s">
        <v>32</v>
      </c>
      <c r="J477" s="4">
        <v>12.797118847539</v>
      </c>
      <c r="K477" s="4" t="s">
        <v>102</v>
      </c>
      <c r="L477" s="4" t="s">
        <v>345</v>
      </c>
      <c r="M477" s="4">
        <v>0</v>
      </c>
      <c r="N477" s="4" t="s">
        <v>102</v>
      </c>
      <c r="O477" s="4" t="s">
        <v>348</v>
      </c>
      <c r="Q477" t="b">
        <f>IF(ISERROR(VLOOKUP(A477,Projects!A:A,1,FALSE)),FALSE,TRUE)</f>
        <v>1</v>
      </c>
    </row>
    <row r="478" spans="1:17" x14ac:dyDescent="0.35">
      <c r="A478" s="45">
        <v>48</v>
      </c>
      <c r="B478" s="8" t="str">
        <f>IF(AND(A478&lt;&gt;"",ISNUMBER(A478)),VLOOKUP(A478,Studies!A:BZ,2,FALSE),"")</f>
        <v>Litou 2019</v>
      </c>
      <c r="C478" s="8" t="str">
        <f>IF(AND(A478&lt;&gt;"",ISNUMBER(A478)),VLOOKUP(A478,Studies!A:BZ,3,FALSE),"")</f>
        <v>https://doi.org/10.1016/j.ejps.2019.105031</v>
      </c>
      <c r="D478" s="8" t="str">
        <f>IF(AND(A478&lt;&gt;"",ISNUMBER(A478)),VLOOKUP(A478,Studies!A:BZ,4,FALSE),"")</f>
        <v>Aprepitant</v>
      </c>
      <c r="E478" s="16" t="str">
        <f>IF(AND(A478&lt;&gt;"",ISNUMBER(A478)),VLOOKUP(A478,Studies!A:BZ,9,FALSE),"")</f>
        <v>FeSSIF-V1-125</v>
      </c>
      <c r="F478" s="13">
        <f>IF(AND(A478&lt;&gt;"",ISNUMBER(A478)),VLOOKUP(A478,Studies!A:BZ,13,FALSE),"")</f>
        <v>1</v>
      </c>
      <c r="G478" s="19">
        <v>1</v>
      </c>
      <c r="H478" s="4">
        <v>2</v>
      </c>
      <c r="I478" s="4" t="s">
        <v>32</v>
      </c>
      <c r="J478" s="4">
        <v>0.21406620113936001</v>
      </c>
      <c r="K478" s="4" t="s">
        <v>102</v>
      </c>
      <c r="L478" s="4" t="s">
        <v>345</v>
      </c>
      <c r="M478" s="4">
        <v>0</v>
      </c>
      <c r="N478" s="4" t="s">
        <v>102</v>
      </c>
      <c r="O478" s="4" t="s">
        <v>348</v>
      </c>
      <c r="Q478" t="b">
        <f>IF(ISERROR(VLOOKUP(A478,Projects!A:A,1,FALSE)),FALSE,TRUE)</f>
        <v>1</v>
      </c>
    </row>
    <row r="479" spans="1:17" x14ac:dyDescent="0.35">
      <c r="A479" s="45">
        <v>48</v>
      </c>
      <c r="B479" s="8" t="str">
        <f>IF(AND(A479&lt;&gt;"",ISNUMBER(A479)),VLOOKUP(A479,Studies!A:BZ,2,FALSE),"")</f>
        <v>Litou 2019</v>
      </c>
      <c r="C479" s="8" t="str">
        <f>IF(AND(A479&lt;&gt;"",ISNUMBER(A479)),VLOOKUP(A479,Studies!A:BZ,3,FALSE),"")</f>
        <v>https://doi.org/10.1016/j.ejps.2019.105031</v>
      </c>
      <c r="D479" s="8" t="str">
        <f>IF(AND(A479&lt;&gt;"",ISNUMBER(A479)),VLOOKUP(A479,Studies!A:BZ,4,FALSE),"")</f>
        <v>Aprepitant</v>
      </c>
      <c r="E479" s="16" t="str">
        <f>IF(AND(A479&lt;&gt;"",ISNUMBER(A479)),VLOOKUP(A479,Studies!A:BZ,9,FALSE),"")</f>
        <v>FeSSIF-V1-125</v>
      </c>
      <c r="F479" s="13">
        <f>IF(AND(A479&lt;&gt;"",ISNUMBER(A479)),VLOOKUP(A479,Studies!A:BZ,13,FALSE),"")</f>
        <v>1</v>
      </c>
      <c r="G479" s="19">
        <v>1</v>
      </c>
      <c r="H479" s="4">
        <v>5</v>
      </c>
      <c r="I479" s="4" t="s">
        <v>32</v>
      </c>
      <c r="J479" s="4">
        <v>28.412819316150401</v>
      </c>
      <c r="K479" s="4" t="s">
        <v>102</v>
      </c>
      <c r="L479" s="4" t="s">
        <v>345</v>
      </c>
      <c r="M479" s="4">
        <v>16.978417266187098</v>
      </c>
      <c r="N479" s="4" t="s">
        <v>102</v>
      </c>
      <c r="O479" s="4" t="s">
        <v>348</v>
      </c>
      <c r="Q479" t="b">
        <f>IF(ISERROR(VLOOKUP(A479,Projects!A:A,1,FALSE)),FALSE,TRUE)</f>
        <v>1</v>
      </c>
    </row>
    <row r="480" spans="1:17" x14ac:dyDescent="0.35">
      <c r="A480" s="45">
        <v>48</v>
      </c>
      <c r="B480" s="8" t="str">
        <f>IF(AND(A480&lt;&gt;"",ISNUMBER(A480)),VLOOKUP(A480,Studies!A:BZ,2,FALSE),"")</f>
        <v>Litou 2019</v>
      </c>
      <c r="C480" s="8" t="str">
        <f>IF(AND(A480&lt;&gt;"",ISNUMBER(A480)),VLOOKUP(A480,Studies!A:BZ,3,FALSE),"")</f>
        <v>https://doi.org/10.1016/j.ejps.2019.105031</v>
      </c>
      <c r="D480" s="8" t="str">
        <f>IF(AND(A480&lt;&gt;"",ISNUMBER(A480)),VLOOKUP(A480,Studies!A:BZ,4,FALSE),"")</f>
        <v>Aprepitant</v>
      </c>
      <c r="E480" s="16" t="str">
        <f>IF(AND(A480&lt;&gt;"",ISNUMBER(A480)),VLOOKUP(A480,Studies!A:BZ,9,FALSE),"")</f>
        <v>FeSSIF-V1-125</v>
      </c>
      <c r="F480" s="13">
        <f>IF(AND(A480&lt;&gt;"",ISNUMBER(A480)),VLOOKUP(A480,Studies!A:BZ,13,FALSE),"")</f>
        <v>1</v>
      </c>
      <c r="G480" s="19">
        <v>1</v>
      </c>
      <c r="H480" s="4">
        <v>10</v>
      </c>
      <c r="I480" s="4" t="s">
        <v>32</v>
      </c>
      <c r="J480" s="4">
        <v>52.437105395243101</v>
      </c>
      <c r="K480" s="4" t="s">
        <v>102</v>
      </c>
      <c r="L480" s="4" t="s">
        <v>345</v>
      </c>
      <c r="M480" s="4">
        <v>1.7985611510790989</v>
      </c>
      <c r="N480" s="4" t="s">
        <v>102</v>
      </c>
      <c r="O480" s="4" t="s">
        <v>348</v>
      </c>
      <c r="Q480" t="b">
        <f>IF(ISERROR(VLOOKUP(A480,Projects!A:A,1,FALSE)),FALSE,TRUE)</f>
        <v>1</v>
      </c>
    </row>
    <row r="481" spans="1:17" x14ac:dyDescent="0.35">
      <c r="A481" s="45">
        <v>48</v>
      </c>
      <c r="B481" s="8" t="str">
        <f>IF(AND(A481&lt;&gt;"",ISNUMBER(A481)),VLOOKUP(A481,Studies!A:BZ,2,FALSE),"")</f>
        <v>Litou 2019</v>
      </c>
      <c r="C481" s="8" t="str">
        <f>IF(AND(A481&lt;&gt;"",ISNUMBER(A481)),VLOOKUP(A481,Studies!A:BZ,3,FALSE),"")</f>
        <v>https://doi.org/10.1016/j.ejps.2019.105031</v>
      </c>
      <c r="D481" s="8" t="str">
        <f>IF(AND(A481&lt;&gt;"",ISNUMBER(A481)),VLOOKUP(A481,Studies!A:BZ,4,FALSE),"")</f>
        <v>Aprepitant</v>
      </c>
      <c r="E481" s="16" t="str">
        <f>IF(AND(A481&lt;&gt;"",ISNUMBER(A481)),VLOOKUP(A481,Studies!A:BZ,9,FALSE),"")</f>
        <v>FeSSIF-V1-125</v>
      </c>
      <c r="F481" s="13">
        <f>IF(AND(A481&lt;&gt;"",ISNUMBER(A481)),VLOOKUP(A481,Studies!A:BZ,13,FALSE),"")</f>
        <v>1</v>
      </c>
      <c r="G481" s="19">
        <v>1</v>
      </c>
      <c r="H481" s="4">
        <v>20</v>
      </c>
      <c r="I481" s="4" t="s">
        <v>32</v>
      </c>
      <c r="J481" s="4">
        <v>55.449706330406897</v>
      </c>
      <c r="K481" s="4" t="s">
        <v>102</v>
      </c>
      <c r="L481" s="4" t="s">
        <v>345</v>
      </c>
      <c r="M481" s="4">
        <v>1.5107913669064033</v>
      </c>
      <c r="N481" s="4" t="s">
        <v>102</v>
      </c>
      <c r="O481" s="4" t="s">
        <v>348</v>
      </c>
      <c r="Q481" t="b">
        <f>IF(ISERROR(VLOOKUP(A481,Projects!A:A,1,FALSE)),FALSE,TRUE)</f>
        <v>1</v>
      </c>
    </row>
    <row r="482" spans="1:17" x14ac:dyDescent="0.35">
      <c r="A482" s="45">
        <v>48</v>
      </c>
      <c r="B482" s="8" t="str">
        <f>IF(AND(A482&lt;&gt;"",ISNUMBER(A482)),VLOOKUP(A482,Studies!A:BZ,2,FALSE),"")</f>
        <v>Litou 2019</v>
      </c>
      <c r="C482" s="8" t="str">
        <f>IF(AND(A482&lt;&gt;"",ISNUMBER(A482)),VLOOKUP(A482,Studies!A:BZ,3,FALSE),"")</f>
        <v>https://doi.org/10.1016/j.ejps.2019.105031</v>
      </c>
      <c r="D482" s="8" t="str">
        <f>IF(AND(A482&lt;&gt;"",ISNUMBER(A482)),VLOOKUP(A482,Studies!A:BZ,4,FALSE),"")</f>
        <v>Aprepitant</v>
      </c>
      <c r="E482" s="16" t="str">
        <f>IF(AND(A482&lt;&gt;"",ISNUMBER(A482)),VLOOKUP(A482,Studies!A:BZ,9,FALSE),"")</f>
        <v>FeSSIF-V1-125</v>
      </c>
      <c r="F482" s="13">
        <f>IF(AND(A482&lt;&gt;"",ISNUMBER(A482)),VLOOKUP(A482,Studies!A:BZ,13,FALSE),"")</f>
        <v>1</v>
      </c>
      <c r="G482" s="19">
        <v>1</v>
      </c>
      <c r="H482" s="4">
        <v>30</v>
      </c>
      <c r="I482" s="4" t="s">
        <v>32</v>
      </c>
      <c r="J482" s="4">
        <v>58.750077049743297</v>
      </c>
      <c r="K482" s="4" t="s">
        <v>102</v>
      </c>
      <c r="L482" s="4" t="s">
        <v>345</v>
      </c>
      <c r="M482" s="4">
        <v>5.1798561151079028</v>
      </c>
      <c r="N482" s="4" t="s">
        <v>102</v>
      </c>
      <c r="O482" s="4" t="s">
        <v>348</v>
      </c>
      <c r="Q482" t="b">
        <f>IF(ISERROR(VLOOKUP(A482,Projects!A:A,1,FALSE)),FALSE,TRUE)</f>
        <v>1</v>
      </c>
    </row>
    <row r="483" spans="1:17" x14ac:dyDescent="0.35">
      <c r="A483" s="45">
        <v>48</v>
      </c>
      <c r="B483" s="8" t="str">
        <f>IF(AND(A483&lt;&gt;"",ISNUMBER(A483)),VLOOKUP(A483,Studies!A:BZ,2,FALSE),"")</f>
        <v>Litou 2019</v>
      </c>
      <c r="C483" s="8" t="str">
        <f>IF(AND(A483&lt;&gt;"",ISNUMBER(A483)),VLOOKUP(A483,Studies!A:BZ,3,FALSE),"")</f>
        <v>https://doi.org/10.1016/j.ejps.2019.105031</v>
      </c>
      <c r="D483" s="8" t="str">
        <f>IF(AND(A483&lt;&gt;"",ISNUMBER(A483)),VLOOKUP(A483,Studies!A:BZ,4,FALSE),"")</f>
        <v>Aprepitant</v>
      </c>
      <c r="E483" s="16" t="str">
        <f>IF(AND(A483&lt;&gt;"",ISNUMBER(A483)),VLOOKUP(A483,Studies!A:BZ,9,FALSE),"")</f>
        <v>FeSSIF-V1-125</v>
      </c>
      <c r="F483" s="13">
        <f>IF(AND(A483&lt;&gt;"",ISNUMBER(A483)),VLOOKUP(A483,Studies!A:BZ,13,FALSE),"")</f>
        <v>1</v>
      </c>
      <c r="G483" s="19">
        <v>1</v>
      </c>
      <c r="H483" s="4">
        <v>60</v>
      </c>
      <c r="I483" s="4" t="s">
        <v>32</v>
      </c>
      <c r="J483" s="4">
        <v>60.305821438320599</v>
      </c>
      <c r="K483" s="4" t="s">
        <v>102</v>
      </c>
      <c r="L483" s="4" t="s">
        <v>345</v>
      </c>
      <c r="M483" s="4">
        <v>3.3093525179855021</v>
      </c>
      <c r="N483" s="4" t="s">
        <v>102</v>
      </c>
      <c r="O483" s="4" t="s">
        <v>348</v>
      </c>
      <c r="Q483" t="b">
        <f>IF(ISERROR(VLOOKUP(A483,Projects!A:A,1,FALSE)),FALSE,TRUE)</f>
        <v>1</v>
      </c>
    </row>
    <row r="484" spans="1:17" x14ac:dyDescent="0.35">
      <c r="A484" s="45">
        <v>48</v>
      </c>
      <c r="B484" s="8" t="str">
        <f>IF(AND(A484&lt;&gt;"",ISNUMBER(A484)),VLOOKUP(A484,Studies!A:BZ,2,FALSE),"")</f>
        <v>Litou 2019</v>
      </c>
      <c r="C484" s="8" t="str">
        <f>IF(AND(A484&lt;&gt;"",ISNUMBER(A484)),VLOOKUP(A484,Studies!A:BZ,3,FALSE),"")</f>
        <v>https://doi.org/10.1016/j.ejps.2019.105031</v>
      </c>
      <c r="D484" s="8" t="str">
        <f>IF(AND(A484&lt;&gt;"",ISNUMBER(A484)),VLOOKUP(A484,Studies!A:BZ,4,FALSE),"")</f>
        <v>Aprepitant</v>
      </c>
      <c r="E484" s="16" t="str">
        <f>IF(AND(A484&lt;&gt;"",ISNUMBER(A484)),VLOOKUP(A484,Studies!A:BZ,9,FALSE),"")</f>
        <v>FeSSIF-V1-125</v>
      </c>
      <c r="F484" s="13">
        <f>IF(AND(A484&lt;&gt;"",ISNUMBER(A484)),VLOOKUP(A484,Studies!A:BZ,13,FALSE),"")</f>
        <v>1</v>
      </c>
      <c r="G484" s="19">
        <v>1</v>
      </c>
      <c r="H484" s="4">
        <v>90</v>
      </c>
      <c r="I484" s="4" t="s">
        <v>32</v>
      </c>
      <c r="J484" s="4">
        <v>58.983867985171202</v>
      </c>
      <c r="K484" s="4" t="s">
        <v>102</v>
      </c>
      <c r="L484" s="4" t="s">
        <v>345</v>
      </c>
      <c r="M484" s="4">
        <v>6.2589928057552981</v>
      </c>
      <c r="N484" s="4" t="s">
        <v>102</v>
      </c>
      <c r="O484" s="4" t="s">
        <v>348</v>
      </c>
      <c r="Q484" t="b">
        <f>IF(ISERROR(VLOOKUP(A484,Projects!A:A,1,FALSE)),FALSE,TRUE)</f>
        <v>1</v>
      </c>
    </row>
    <row r="485" spans="1:17" x14ac:dyDescent="0.35">
      <c r="A485" s="45">
        <v>48</v>
      </c>
      <c r="B485" s="8" t="str">
        <f>IF(AND(A485&lt;&gt;"",ISNUMBER(A485)),VLOOKUP(A485,Studies!A:BZ,2,FALSE),"")</f>
        <v>Litou 2019</v>
      </c>
      <c r="C485" s="8" t="str">
        <f>IF(AND(A485&lt;&gt;"",ISNUMBER(A485)),VLOOKUP(A485,Studies!A:BZ,3,FALSE),"")</f>
        <v>https://doi.org/10.1016/j.ejps.2019.105031</v>
      </c>
      <c r="D485" s="8" t="str">
        <f>IF(AND(A485&lt;&gt;"",ISNUMBER(A485)),VLOOKUP(A485,Studies!A:BZ,4,FALSE),"")</f>
        <v>Aprepitant</v>
      </c>
      <c r="E485" s="16" t="str">
        <f>IF(AND(A485&lt;&gt;"",ISNUMBER(A485)),VLOOKUP(A485,Studies!A:BZ,9,FALSE),"")</f>
        <v>FeSSIF-V1-125</v>
      </c>
      <c r="F485" s="13">
        <f>IF(AND(A485&lt;&gt;"",ISNUMBER(A485)),VLOOKUP(A485,Studies!A:BZ,13,FALSE),"")</f>
        <v>1</v>
      </c>
      <c r="G485" s="19">
        <v>1</v>
      </c>
      <c r="H485" s="4">
        <v>120</v>
      </c>
      <c r="I485" s="4" t="s">
        <v>32</v>
      </c>
      <c r="J485" s="4">
        <v>57.8777858985761</v>
      </c>
      <c r="K485" s="4" t="s">
        <v>102</v>
      </c>
      <c r="L485" s="4" t="s">
        <v>345</v>
      </c>
      <c r="M485" s="4">
        <v>4.0287769784171985</v>
      </c>
      <c r="N485" s="4" t="s">
        <v>102</v>
      </c>
      <c r="O485" s="4" t="s">
        <v>348</v>
      </c>
      <c r="Q485" t="b">
        <f>IF(ISERROR(VLOOKUP(A485,Projects!A:A,1,FALSE)),FALSE,TRUE)</f>
        <v>1</v>
      </c>
    </row>
    <row r="486" spans="1:17" x14ac:dyDescent="0.35">
      <c r="A486" s="45">
        <v>49</v>
      </c>
      <c r="B486" s="8" t="str">
        <f>IF(AND(A486&lt;&gt;"",ISNUMBER(A486)),VLOOKUP(A486,Studies!A:BZ,2,FALSE),"")</f>
        <v>Litou 2019</v>
      </c>
      <c r="C486" s="8" t="str">
        <f>IF(AND(A486&lt;&gt;"",ISNUMBER(A486)),VLOOKUP(A486,Studies!A:BZ,3,FALSE),"")</f>
        <v>https://doi.org/10.1016/j.ejps.2019.105031</v>
      </c>
      <c r="D486" s="8" t="str">
        <f>IF(AND(A486&lt;&gt;"",ISNUMBER(A486)),VLOOKUP(A486,Studies!A:BZ,4,FALSE),"")</f>
        <v>Aprepitant</v>
      </c>
      <c r="E486" s="16" t="str">
        <f>IF(AND(A486&lt;&gt;"",ISNUMBER(A486)),VLOOKUP(A486,Studies!A:BZ,9,FALSE),"")</f>
        <v>FeSSIF-V2-125</v>
      </c>
      <c r="F486" s="13">
        <f>IF(AND(A486&lt;&gt;"",ISNUMBER(A486)),VLOOKUP(A486,Studies!A:BZ,13,FALSE),"")</f>
        <v>1</v>
      </c>
      <c r="G486" s="19">
        <v>1</v>
      </c>
      <c r="H486" s="4">
        <v>2</v>
      </c>
      <c r="I486" s="4" t="s">
        <v>32</v>
      </c>
      <c r="J486" s="4">
        <v>0.21411022956411299</v>
      </c>
      <c r="K486" s="4" t="s">
        <v>102</v>
      </c>
      <c r="L486" s="4" t="s">
        <v>345</v>
      </c>
      <c r="M486" s="4">
        <v>0</v>
      </c>
      <c r="N486" s="4" t="s">
        <v>102</v>
      </c>
      <c r="O486" s="4" t="s">
        <v>348</v>
      </c>
      <c r="Q486" t="b">
        <f>IF(ISERROR(VLOOKUP(A486,Projects!A:A,1,FALSE)),FALSE,TRUE)</f>
        <v>1</v>
      </c>
    </row>
    <row r="487" spans="1:17" x14ac:dyDescent="0.35">
      <c r="A487" s="45">
        <v>49</v>
      </c>
      <c r="B487" s="8" t="str">
        <f>IF(AND(A487&lt;&gt;"",ISNUMBER(A487)),VLOOKUP(A487,Studies!A:BZ,2,FALSE),"")</f>
        <v>Litou 2019</v>
      </c>
      <c r="C487" s="8" t="str">
        <f>IF(AND(A487&lt;&gt;"",ISNUMBER(A487)),VLOOKUP(A487,Studies!A:BZ,3,FALSE),"")</f>
        <v>https://doi.org/10.1016/j.ejps.2019.105031</v>
      </c>
      <c r="D487" s="8" t="str">
        <f>IF(AND(A487&lt;&gt;"",ISNUMBER(A487)),VLOOKUP(A487,Studies!A:BZ,4,FALSE),"")</f>
        <v>Aprepitant</v>
      </c>
      <c r="E487" s="16" t="str">
        <f>IF(AND(A487&lt;&gt;"",ISNUMBER(A487)),VLOOKUP(A487,Studies!A:BZ,9,FALSE),"")</f>
        <v>FeSSIF-V2-125</v>
      </c>
      <c r="F487" s="13">
        <f>IF(AND(A487&lt;&gt;"",ISNUMBER(A487)),VLOOKUP(A487,Studies!A:BZ,13,FALSE),"")</f>
        <v>1</v>
      </c>
      <c r="G487" s="19">
        <v>1</v>
      </c>
      <c r="H487" s="4">
        <v>5</v>
      </c>
      <c r="I487" s="4" t="s">
        <v>32</v>
      </c>
      <c r="J487" s="4">
        <v>21.002747373704398</v>
      </c>
      <c r="K487" s="4" t="s">
        <v>102</v>
      </c>
      <c r="L487" s="4" t="s">
        <v>345</v>
      </c>
      <c r="M487" s="4">
        <v>28.561151079136703</v>
      </c>
      <c r="N487" s="4" t="s">
        <v>102</v>
      </c>
      <c r="O487" s="4" t="s">
        <v>348</v>
      </c>
      <c r="Q487" t="b">
        <f>IF(ISERROR(VLOOKUP(A487,Projects!A:A,1,FALSE)),FALSE,TRUE)</f>
        <v>1</v>
      </c>
    </row>
    <row r="488" spans="1:17" x14ac:dyDescent="0.35">
      <c r="A488" s="45">
        <v>49</v>
      </c>
      <c r="B488" s="8" t="str">
        <f>IF(AND(A488&lt;&gt;"",ISNUMBER(A488)),VLOOKUP(A488,Studies!A:BZ,2,FALSE),"")</f>
        <v>Litou 2019</v>
      </c>
      <c r="C488" s="8" t="str">
        <f>IF(AND(A488&lt;&gt;"",ISNUMBER(A488)),VLOOKUP(A488,Studies!A:BZ,3,FALSE),"")</f>
        <v>https://doi.org/10.1016/j.ejps.2019.105031</v>
      </c>
      <c r="D488" s="8" t="str">
        <f>IF(AND(A488&lt;&gt;"",ISNUMBER(A488)),VLOOKUP(A488,Studies!A:BZ,4,FALSE),"")</f>
        <v>Aprepitant</v>
      </c>
      <c r="E488" s="16" t="str">
        <f>IF(AND(A488&lt;&gt;"",ISNUMBER(A488)),VLOOKUP(A488,Studies!A:BZ,9,FALSE),"")</f>
        <v>FeSSIF-V2-125</v>
      </c>
      <c r="F488" s="13">
        <f>IF(AND(A488&lt;&gt;"",ISNUMBER(A488)),VLOOKUP(A488,Studies!A:BZ,13,FALSE),"")</f>
        <v>1</v>
      </c>
      <c r="G488" s="19">
        <v>1</v>
      </c>
      <c r="H488" s="4">
        <v>10</v>
      </c>
      <c r="I488" s="4" t="s">
        <v>32</v>
      </c>
      <c r="J488" s="4">
        <v>39.991062229775501</v>
      </c>
      <c r="K488" s="4" t="s">
        <v>102</v>
      </c>
      <c r="L488" s="4" t="s">
        <v>345</v>
      </c>
      <c r="M488" s="4">
        <v>4.2446043165466989</v>
      </c>
      <c r="N488" s="4" t="s">
        <v>102</v>
      </c>
      <c r="O488" s="4" t="s">
        <v>348</v>
      </c>
      <c r="Q488" t="b">
        <f>IF(ISERROR(VLOOKUP(A488,Projects!A:A,1,FALSE)),FALSE,TRUE)</f>
        <v>1</v>
      </c>
    </row>
    <row r="489" spans="1:17" x14ac:dyDescent="0.35">
      <c r="A489" s="45">
        <v>49</v>
      </c>
      <c r="B489" s="8" t="str">
        <f>IF(AND(A489&lt;&gt;"",ISNUMBER(A489)),VLOOKUP(A489,Studies!A:BZ,2,FALSE),"")</f>
        <v>Litou 2019</v>
      </c>
      <c r="C489" s="8" t="str">
        <f>IF(AND(A489&lt;&gt;"",ISNUMBER(A489)),VLOOKUP(A489,Studies!A:BZ,3,FALSE),"")</f>
        <v>https://doi.org/10.1016/j.ejps.2019.105031</v>
      </c>
      <c r="D489" s="8" t="str">
        <f>IF(AND(A489&lt;&gt;"",ISNUMBER(A489)),VLOOKUP(A489,Studies!A:BZ,4,FALSE),"")</f>
        <v>Aprepitant</v>
      </c>
      <c r="E489" s="16" t="str">
        <f>IF(AND(A489&lt;&gt;"",ISNUMBER(A489)),VLOOKUP(A489,Studies!A:BZ,9,FALSE),"")</f>
        <v>FeSSIF-V2-125</v>
      </c>
      <c r="F489" s="13">
        <f>IF(AND(A489&lt;&gt;"",ISNUMBER(A489)),VLOOKUP(A489,Studies!A:BZ,13,FALSE),"")</f>
        <v>1</v>
      </c>
      <c r="G489" s="19">
        <v>1</v>
      </c>
      <c r="H489" s="4">
        <v>20</v>
      </c>
      <c r="I489" s="4" t="s">
        <v>32</v>
      </c>
      <c r="J489" s="4">
        <v>43.291432949111901</v>
      </c>
      <c r="K489" s="4" t="s">
        <v>102</v>
      </c>
      <c r="L489" s="4" t="s">
        <v>345</v>
      </c>
      <c r="M489" s="4">
        <v>1.079136690647502</v>
      </c>
      <c r="N489" s="4" t="s">
        <v>102</v>
      </c>
      <c r="O489" s="4" t="s">
        <v>348</v>
      </c>
      <c r="Q489" t="b">
        <f>IF(ISERROR(VLOOKUP(A489,Projects!A:A,1,FALSE)),FALSE,TRUE)</f>
        <v>1</v>
      </c>
    </row>
    <row r="490" spans="1:17" x14ac:dyDescent="0.35">
      <c r="A490" s="45">
        <v>49</v>
      </c>
      <c r="B490" s="8" t="str">
        <f>IF(AND(A490&lt;&gt;"",ISNUMBER(A490)),VLOOKUP(A490,Studies!A:BZ,2,FALSE),"")</f>
        <v>Litou 2019</v>
      </c>
      <c r="C490" s="8" t="str">
        <f>IF(AND(A490&lt;&gt;"",ISNUMBER(A490)),VLOOKUP(A490,Studies!A:BZ,3,FALSE),"")</f>
        <v>https://doi.org/10.1016/j.ejps.2019.105031</v>
      </c>
      <c r="D490" s="8" t="str">
        <f>IF(AND(A490&lt;&gt;"",ISNUMBER(A490)),VLOOKUP(A490,Studies!A:BZ,4,FALSE),"")</f>
        <v>Aprepitant</v>
      </c>
      <c r="E490" s="16" t="str">
        <f>IF(AND(A490&lt;&gt;"",ISNUMBER(A490)),VLOOKUP(A490,Studies!A:BZ,9,FALSE),"")</f>
        <v>FeSSIF-V2-125</v>
      </c>
      <c r="F490" s="13">
        <f>IF(AND(A490&lt;&gt;"",ISNUMBER(A490)),VLOOKUP(A490,Studies!A:BZ,13,FALSE),"")</f>
        <v>1</v>
      </c>
      <c r="G490" s="19">
        <v>1</v>
      </c>
      <c r="H490" s="4">
        <v>30</v>
      </c>
      <c r="I490" s="4" t="s">
        <v>32</v>
      </c>
      <c r="J490" s="4">
        <v>45.3687820857145</v>
      </c>
      <c r="K490" s="4" t="s">
        <v>102</v>
      </c>
      <c r="L490" s="4" t="s">
        <v>345</v>
      </c>
      <c r="M490" s="4">
        <v>0</v>
      </c>
      <c r="N490" s="4" t="s">
        <v>102</v>
      </c>
      <c r="O490" s="4" t="s">
        <v>348</v>
      </c>
      <c r="Q490" t="b">
        <f>IF(ISERROR(VLOOKUP(A490,Projects!A:A,1,FALSE)),FALSE,TRUE)</f>
        <v>1</v>
      </c>
    </row>
    <row r="491" spans="1:17" x14ac:dyDescent="0.35">
      <c r="A491" s="45">
        <v>49</v>
      </c>
      <c r="B491" s="8" t="str">
        <f>IF(AND(A491&lt;&gt;"",ISNUMBER(A491)),VLOOKUP(A491,Studies!A:BZ,2,FALSE),"")</f>
        <v>Litou 2019</v>
      </c>
      <c r="C491" s="8" t="str">
        <f>IF(AND(A491&lt;&gt;"",ISNUMBER(A491)),VLOOKUP(A491,Studies!A:BZ,3,FALSE),"")</f>
        <v>https://doi.org/10.1016/j.ejps.2019.105031</v>
      </c>
      <c r="D491" s="8" t="str">
        <f>IF(AND(A491&lt;&gt;"",ISNUMBER(A491)),VLOOKUP(A491,Studies!A:BZ,4,FALSE),"")</f>
        <v>Aprepitant</v>
      </c>
      <c r="E491" s="16" t="str">
        <f>IF(AND(A491&lt;&gt;"",ISNUMBER(A491)),VLOOKUP(A491,Studies!A:BZ,9,FALSE),"")</f>
        <v>FeSSIF-V2-125</v>
      </c>
      <c r="F491" s="13">
        <f>IF(AND(A491&lt;&gt;"",ISNUMBER(A491)),VLOOKUP(A491,Studies!A:BZ,13,FALSE),"")</f>
        <v>1</v>
      </c>
      <c r="G491" s="19">
        <v>1</v>
      </c>
      <c r="H491" s="4">
        <v>60</v>
      </c>
      <c r="I491" s="4" t="s">
        <v>32</v>
      </c>
      <c r="J491" s="4">
        <v>45.557619999471598</v>
      </c>
      <c r="K491" s="4" t="s">
        <v>102</v>
      </c>
      <c r="L491" s="4" t="s">
        <v>345</v>
      </c>
      <c r="M491" s="4">
        <v>1.3669064748202047</v>
      </c>
      <c r="N491" s="4" t="s">
        <v>102</v>
      </c>
      <c r="O491" s="4" t="s">
        <v>348</v>
      </c>
      <c r="Q491" t="b">
        <f>IF(ISERROR(VLOOKUP(A491,Projects!A:A,1,FALSE)),FALSE,TRUE)</f>
        <v>1</v>
      </c>
    </row>
    <row r="492" spans="1:17" x14ac:dyDescent="0.35">
      <c r="A492" s="45">
        <v>49</v>
      </c>
      <c r="B492" s="8" t="str">
        <f>IF(AND(A492&lt;&gt;"",ISNUMBER(A492)),VLOOKUP(A492,Studies!A:BZ,2,FALSE),"")</f>
        <v>Litou 2019</v>
      </c>
      <c r="C492" s="8" t="str">
        <f>IF(AND(A492&lt;&gt;"",ISNUMBER(A492)),VLOOKUP(A492,Studies!A:BZ,3,FALSE),"")</f>
        <v>https://doi.org/10.1016/j.ejps.2019.105031</v>
      </c>
      <c r="D492" s="8" t="str">
        <f>IF(AND(A492&lt;&gt;"",ISNUMBER(A492)),VLOOKUP(A492,Studies!A:BZ,4,FALSE),"")</f>
        <v>Aprepitant</v>
      </c>
      <c r="E492" s="16" t="str">
        <f>IF(AND(A492&lt;&gt;"",ISNUMBER(A492)),VLOOKUP(A492,Studies!A:BZ,9,FALSE),"")</f>
        <v>FeSSIF-V2-125</v>
      </c>
      <c r="F492" s="13">
        <f>IF(AND(A492&lt;&gt;"",ISNUMBER(A492)),VLOOKUP(A492,Studies!A:BZ,13,FALSE),"")</f>
        <v>1</v>
      </c>
      <c r="G492" s="19">
        <v>1</v>
      </c>
      <c r="H492" s="4">
        <v>90</v>
      </c>
      <c r="I492" s="4" t="s">
        <v>32</v>
      </c>
      <c r="J492" s="4">
        <v>45.4586881290561</v>
      </c>
      <c r="K492" s="4" t="s">
        <v>102</v>
      </c>
      <c r="L492" s="4" t="s">
        <v>345</v>
      </c>
      <c r="M492" s="4">
        <v>1.0791366906474025</v>
      </c>
      <c r="N492" s="4" t="s">
        <v>102</v>
      </c>
      <c r="O492" s="4" t="s">
        <v>348</v>
      </c>
      <c r="Q492" t="b">
        <f>IF(ISERROR(VLOOKUP(A492,Projects!A:A,1,FALSE)),FALSE,TRUE)</f>
        <v>1</v>
      </c>
    </row>
    <row r="493" spans="1:17" x14ac:dyDescent="0.35">
      <c r="A493" s="45">
        <v>49</v>
      </c>
      <c r="B493" s="8" t="str">
        <f>IF(AND(A493&lt;&gt;"",ISNUMBER(A493)),VLOOKUP(A493,Studies!A:BZ,2,FALSE),"")</f>
        <v>Litou 2019</v>
      </c>
      <c r="C493" s="8" t="str">
        <f>IF(AND(A493&lt;&gt;"",ISNUMBER(A493)),VLOOKUP(A493,Studies!A:BZ,3,FALSE),"")</f>
        <v>https://doi.org/10.1016/j.ejps.2019.105031</v>
      </c>
      <c r="D493" s="8" t="str">
        <f>IF(AND(A493&lt;&gt;"",ISNUMBER(A493)),VLOOKUP(A493,Studies!A:BZ,4,FALSE),"")</f>
        <v>Aprepitant</v>
      </c>
      <c r="E493" s="16" t="str">
        <f>IF(AND(A493&lt;&gt;"",ISNUMBER(A493)),VLOOKUP(A493,Studies!A:BZ,9,FALSE),"")</f>
        <v>FeSSIF-V2-125</v>
      </c>
      <c r="F493" s="13">
        <f>IF(AND(A493&lt;&gt;"",ISNUMBER(A493)),VLOOKUP(A493,Studies!A:BZ,13,FALSE),"")</f>
        <v>1</v>
      </c>
      <c r="G493" s="19">
        <v>1</v>
      </c>
      <c r="H493" s="4">
        <v>120</v>
      </c>
      <c r="I493" s="4" t="s">
        <v>32</v>
      </c>
      <c r="J493" s="4">
        <v>46.4389369777127</v>
      </c>
      <c r="K493" s="4" t="s">
        <v>102</v>
      </c>
      <c r="L493" s="4" t="s">
        <v>345</v>
      </c>
      <c r="M493" s="4">
        <v>2.9496402877698031</v>
      </c>
      <c r="N493" s="4" t="s">
        <v>102</v>
      </c>
      <c r="O493" s="4" t="s">
        <v>348</v>
      </c>
      <c r="Q493" t="b">
        <f>IF(ISERROR(VLOOKUP(A493,Projects!A:A,1,FALSE)),FALSE,TRUE)</f>
        <v>1</v>
      </c>
    </row>
    <row r="494" spans="1:17" x14ac:dyDescent="0.35">
      <c r="A494" s="45">
        <v>50</v>
      </c>
      <c r="B494" s="8" t="str">
        <f>IF(AND(A494&lt;&gt;"",ISNUMBER(A494)),VLOOKUP(A494,Studies!A:BZ,2,FALSE),"")</f>
        <v>Litou 2019</v>
      </c>
      <c r="C494" s="8" t="str">
        <f>IF(AND(A494&lt;&gt;"",ISNUMBER(A494)),VLOOKUP(A494,Studies!A:BZ,3,FALSE),"")</f>
        <v>https://doi.org/10.1016/j.ejps.2019.105031</v>
      </c>
      <c r="D494" s="8" t="str">
        <f>IF(AND(A494&lt;&gt;"",ISNUMBER(A494)),VLOOKUP(A494,Studies!A:BZ,4,FALSE),"")</f>
        <v>Aprepitant</v>
      </c>
      <c r="E494" s="16" t="str">
        <f>IF(AND(A494&lt;&gt;"",ISNUMBER(A494)),VLOOKUP(A494,Studies!A:BZ,9,FALSE),"")</f>
        <v>FaSSIF-V1+Trans-80</v>
      </c>
      <c r="F494" s="13">
        <f>IF(AND(A494&lt;&gt;"",ISNUMBER(A494)),VLOOKUP(A494,Studies!A:BZ,13,FALSE),"")</f>
        <v>2</v>
      </c>
      <c r="G494" s="19">
        <v>2</v>
      </c>
      <c r="H494" s="4">
        <v>5</v>
      </c>
      <c r="I494" s="4" t="s">
        <v>32</v>
      </c>
      <c r="J494" s="4">
        <v>1.9800285306704699</v>
      </c>
      <c r="K494" s="4" t="s">
        <v>102</v>
      </c>
      <c r="L494" s="4" t="s">
        <v>345</v>
      </c>
      <c r="M494" s="4">
        <v>0.82168330955777003</v>
      </c>
      <c r="N494" s="4" t="s">
        <v>102</v>
      </c>
      <c r="O494" s="4" t="s">
        <v>348</v>
      </c>
      <c r="Q494" t="b">
        <f>IF(ISERROR(VLOOKUP(A494,Projects!A:A,1,FALSE)),FALSE,TRUE)</f>
        <v>1</v>
      </c>
    </row>
    <row r="495" spans="1:17" x14ac:dyDescent="0.35">
      <c r="A495" s="45">
        <v>50</v>
      </c>
      <c r="B495" s="8" t="str">
        <f>IF(AND(A495&lt;&gt;"",ISNUMBER(A495)),VLOOKUP(A495,Studies!A:BZ,2,FALSE),"")</f>
        <v>Litou 2019</v>
      </c>
      <c r="C495" s="8" t="str">
        <f>IF(AND(A495&lt;&gt;"",ISNUMBER(A495)),VLOOKUP(A495,Studies!A:BZ,3,FALSE),"")</f>
        <v>https://doi.org/10.1016/j.ejps.2019.105031</v>
      </c>
      <c r="D495" s="8" t="str">
        <f>IF(AND(A495&lt;&gt;"",ISNUMBER(A495)),VLOOKUP(A495,Studies!A:BZ,4,FALSE),"")</f>
        <v>Aprepitant</v>
      </c>
      <c r="E495" s="16" t="str">
        <f>IF(AND(A495&lt;&gt;"",ISNUMBER(A495)),VLOOKUP(A495,Studies!A:BZ,9,FALSE),"")</f>
        <v>FaSSIF-V1+Trans-80</v>
      </c>
      <c r="F495" s="13">
        <f>IF(AND(A495&lt;&gt;"",ISNUMBER(A495)),VLOOKUP(A495,Studies!A:BZ,13,FALSE),"")</f>
        <v>2</v>
      </c>
      <c r="G495" s="19">
        <v>2</v>
      </c>
      <c r="H495" s="4">
        <v>10</v>
      </c>
      <c r="I495" s="4" t="s">
        <v>32</v>
      </c>
      <c r="J495" s="4">
        <v>4.5135520684735999</v>
      </c>
      <c r="K495" s="4" t="s">
        <v>102</v>
      </c>
      <c r="L495" s="4" t="s">
        <v>345</v>
      </c>
      <c r="M495" s="4">
        <v>0.95863052781740965</v>
      </c>
      <c r="N495" s="4" t="s">
        <v>102</v>
      </c>
      <c r="O495" s="4" t="s">
        <v>348</v>
      </c>
      <c r="Q495" t="b">
        <f>IF(ISERROR(VLOOKUP(A495,Projects!A:A,1,FALSE)),FALSE,TRUE)</f>
        <v>1</v>
      </c>
    </row>
    <row r="496" spans="1:17" x14ac:dyDescent="0.35">
      <c r="A496" s="45">
        <v>50</v>
      </c>
      <c r="B496" s="8" t="str">
        <f>IF(AND(A496&lt;&gt;"",ISNUMBER(A496)),VLOOKUP(A496,Studies!A:BZ,2,FALSE),"")</f>
        <v>Litou 2019</v>
      </c>
      <c r="C496" s="8" t="str">
        <f>IF(AND(A496&lt;&gt;"",ISNUMBER(A496)),VLOOKUP(A496,Studies!A:BZ,3,FALSE),"")</f>
        <v>https://doi.org/10.1016/j.ejps.2019.105031</v>
      </c>
      <c r="D496" s="8" t="str">
        <f>IF(AND(A496&lt;&gt;"",ISNUMBER(A496)),VLOOKUP(A496,Studies!A:BZ,4,FALSE),"")</f>
        <v>Aprepitant</v>
      </c>
      <c r="E496" s="16" t="str">
        <f>IF(AND(A496&lt;&gt;"",ISNUMBER(A496)),VLOOKUP(A496,Studies!A:BZ,9,FALSE),"")</f>
        <v>FaSSIF-V1+Trans-80</v>
      </c>
      <c r="F496" s="13">
        <f>IF(AND(A496&lt;&gt;"",ISNUMBER(A496)),VLOOKUP(A496,Studies!A:BZ,13,FALSE),"")</f>
        <v>2</v>
      </c>
      <c r="G496" s="19">
        <v>2</v>
      </c>
      <c r="H496" s="4">
        <v>15</v>
      </c>
      <c r="I496" s="4" t="s">
        <v>32</v>
      </c>
      <c r="J496" s="4">
        <v>6.2938659058487803</v>
      </c>
      <c r="K496" s="4" t="s">
        <v>102</v>
      </c>
      <c r="L496" s="4" t="s">
        <v>345</v>
      </c>
      <c r="M496" s="4">
        <v>0.89015691868759017</v>
      </c>
      <c r="N496" s="4" t="s">
        <v>102</v>
      </c>
      <c r="O496" s="4" t="s">
        <v>348</v>
      </c>
      <c r="Q496" t="b">
        <f>IF(ISERROR(VLOOKUP(A496,Projects!A:A,1,FALSE)),FALSE,TRUE)</f>
        <v>1</v>
      </c>
    </row>
    <row r="497" spans="1:17" x14ac:dyDescent="0.35">
      <c r="A497" s="45">
        <v>50</v>
      </c>
      <c r="B497" s="8" t="str">
        <f>IF(AND(A497&lt;&gt;"",ISNUMBER(A497)),VLOOKUP(A497,Studies!A:BZ,2,FALSE),"")</f>
        <v>Litou 2019</v>
      </c>
      <c r="C497" s="8" t="str">
        <f>IF(AND(A497&lt;&gt;"",ISNUMBER(A497)),VLOOKUP(A497,Studies!A:BZ,3,FALSE),"")</f>
        <v>https://doi.org/10.1016/j.ejps.2019.105031</v>
      </c>
      <c r="D497" s="8" t="str">
        <f>IF(AND(A497&lt;&gt;"",ISNUMBER(A497)),VLOOKUP(A497,Studies!A:BZ,4,FALSE),"")</f>
        <v>Aprepitant</v>
      </c>
      <c r="E497" s="16" t="str">
        <f>IF(AND(A497&lt;&gt;"",ISNUMBER(A497)),VLOOKUP(A497,Studies!A:BZ,9,FALSE),"")</f>
        <v>FaSSIF-V1+Trans-80</v>
      </c>
      <c r="F497" s="13">
        <f>IF(AND(A497&lt;&gt;"",ISNUMBER(A497)),VLOOKUP(A497,Studies!A:BZ,13,FALSE),"")</f>
        <v>2</v>
      </c>
      <c r="G497" s="19">
        <v>2</v>
      </c>
      <c r="H497" s="4">
        <v>20</v>
      </c>
      <c r="I497" s="4" t="s">
        <v>32</v>
      </c>
      <c r="J497" s="4">
        <v>7.5263908701854403</v>
      </c>
      <c r="K497" s="4" t="s">
        <v>102</v>
      </c>
      <c r="L497" s="4" t="s">
        <v>345</v>
      </c>
      <c r="M497" s="4">
        <v>0.70185449358060037</v>
      </c>
      <c r="N497" s="4" t="s">
        <v>102</v>
      </c>
      <c r="O497" s="4" t="s">
        <v>348</v>
      </c>
      <c r="Q497" t="b">
        <f>IF(ISERROR(VLOOKUP(A497,Projects!A:A,1,FALSE)),FALSE,TRUE)</f>
        <v>1</v>
      </c>
    </row>
    <row r="498" spans="1:17" x14ac:dyDescent="0.35">
      <c r="A498" s="45">
        <v>50</v>
      </c>
      <c r="B498" s="8" t="str">
        <f>IF(AND(A498&lt;&gt;"",ISNUMBER(A498)),VLOOKUP(A498,Studies!A:BZ,2,FALSE),"")</f>
        <v>Litou 2019</v>
      </c>
      <c r="C498" s="8" t="str">
        <f>IF(AND(A498&lt;&gt;"",ISNUMBER(A498)),VLOOKUP(A498,Studies!A:BZ,3,FALSE),"")</f>
        <v>https://doi.org/10.1016/j.ejps.2019.105031</v>
      </c>
      <c r="D498" s="8" t="str">
        <f>IF(AND(A498&lt;&gt;"",ISNUMBER(A498)),VLOOKUP(A498,Studies!A:BZ,4,FALSE),"")</f>
        <v>Aprepitant</v>
      </c>
      <c r="E498" s="16" t="str">
        <f>IF(AND(A498&lt;&gt;"",ISNUMBER(A498)),VLOOKUP(A498,Studies!A:BZ,9,FALSE),"")</f>
        <v>FaSSIF-V1+Trans-80</v>
      </c>
      <c r="F498" s="13">
        <f>IF(AND(A498&lt;&gt;"",ISNUMBER(A498)),VLOOKUP(A498,Studies!A:BZ,13,FALSE),"")</f>
        <v>2</v>
      </c>
      <c r="G498" s="19">
        <v>2</v>
      </c>
      <c r="H498" s="4">
        <v>30</v>
      </c>
      <c r="I498" s="4" t="s">
        <v>32</v>
      </c>
      <c r="J498" s="4">
        <v>8.6048502139800203</v>
      </c>
      <c r="K498" s="4" t="s">
        <v>102</v>
      </c>
      <c r="L498" s="4" t="s">
        <v>345</v>
      </c>
      <c r="M498" s="4">
        <v>0.41084165477889023</v>
      </c>
      <c r="N498" s="4" t="s">
        <v>102</v>
      </c>
      <c r="O498" s="4" t="s">
        <v>348</v>
      </c>
      <c r="Q498" t="b">
        <f>IF(ISERROR(VLOOKUP(A498,Projects!A:A,1,FALSE)),FALSE,TRUE)</f>
        <v>1</v>
      </c>
    </row>
    <row r="499" spans="1:17" x14ac:dyDescent="0.35">
      <c r="A499" s="45">
        <v>50</v>
      </c>
      <c r="B499" s="8" t="str">
        <f>IF(AND(A499&lt;&gt;"",ISNUMBER(A499)),VLOOKUP(A499,Studies!A:BZ,2,FALSE),"")</f>
        <v>Litou 2019</v>
      </c>
      <c r="C499" s="8" t="str">
        <f>IF(AND(A499&lt;&gt;"",ISNUMBER(A499)),VLOOKUP(A499,Studies!A:BZ,3,FALSE),"")</f>
        <v>https://doi.org/10.1016/j.ejps.2019.105031</v>
      </c>
      <c r="D499" s="8" t="str">
        <f>IF(AND(A499&lt;&gt;"",ISNUMBER(A499)),VLOOKUP(A499,Studies!A:BZ,4,FALSE),"")</f>
        <v>Aprepitant</v>
      </c>
      <c r="E499" s="16" t="str">
        <f>IF(AND(A499&lt;&gt;"",ISNUMBER(A499)),VLOOKUP(A499,Studies!A:BZ,9,FALSE),"")</f>
        <v>FaSSIF-V1+Trans-80</v>
      </c>
      <c r="F499" s="13">
        <f>IF(AND(A499&lt;&gt;"",ISNUMBER(A499)),VLOOKUP(A499,Studies!A:BZ,13,FALSE),"")</f>
        <v>2</v>
      </c>
      <c r="G499" s="19">
        <v>2</v>
      </c>
      <c r="H499" s="4">
        <v>45</v>
      </c>
      <c r="I499" s="4" t="s">
        <v>32</v>
      </c>
      <c r="J499" s="4">
        <v>9.4265335235378007</v>
      </c>
      <c r="K499" s="4" t="s">
        <v>102</v>
      </c>
      <c r="L499" s="4" t="s">
        <v>345</v>
      </c>
      <c r="M499" s="4">
        <v>0.29101283880170925</v>
      </c>
      <c r="N499" s="4" t="s">
        <v>102</v>
      </c>
      <c r="O499" s="4" t="s">
        <v>348</v>
      </c>
      <c r="Q499" t="b">
        <f>IF(ISERROR(VLOOKUP(A499,Projects!A:A,1,FALSE)),FALSE,TRUE)</f>
        <v>1</v>
      </c>
    </row>
    <row r="500" spans="1:17" x14ac:dyDescent="0.35">
      <c r="A500" s="45">
        <v>50</v>
      </c>
      <c r="B500" s="8" t="str">
        <f>IF(AND(A500&lt;&gt;"",ISNUMBER(A500)),VLOOKUP(A500,Studies!A:BZ,2,FALSE),"")</f>
        <v>Litou 2019</v>
      </c>
      <c r="C500" s="8" t="str">
        <f>IF(AND(A500&lt;&gt;"",ISNUMBER(A500)),VLOOKUP(A500,Studies!A:BZ,3,FALSE),"")</f>
        <v>https://doi.org/10.1016/j.ejps.2019.105031</v>
      </c>
      <c r="D500" s="8" t="str">
        <f>IF(AND(A500&lt;&gt;"",ISNUMBER(A500)),VLOOKUP(A500,Studies!A:BZ,4,FALSE),"")</f>
        <v>Aprepitant</v>
      </c>
      <c r="E500" s="16" t="str">
        <f>IF(AND(A500&lt;&gt;"",ISNUMBER(A500)),VLOOKUP(A500,Studies!A:BZ,9,FALSE),"")</f>
        <v>FaSSIF-V1+Trans-80</v>
      </c>
      <c r="F500" s="13">
        <f>IF(AND(A500&lt;&gt;"",ISNUMBER(A500)),VLOOKUP(A500,Studies!A:BZ,13,FALSE),"")</f>
        <v>2</v>
      </c>
      <c r="G500" s="19">
        <v>2</v>
      </c>
      <c r="H500" s="4">
        <v>60</v>
      </c>
      <c r="I500" s="4" t="s">
        <v>32</v>
      </c>
      <c r="J500" s="4">
        <v>9.6319543509272396</v>
      </c>
      <c r="K500" s="4" t="s">
        <v>102</v>
      </c>
      <c r="L500" s="4" t="s">
        <v>345</v>
      </c>
      <c r="M500" s="4">
        <v>0</v>
      </c>
      <c r="N500" s="4" t="s">
        <v>102</v>
      </c>
      <c r="O500" s="4" t="s">
        <v>348</v>
      </c>
      <c r="Q500" t="b">
        <f>IF(ISERROR(VLOOKUP(A500,Projects!A:A,1,FALSE)),FALSE,TRUE)</f>
        <v>1</v>
      </c>
    </row>
    <row r="501" spans="1:17" x14ac:dyDescent="0.35">
      <c r="A501" s="45">
        <v>50</v>
      </c>
      <c r="B501" s="8" t="str">
        <f>IF(AND(A501&lt;&gt;"",ISNUMBER(A501)),VLOOKUP(A501,Studies!A:BZ,2,FALSE),"")</f>
        <v>Litou 2019</v>
      </c>
      <c r="C501" s="8" t="str">
        <f>IF(AND(A501&lt;&gt;"",ISNUMBER(A501)),VLOOKUP(A501,Studies!A:BZ,3,FALSE),"")</f>
        <v>https://doi.org/10.1016/j.ejps.2019.105031</v>
      </c>
      <c r="D501" s="8" t="str">
        <f>IF(AND(A501&lt;&gt;"",ISNUMBER(A501)),VLOOKUP(A501,Studies!A:BZ,4,FALSE),"")</f>
        <v>Aprepitant</v>
      </c>
      <c r="E501" s="16" t="str">
        <f>IF(AND(A501&lt;&gt;"",ISNUMBER(A501)),VLOOKUP(A501,Studies!A:BZ,9,FALSE),"")</f>
        <v>FaSSIF-V1+Trans-80</v>
      </c>
      <c r="F501" s="13">
        <f>IF(AND(A501&lt;&gt;"",ISNUMBER(A501)),VLOOKUP(A501,Studies!A:BZ,13,FALSE),"")</f>
        <v>2</v>
      </c>
      <c r="G501" s="19">
        <v>2</v>
      </c>
      <c r="H501" s="4">
        <v>75</v>
      </c>
      <c r="I501" s="4" t="s">
        <v>32</v>
      </c>
      <c r="J501" s="4">
        <v>9.85449358059914</v>
      </c>
      <c r="K501" s="4" t="s">
        <v>102</v>
      </c>
      <c r="L501" s="4" t="s">
        <v>345</v>
      </c>
      <c r="M501" s="4">
        <v>0.41084165477886003</v>
      </c>
      <c r="N501" s="4" t="s">
        <v>102</v>
      </c>
      <c r="O501" s="4" t="s">
        <v>348</v>
      </c>
      <c r="Q501" t="b">
        <f>IF(ISERROR(VLOOKUP(A501,Projects!A:A,1,FALSE)),FALSE,TRUE)</f>
        <v>1</v>
      </c>
    </row>
    <row r="502" spans="1:17" x14ac:dyDescent="0.35">
      <c r="A502" s="45">
        <v>50</v>
      </c>
      <c r="B502" s="8" t="str">
        <f>IF(AND(A502&lt;&gt;"",ISNUMBER(A502)),VLOOKUP(A502,Studies!A:BZ,2,FALSE),"")</f>
        <v>Litou 2019</v>
      </c>
      <c r="C502" s="8" t="str">
        <f>IF(AND(A502&lt;&gt;"",ISNUMBER(A502)),VLOOKUP(A502,Studies!A:BZ,3,FALSE),"")</f>
        <v>https://doi.org/10.1016/j.ejps.2019.105031</v>
      </c>
      <c r="D502" s="8" t="str">
        <f>IF(AND(A502&lt;&gt;"",ISNUMBER(A502)),VLOOKUP(A502,Studies!A:BZ,4,FALSE),"")</f>
        <v>Aprepitant</v>
      </c>
      <c r="E502" s="16" t="str">
        <f>IF(AND(A502&lt;&gt;"",ISNUMBER(A502)),VLOOKUP(A502,Studies!A:BZ,9,FALSE),"")</f>
        <v>FaSSIF-V1+Trans-80</v>
      </c>
      <c r="F502" s="13">
        <f>IF(AND(A502&lt;&gt;"",ISNUMBER(A502)),VLOOKUP(A502,Studies!A:BZ,13,FALSE),"")</f>
        <v>2</v>
      </c>
      <c r="G502" s="19">
        <v>2</v>
      </c>
      <c r="H502" s="4">
        <v>90</v>
      </c>
      <c r="I502" s="4" t="s">
        <v>32</v>
      </c>
      <c r="J502" s="4">
        <v>10.0427960057061</v>
      </c>
      <c r="K502" s="4" t="s">
        <v>102</v>
      </c>
      <c r="L502" s="4" t="s">
        <v>345</v>
      </c>
      <c r="M502" s="4">
        <v>0</v>
      </c>
      <c r="N502" s="4" t="s">
        <v>102</v>
      </c>
      <c r="O502" s="4" t="s">
        <v>348</v>
      </c>
      <c r="Q502" t="b">
        <f>IF(ISERROR(VLOOKUP(A502,Projects!A:A,1,FALSE)),FALSE,TRUE)</f>
        <v>1</v>
      </c>
    </row>
    <row r="503" spans="1:17" x14ac:dyDescent="0.35">
      <c r="A503" s="45">
        <v>50</v>
      </c>
      <c r="B503" s="8" t="str">
        <f>IF(AND(A503&lt;&gt;"",ISNUMBER(A503)),VLOOKUP(A503,Studies!A:BZ,2,FALSE),"")</f>
        <v>Litou 2019</v>
      </c>
      <c r="C503" s="8" t="str">
        <f>IF(AND(A503&lt;&gt;"",ISNUMBER(A503)),VLOOKUP(A503,Studies!A:BZ,3,FALSE),"")</f>
        <v>https://doi.org/10.1016/j.ejps.2019.105031</v>
      </c>
      <c r="D503" s="8" t="str">
        <f>IF(AND(A503&lt;&gt;"",ISNUMBER(A503)),VLOOKUP(A503,Studies!A:BZ,4,FALSE),"")</f>
        <v>Aprepitant</v>
      </c>
      <c r="E503" s="16" t="str">
        <f>IF(AND(A503&lt;&gt;"",ISNUMBER(A503)),VLOOKUP(A503,Studies!A:BZ,9,FALSE),"")</f>
        <v>FaSSIF-V1+Trans-80</v>
      </c>
      <c r="F503" s="13">
        <f>IF(AND(A503&lt;&gt;"",ISNUMBER(A503)),VLOOKUP(A503,Studies!A:BZ,13,FALSE),"")</f>
        <v>2</v>
      </c>
      <c r="G503" s="19">
        <v>2</v>
      </c>
      <c r="H503" s="4">
        <v>120</v>
      </c>
      <c r="I503" s="4" t="s">
        <v>32</v>
      </c>
      <c r="J503" s="4">
        <v>10.453637660485001</v>
      </c>
      <c r="K503" s="4" t="s">
        <v>102</v>
      </c>
      <c r="L503" s="4" t="s">
        <v>345</v>
      </c>
      <c r="M503" s="4">
        <v>0</v>
      </c>
      <c r="N503" s="4" t="s">
        <v>102</v>
      </c>
      <c r="O503" s="4" t="s">
        <v>348</v>
      </c>
      <c r="Q503" t="b">
        <f>IF(ISERROR(VLOOKUP(A503,Projects!A:A,1,FALSE)),FALSE,TRUE)</f>
        <v>1</v>
      </c>
    </row>
    <row r="504" spans="1:17" x14ac:dyDescent="0.35">
      <c r="A504" s="45">
        <v>51</v>
      </c>
      <c r="B504" s="8" t="str">
        <f>IF(AND(A504&lt;&gt;"",ISNUMBER(A504)),VLOOKUP(A504,Studies!A:BZ,2,FALSE),"")</f>
        <v>Litou 2019</v>
      </c>
      <c r="C504" s="8" t="str">
        <f>IF(AND(A504&lt;&gt;"",ISNUMBER(A504)),VLOOKUP(A504,Studies!A:BZ,3,FALSE),"")</f>
        <v>https://doi.org/10.1016/j.ejps.2019.105031</v>
      </c>
      <c r="D504" s="8" t="str">
        <f>IF(AND(A504&lt;&gt;"",ISNUMBER(A504)),VLOOKUP(A504,Studies!A:BZ,4,FALSE),"")</f>
        <v>Aprepitant</v>
      </c>
      <c r="E504" s="16" t="str">
        <f>IF(AND(A504&lt;&gt;"",ISNUMBER(A504)),VLOOKUP(A504,Studies!A:BZ,9,FALSE),"")</f>
        <v>FaSSIF-V3+Trans-80</v>
      </c>
      <c r="F504" s="13">
        <f>IF(AND(A504&lt;&gt;"",ISNUMBER(A504)),VLOOKUP(A504,Studies!A:BZ,13,FALSE),"")</f>
        <v>2</v>
      </c>
      <c r="G504" s="19">
        <v>2</v>
      </c>
      <c r="H504" s="4">
        <v>5</v>
      </c>
      <c r="I504" s="4" t="s">
        <v>32</v>
      </c>
      <c r="J504" s="4">
        <v>2.4593437945791701</v>
      </c>
      <c r="K504" s="4" t="s">
        <v>102</v>
      </c>
      <c r="L504" s="4" t="s">
        <v>345</v>
      </c>
      <c r="M504" s="4">
        <v>0.65049928673322999</v>
      </c>
      <c r="N504" s="4" t="s">
        <v>102</v>
      </c>
      <c r="O504" s="4" t="s">
        <v>348</v>
      </c>
      <c r="Q504" t="b">
        <f>IF(ISERROR(VLOOKUP(A504,Projects!A:A,1,FALSE)),FALSE,TRUE)</f>
        <v>1</v>
      </c>
    </row>
    <row r="505" spans="1:17" x14ac:dyDescent="0.35">
      <c r="A505" s="45">
        <v>51</v>
      </c>
      <c r="B505" s="8" t="str">
        <f>IF(AND(A505&lt;&gt;"",ISNUMBER(A505)),VLOOKUP(A505,Studies!A:BZ,2,FALSE),"")</f>
        <v>Litou 2019</v>
      </c>
      <c r="C505" s="8" t="str">
        <f>IF(AND(A505&lt;&gt;"",ISNUMBER(A505)),VLOOKUP(A505,Studies!A:BZ,3,FALSE),"")</f>
        <v>https://doi.org/10.1016/j.ejps.2019.105031</v>
      </c>
      <c r="D505" s="8" t="str">
        <f>IF(AND(A505&lt;&gt;"",ISNUMBER(A505)),VLOOKUP(A505,Studies!A:BZ,4,FALSE),"")</f>
        <v>Aprepitant</v>
      </c>
      <c r="E505" s="16" t="str">
        <f>IF(AND(A505&lt;&gt;"",ISNUMBER(A505)),VLOOKUP(A505,Studies!A:BZ,9,FALSE),"")</f>
        <v>FaSSIF-V3+Trans-80</v>
      </c>
      <c r="F505" s="13">
        <f>IF(AND(A505&lt;&gt;"",ISNUMBER(A505)),VLOOKUP(A505,Studies!A:BZ,13,FALSE),"")</f>
        <v>2</v>
      </c>
      <c r="G505" s="19">
        <v>2</v>
      </c>
      <c r="H505" s="4">
        <v>10</v>
      </c>
      <c r="I505" s="4" t="s">
        <v>32</v>
      </c>
      <c r="J505" s="4">
        <v>6.49928673323822</v>
      </c>
      <c r="K505" s="4" t="s">
        <v>102</v>
      </c>
      <c r="L505" s="4" t="s">
        <v>345</v>
      </c>
      <c r="M505" s="4">
        <v>0.97574893009985963</v>
      </c>
      <c r="N505" s="4" t="s">
        <v>102</v>
      </c>
      <c r="O505" s="4" t="s">
        <v>348</v>
      </c>
      <c r="Q505" t="b">
        <f>IF(ISERROR(VLOOKUP(A505,Projects!A:A,1,FALSE)),FALSE,TRUE)</f>
        <v>1</v>
      </c>
    </row>
    <row r="506" spans="1:17" x14ac:dyDescent="0.35">
      <c r="A506" s="45">
        <v>51</v>
      </c>
      <c r="B506" s="8" t="str">
        <f>IF(AND(A506&lt;&gt;"",ISNUMBER(A506)),VLOOKUP(A506,Studies!A:BZ,2,FALSE),"")</f>
        <v>Litou 2019</v>
      </c>
      <c r="C506" s="8" t="str">
        <f>IF(AND(A506&lt;&gt;"",ISNUMBER(A506)),VLOOKUP(A506,Studies!A:BZ,3,FALSE),"")</f>
        <v>https://doi.org/10.1016/j.ejps.2019.105031</v>
      </c>
      <c r="D506" s="8" t="str">
        <f>IF(AND(A506&lt;&gt;"",ISNUMBER(A506)),VLOOKUP(A506,Studies!A:BZ,4,FALSE),"")</f>
        <v>Aprepitant</v>
      </c>
      <c r="E506" s="16" t="str">
        <f>IF(AND(A506&lt;&gt;"",ISNUMBER(A506)),VLOOKUP(A506,Studies!A:BZ,9,FALSE),"")</f>
        <v>FaSSIF-V3+Trans-80</v>
      </c>
      <c r="F506" s="13">
        <f>IF(AND(A506&lt;&gt;"",ISNUMBER(A506)),VLOOKUP(A506,Studies!A:BZ,13,FALSE),"")</f>
        <v>2</v>
      </c>
      <c r="G506" s="19">
        <v>2</v>
      </c>
      <c r="H506" s="4">
        <v>15</v>
      </c>
      <c r="I506" s="4" t="s">
        <v>32</v>
      </c>
      <c r="J506" s="4">
        <v>7.56062767475035</v>
      </c>
      <c r="K506" s="4" t="s">
        <v>102</v>
      </c>
      <c r="L506" s="4" t="s">
        <v>345</v>
      </c>
      <c r="M506" s="4">
        <v>0.41084165477889023</v>
      </c>
      <c r="N506" s="4" t="s">
        <v>102</v>
      </c>
      <c r="O506" s="4" t="s">
        <v>348</v>
      </c>
      <c r="Q506" t="b">
        <f>IF(ISERROR(VLOOKUP(A506,Projects!A:A,1,FALSE)),FALSE,TRUE)</f>
        <v>1</v>
      </c>
    </row>
    <row r="507" spans="1:17" x14ac:dyDescent="0.35">
      <c r="A507" s="45">
        <v>51</v>
      </c>
      <c r="B507" s="8" t="str">
        <f>IF(AND(A507&lt;&gt;"",ISNUMBER(A507)),VLOOKUP(A507,Studies!A:BZ,2,FALSE),"")</f>
        <v>Litou 2019</v>
      </c>
      <c r="C507" s="8" t="str">
        <f>IF(AND(A507&lt;&gt;"",ISNUMBER(A507)),VLOOKUP(A507,Studies!A:BZ,3,FALSE),"")</f>
        <v>https://doi.org/10.1016/j.ejps.2019.105031</v>
      </c>
      <c r="D507" s="8" t="str">
        <f>IF(AND(A507&lt;&gt;"",ISNUMBER(A507)),VLOOKUP(A507,Studies!A:BZ,4,FALSE),"")</f>
        <v>Aprepitant</v>
      </c>
      <c r="E507" s="16" t="str">
        <f>IF(AND(A507&lt;&gt;"",ISNUMBER(A507)),VLOOKUP(A507,Studies!A:BZ,9,FALSE),"")</f>
        <v>FaSSIF-V3+Trans-80</v>
      </c>
      <c r="F507" s="13">
        <f>IF(AND(A507&lt;&gt;"",ISNUMBER(A507)),VLOOKUP(A507,Studies!A:BZ,13,FALSE),"")</f>
        <v>2</v>
      </c>
      <c r="G507" s="19">
        <v>2</v>
      </c>
      <c r="H507" s="4">
        <v>20</v>
      </c>
      <c r="I507" s="4" t="s">
        <v>32</v>
      </c>
      <c r="J507" s="4">
        <v>7.8858773181169699</v>
      </c>
      <c r="K507" s="4" t="s">
        <v>102</v>
      </c>
      <c r="L507" s="4" t="s">
        <v>345</v>
      </c>
      <c r="M507" s="4">
        <v>0.35948644793151985</v>
      </c>
      <c r="N507" s="4" t="s">
        <v>102</v>
      </c>
      <c r="O507" s="4" t="s">
        <v>348</v>
      </c>
      <c r="Q507" t="b">
        <f>IF(ISERROR(VLOOKUP(A507,Projects!A:A,1,FALSE)),FALSE,TRUE)</f>
        <v>1</v>
      </c>
    </row>
    <row r="508" spans="1:17" x14ac:dyDescent="0.35">
      <c r="A508" s="45">
        <v>51</v>
      </c>
      <c r="B508" s="8" t="str">
        <f>IF(AND(A508&lt;&gt;"",ISNUMBER(A508)),VLOOKUP(A508,Studies!A:BZ,2,FALSE),"")</f>
        <v>Litou 2019</v>
      </c>
      <c r="C508" s="8" t="str">
        <f>IF(AND(A508&lt;&gt;"",ISNUMBER(A508)),VLOOKUP(A508,Studies!A:BZ,3,FALSE),"")</f>
        <v>https://doi.org/10.1016/j.ejps.2019.105031</v>
      </c>
      <c r="D508" s="8" t="str">
        <f>IF(AND(A508&lt;&gt;"",ISNUMBER(A508)),VLOOKUP(A508,Studies!A:BZ,4,FALSE),"")</f>
        <v>Aprepitant</v>
      </c>
      <c r="E508" s="16" t="str">
        <f>IF(AND(A508&lt;&gt;"",ISNUMBER(A508)),VLOOKUP(A508,Studies!A:BZ,9,FALSE),"")</f>
        <v>FaSSIF-V3+Trans-80</v>
      </c>
      <c r="F508" s="13">
        <f>IF(AND(A508&lt;&gt;"",ISNUMBER(A508)),VLOOKUP(A508,Studies!A:BZ,13,FALSE),"")</f>
        <v>2</v>
      </c>
      <c r="G508" s="19">
        <v>2</v>
      </c>
      <c r="H508" s="4">
        <v>30</v>
      </c>
      <c r="I508" s="4" t="s">
        <v>32</v>
      </c>
      <c r="J508" s="4">
        <v>9.0328102710413596</v>
      </c>
      <c r="K508" s="4" t="s">
        <v>102</v>
      </c>
      <c r="L508" s="4" t="s">
        <v>345</v>
      </c>
      <c r="M508" s="4">
        <v>0.22253922967190043</v>
      </c>
      <c r="N508" s="4" t="s">
        <v>102</v>
      </c>
      <c r="O508" s="4" t="s">
        <v>348</v>
      </c>
      <c r="Q508" t="b">
        <f>IF(ISERROR(VLOOKUP(A508,Projects!A:A,1,FALSE)),FALSE,TRUE)</f>
        <v>1</v>
      </c>
    </row>
    <row r="509" spans="1:17" x14ac:dyDescent="0.35">
      <c r="A509" s="45">
        <v>51</v>
      </c>
      <c r="B509" s="8" t="str">
        <f>IF(AND(A509&lt;&gt;"",ISNUMBER(A509)),VLOOKUP(A509,Studies!A:BZ,2,FALSE),"")</f>
        <v>Litou 2019</v>
      </c>
      <c r="C509" s="8" t="str">
        <f>IF(AND(A509&lt;&gt;"",ISNUMBER(A509)),VLOOKUP(A509,Studies!A:BZ,3,FALSE),"")</f>
        <v>https://doi.org/10.1016/j.ejps.2019.105031</v>
      </c>
      <c r="D509" s="8" t="str">
        <f>IF(AND(A509&lt;&gt;"",ISNUMBER(A509)),VLOOKUP(A509,Studies!A:BZ,4,FALSE),"")</f>
        <v>Aprepitant</v>
      </c>
      <c r="E509" s="16" t="str">
        <f>IF(AND(A509&lt;&gt;"",ISNUMBER(A509)),VLOOKUP(A509,Studies!A:BZ,9,FALSE),"")</f>
        <v>FaSSIF-V3+Trans-80</v>
      </c>
      <c r="F509" s="13">
        <f>IF(AND(A509&lt;&gt;"",ISNUMBER(A509)),VLOOKUP(A509,Studies!A:BZ,13,FALSE),"")</f>
        <v>2</v>
      </c>
      <c r="G509" s="19">
        <v>2</v>
      </c>
      <c r="H509" s="4">
        <v>45</v>
      </c>
      <c r="I509" s="4" t="s">
        <v>32</v>
      </c>
      <c r="J509" s="4">
        <v>9.7004279600570502</v>
      </c>
      <c r="K509" s="4" t="s">
        <v>102</v>
      </c>
      <c r="L509" s="4" t="s">
        <v>345</v>
      </c>
      <c r="M509" s="4">
        <v>0.68473609129815038</v>
      </c>
      <c r="N509" s="4" t="s">
        <v>102</v>
      </c>
      <c r="O509" s="4" t="s">
        <v>348</v>
      </c>
      <c r="Q509" t="b">
        <f>IF(ISERROR(VLOOKUP(A509,Projects!A:A,1,FALSE)),FALSE,TRUE)</f>
        <v>1</v>
      </c>
    </row>
    <row r="510" spans="1:17" x14ac:dyDescent="0.35">
      <c r="A510" s="45">
        <v>51</v>
      </c>
      <c r="B510" s="8" t="str">
        <f>IF(AND(A510&lt;&gt;"",ISNUMBER(A510)),VLOOKUP(A510,Studies!A:BZ,2,FALSE),"")</f>
        <v>Litou 2019</v>
      </c>
      <c r="C510" s="8" t="str">
        <f>IF(AND(A510&lt;&gt;"",ISNUMBER(A510)),VLOOKUP(A510,Studies!A:BZ,3,FALSE),"")</f>
        <v>https://doi.org/10.1016/j.ejps.2019.105031</v>
      </c>
      <c r="D510" s="8" t="str">
        <f>IF(AND(A510&lt;&gt;"",ISNUMBER(A510)),VLOOKUP(A510,Studies!A:BZ,4,FALSE),"")</f>
        <v>Aprepitant</v>
      </c>
      <c r="E510" s="16" t="str">
        <f>IF(AND(A510&lt;&gt;"",ISNUMBER(A510)),VLOOKUP(A510,Studies!A:BZ,9,FALSE),"")</f>
        <v>FaSSIF-V3+Trans-80</v>
      </c>
      <c r="F510" s="13">
        <f>IF(AND(A510&lt;&gt;"",ISNUMBER(A510)),VLOOKUP(A510,Studies!A:BZ,13,FALSE),"")</f>
        <v>2</v>
      </c>
      <c r="G510" s="19">
        <v>2</v>
      </c>
      <c r="H510" s="4">
        <v>60</v>
      </c>
      <c r="I510" s="4" t="s">
        <v>32</v>
      </c>
      <c r="J510" s="4">
        <v>9.9914407988587701</v>
      </c>
      <c r="K510" s="4" t="s">
        <v>102</v>
      </c>
      <c r="L510" s="4" t="s">
        <v>345</v>
      </c>
      <c r="M510" s="4">
        <v>0.47931526390862977</v>
      </c>
      <c r="N510" s="4" t="s">
        <v>102</v>
      </c>
      <c r="O510" s="4" t="s">
        <v>348</v>
      </c>
      <c r="Q510" t="b">
        <f>IF(ISERROR(VLOOKUP(A510,Projects!A:A,1,FALSE)),FALSE,TRUE)</f>
        <v>1</v>
      </c>
    </row>
    <row r="511" spans="1:17" x14ac:dyDescent="0.35">
      <c r="A511" s="45">
        <v>51</v>
      </c>
      <c r="B511" s="8" t="str">
        <f>IF(AND(A511&lt;&gt;"",ISNUMBER(A511)),VLOOKUP(A511,Studies!A:BZ,2,FALSE),"")</f>
        <v>Litou 2019</v>
      </c>
      <c r="C511" s="8" t="str">
        <f>IF(AND(A511&lt;&gt;"",ISNUMBER(A511)),VLOOKUP(A511,Studies!A:BZ,3,FALSE),"")</f>
        <v>https://doi.org/10.1016/j.ejps.2019.105031</v>
      </c>
      <c r="D511" s="8" t="str">
        <f>IF(AND(A511&lt;&gt;"",ISNUMBER(A511)),VLOOKUP(A511,Studies!A:BZ,4,FALSE),"")</f>
        <v>Aprepitant</v>
      </c>
      <c r="E511" s="16" t="str">
        <f>IF(AND(A511&lt;&gt;"",ISNUMBER(A511)),VLOOKUP(A511,Studies!A:BZ,9,FALSE),"")</f>
        <v>FaSSIF-V3+Trans-80</v>
      </c>
      <c r="F511" s="13">
        <f>IF(AND(A511&lt;&gt;"",ISNUMBER(A511)),VLOOKUP(A511,Studies!A:BZ,13,FALSE),"")</f>
        <v>2</v>
      </c>
      <c r="G511" s="19">
        <v>2</v>
      </c>
      <c r="H511" s="4">
        <v>75</v>
      </c>
      <c r="I511" s="4" t="s">
        <v>32</v>
      </c>
      <c r="J511" s="4">
        <v>9.1012838801711808</v>
      </c>
      <c r="K511" s="4" t="s">
        <v>102</v>
      </c>
      <c r="L511" s="4" t="s">
        <v>345</v>
      </c>
      <c r="M511" s="4">
        <v>0.53067047075605878</v>
      </c>
      <c r="N511" s="4" t="s">
        <v>102</v>
      </c>
      <c r="O511" s="4" t="s">
        <v>348</v>
      </c>
      <c r="Q511" t="b">
        <f>IF(ISERROR(VLOOKUP(A511,Projects!A:A,1,FALSE)),FALSE,TRUE)</f>
        <v>1</v>
      </c>
    </row>
    <row r="512" spans="1:17" x14ac:dyDescent="0.35">
      <c r="A512" s="45">
        <v>51</v>
      </c>
      <c r="B512" s="8" t="str">
        <f>IF(AND(A512&lt;&gt;"",ISNUMBER(A512)),VLOOKUP(A512,Studies!A:BZ,2,FALSE),"")</f>
        <v>Litou 2019</v>
      </c>
      <c r="C512" s="8" t="str">
        <f>IF(AND(A512&lt;&gt;"",ISNUMBER(A512)),VLOOKUP(A512,Studies!A:BZ,3,FALSE),"")</f>
        <v>https://doi.org/10.1016/j.ejps.2019.105031</v>
      </c>
      <c r="D512" s="8" t="str">
        <f>IF(AND(A512&lt;&gt;"",ISNUMBER(A512)),VLOOKUP(A512,Studies!A:BZ,4,FALSE),"")</f>
        <v>Aprepitant</v>
      </c>
      <c r="E512" s="16" t="str">
        <f>IF(AND(A512&lt;&gt;"",ISNUMBER(A512)),VLOOKUP(A512,Studies!A:BZ,9,FALSE),"")</f>
        <v>FaSSIF-V3+Trans-80</v>
      </c>
      <c r="F512" s="13">
        <f>IF(AND(A512&lt;&gt;"",ISNUMBER(A512)),VLOOKUP(A512,Studies!A:BZ,13,FALSE),"")</f>
        <v>2</v>
      </c>
      <c r="G512" s="19">
        <v>2</v>
      </c>
      <c r="H512" s="4">
        <v>90</v>
      </c>
      <c r="I512" s="4" t="s">
        <v>32</v>
      </c>
      <c r="J512" s="4">
        <v>10.4707560627674</v>
      </c>
      <c r="K512" s="4" t="s">
        <v>102</v>
      </c>
      <c r="L512" s="4" t="s">
        <v>345</v>
      </c>
      <c r="M512" s="4">
        <v>0.70185449358059948</v>
      </c>
      <c r="N512" s="4" t="s">
        <v>102</v>
      </c>
      <c r="O512" s="4" t="s">
        <v>348</v>
      </c>
      <c r="Q512" t="b">
        <f>IF(ISERROR(VLOOKUP(A512,Projects!A:A,1,FALSE)),FALSE,TRUE)</f>
        <v>1</v>
      </c>
    </row>
    <row r="513" spans="1:17" x14ac:dyDescent="0.35">
      <c r="A513" s="45">
        <v>51</v>
      </c>
      <c r="B513" s="8" t="str">
        <f>IF(AND(A513&lt;&gt;"",ISNUMBER(A513)),VLOOKUP(A513,Studies!A:BZ,2,FALSE),"")</f>
        <v>Litou 2019</v>
      </c>
      <c r="C513" s="8" t="str">
        <f>IF(AND(A513&lt;&gt;"",ISNUMBER(A513)),VLOOKUP(A513,Studies!A:BZ,3,FALSE),"")</f>
        <v>https://doi.org/10.1016/j.ejps.2019.105031</v>
      </c>
      <c r="D513" s="8" t="str">
        <f>IF(AND(A513&lt;&gt;"",ISNUMBER(A513)),VLOOKUP(A513,Studies!A:BZ,4,FALSE),"")</f>
        <v>Aprepitant</v>
      </c>
      <c r="E513" s="16" t="str">
        <f>IF(AND(A513&lt;&gt;"",ISNUMBER(A513)),VLOOKUP(A513,Studies!A:BZ,9,FALSE),"")</f>
        <v>FaSSIF-V3+Trans-80</v>
      </c>
      <c r="F513" s="13">
        <f>IF(AND(A513&lt;&gt;"",ISNUMBER(A513)),VLOOKUP(A513,Studies!A:BZ,13,FALSE),"")</f>
        <v>2</v>
      </c>
      <c r="G513" s="19">
        <v>2</v>
      </c>
      <c r="H513" s="4">
        <v>120</v>
      </c>
      <c r="I513" s="4" t="s">
        <v>32</v>
      </c>
      <c r="J513" s="4">
        <v>9.3922967189728901</v>
      </c>
      <c r="K513" s="4" t="s">
        <v>102</v>
      </c>
      <c r="L513" s="4" t="s">
        <v>345</v>
      </c>
      <c r="M513" s="4">
        <v>0.63338088445071072</v>
      </c>
      <c r="N513" s="4" t="s">
        <v>102</v>
      </c>
      <c r="O513" s="4" t="s">
        <v>348</v>
      </c>
      <c r="Q513" t="b">
        <f>IF(ISERROR(VLOOKUP(A513,Projects!A:A,1,FALSE)),FALSE,TRUE)</f>
        <v>1</v>
      </c>
    </row>
    <row r="514" spans="1:17" x14ac:dyDescent="0.35">
      <c r="A514" s="45">
        <v>52</v>
      </c>
      <c r="B514" s="8" t="str">
        <f>IF(AND(A514&lt;&gt;"",ISNUMBER(A514)),VLOOKUP(A514,Studies!A:BZ,2,FALSE),"")</f>
        <v>Litou 2019</v>
      </c>
      <c r="C514" s="8" t="str">
        <f>IF(AND(A514&lt;&gt;"",ISNUMBER(A514)),VLOOKUP(A514,Studies!A:BZ,3,FALSE),"")</f>
        <v>https://doi.org/10.1016/j.ejps.2019.105031</v>
      </c>
      <c r="D514" s="8" t="str">
        <f>IF(AND(A514&lt;&gt;"",ISNUMBER(A514)),VLOOKUP(A514,Studies!A:BZ,4,FALSE),"")</f>
        <v>Aprepitant</v>
      </c>
      <c r="E514" s="16" t="str">
        <f>IF(AND(A514&lt;&gt;"",ISNUMBER(A514)),VLOOKUP(A514,Studies!A:BZ,9,FALSE),"")</f>
        <v>FaSSIF-V1+Trans-125</v>
      </c>
      <c r="F514" s="13">
        <f>IF(AND(A514&lt;&gt;"",ISNUMBER(A514)),VLOOKUP(A514,Studies!A:BZ,13,FALSE),"")</f>
        <v>2</v>
      </c>
      <c r="G514" s="19">
        <v>2</v>
      </c>
      <c r="H514" s="4">
        <v>5</v>
      </c>
      <c r="I514" s="4" t="s">
        <v>32</v>
      </c>
      <c r="J514" s="4">
        <v>1.8944365192582</v>
      </c>
      <c r="K514" s="4" t="s">
        <v>102</v>
      </c>
      <c r="L514" s="4" t="s">
        <v>345</v>
      </c>
      <c r="M514" s="4">
        <v>1.660485021398</v>
      </c>
      <c r="N514" s="4" t="s">
        <v>102</v>
      </c>
      <c r="O514" s="4" t="s">
        <v>348</v>
      </c>
      <c r="Q514" t="b">
        <f>IF(ISERROR(VLOOKUP(A514,Projects!A:A,1,FALSE)),FALSE,TRUE)</f>
        <v>1</v>
      </c>
    </row>
    <row r="515" spans="1:17" x14ac:dyDescent="0.35">
      <c r="A515" s="45">
        <v>52</v>
      </c>
      <c r="B515" s="8" t="str">
        <f>IF(AND(A515&lt;&gt;"",ISNUMBER(A515)),VLOOKUP(A515,Studies!A:BZ,2,FALSE),"")</f>
        <v>Litou 2019</v>
      </c>
      <c r="C515" s="8" t="str">
        <f>IF(AND(A515&lt;&gt;"",ISNUMBER(A515)),VLOOKUP(A515,Studies!A:BZ,3,FALSE),"")</f>
        <v>https://doi.org/10.1016/j.ejps.2019.105031</v>
      </c>
      <c r="D515" s="8" t="str">
        <f>IF(AND(A515&lt;&gt;"",ISNUMBER(A515)),VLOOKUP(A515,Studies!A:BZ,4,FALSE),"")</f>
        <v>Aprepitant</v>
      </c>
      <c r="E515" s="16" t="str">
        <f>IF(AND(A515&lt;&gt;"",ISNUMBER(A515)),VLOOKUP(A515,Studies!A:BZ,9,FALSE),"")</f>
        <v>FaSSIF-V1+Trans-125</v>
      </c>
      <c r="F515" s="13">
        <f>IF(AND(A515&lt;&gt;"",ISNUMBER(A515)),VLOOKUP(A515,Studies!A:BZ,13,FALSE),"")</f>
        <v>2</v>
      </c>
      <c r="G515" s="19">
        <v>2</v>
      </c>
      <c r="H515" s="4">
        <v>10</v>
      </c>
      <c r="I515" s="4" t="s">
        <v>32</v>
      </c>
      <c r="J515" s="4">
        <v>4.17118402282453</v>
      </c>
      <c r="K515" s="4" t="s">
        <v>102</v>
      </c>
      <c r="L515" s="4" t="s">
        <v>345</v>
      </c>
      <c r="M515" s="4">
        <v>1.8487874465049901</v>
      </c>
      <c r="N515" s="4" t="s">
        <v>102</v>
      </c>
      <c r="O515" s="4" t="s">
        <v>348</v>
      </c>
      <c r="Q515" t="b">
        <f>IF(ISERROR(VLOOKUP(A515,Projects!A:A,1,FALSE)),FALSE,TRUE)</f>
        <v>1</v>
      </c>
    </row>
    <row r="516" spans="1:17" x14ac:dyDescent="0.35">
      <c r="A516" s="45">
        <v>52</v>
      </c>
      <c r="B516" s="8" t="str">
        <f>IF(AND(A516&lt;&gt;"",ISNUMBER(A516)),VLOOKUP(A516,Studies!A:BZ,2,FALSE),"")</f>
        <v>Litou 2019</v>
      </c>
      <c r="C516" s="8" t="str">
        <f>IF(AND(A516&lt;&gt;"",ISNUMBER(A516)),VLOOKUP(A516,Studies!A:BZ,3,FALSE),"")</f>
        <v>https://doi.org/10.1016/j.ejps.2019.105031</v>
      </c>
      <c r="D516" s="8" t="str">
        <f>IF(AND(A516&lt;&gt;"",ISNUMBER(A516)),VLOOKUP(A516,Studies!A:BZ,4,FALSE),"")</f>
        <v>Aprepitant</v>
      </c>
      <c r="E516" s="16" t="str">
        <f>IF(AND(A516&lt;&gt;"",ISNUMBER(A516)),VLOOKUP(A516,Studies!A:BZ,9,FALSE),"")</f>
        <v>FaSSIF-V1+Trans-125</v>
      </c>
      <c r="F516" s="13">
        <f>IF(AND(A516&lt;&gt;"",ISNUMBER(A516)),VLOOKUP(A516,Studies!A:BZ,13,FALSE),"")</f>
        <v>2</v>
      </c>
      <c r="G516" s="19">
        <v>2</v>
      </c>
      <c r="H516" s="4">
        <v>15</v>
      </c>
      <c r="I516" s="4" t="s">
        <v>32</v>
      </c>
      <c r="J516" s="4">
        <v>5.5235378031383604</v>
      </c>
      <c r="K516" s="4" t="s">
        <v>102</v>
      </c>
      <c r="L516" s="4" t="s">
        <v>345</v>
      </c>
      <c r="M516" s="4">
        <v>1.2154065620542198</v>
      </c>
      <c r="N516" s="4" t="s">
        <v>102</v>
      </c>
      <c r="O516" s="4" t="s">
        <v>348</v>
      </c>
      <c r="Q516" t="b">
        <f>IF(ISERROR(VLOOKUP(A516,Projects!A:A,1,FALSE)),FALSE,TRUE)</f>
        <v>1</v>
      </c>
    </row>
    <row r="517" spans="1:17" x14ac:dyDescent="0.35">
      <c r="A517" s="45">
        <v>52</v>
      </c>
      <c r="B517" s="8" t="str">
        <f>IF(AND(A517&lt;&gt;"",ISNUMBER(A517)),VLOOKUP(A517,Studies!A:BZ,2,FALSE),"")</f>
        <v>Litou 2019</v>
      </c>
      <c r="C517" s="8" t="str">
        <f>IF(AND(A517&lt;&gt;"",ISNUMBER(A517)),VLOOKUP(A517,Studies!A:BZ,3,FALSE),"")</f>
        <v>https://doi.org/10.1016/j.ejps.2019.105031</v>
      </c>
      <c r="D517" s="8" t="str">
        <f>IF(AND(A517&lt;&gt;"",ISNUMBER(A517)),VLOOKUP(A517,Studies!A:BZ,4,FALSE),"")</f>
        <v>Aprepitant</v>
      </c>
      <c r="E517" s="16" t="str">
        <f>IF(AND(A517&lt;&gt;"",ISNUMBER(A517)),VLOOKUP(A517,Studies!A:BZ,9,FALSE),"")</f>
        <v>FaSSIF-V1+Trans-125</v>
      </c>
      <c r="F517" s="13">
        <f>IF(AND(A517&lt;&gt;"",ISNUMBER(A517)),VLOOKUP(A517,Studies!A:BZ,13,FALSE),"")</f>
        <v>2</v>
      </c>
      <c r="G517" s="19">
        <v>2</v>
      </c>
      <c r="H517" s="4">
        <v>20</v>
      </c>
      <c r="I517" s="4" t="s">
        <v>32</v>
      </c>
      <c r="J517" s="4">
        <v>6.2425106990014196</v>
      </c>
      <c r="K517" s="4" t="s">
        <v>102</v>
      </c>
      <c r="L517" s="4" t="s">
        <v>345</v>
      </c>
      <c r="M517" s="4">
        <v>1.4037089871611901</v>
      </c>
      <c r="N517" s="4" t="s">
        <v>102</v>
      </c>
      <c r="O517" s="4" t="s">
        <v>348</v>
      </c>
      <c r="Q517" t="b">
        <f>IF(ISERROR(VLOOKUP(A517,Projects!A:A,1,FALSE)),FALSE,TRUE)</f>
        <v>1</v>
      </c>
    </row>
    <row r="518" spans="1:17" x14ac:dyDescent="0.35">
      <c r="A518" s="45">
        <v>52</v>
      </c>
      <c r="B518" s="8" t="str">
        <f>IF(AND(A518&lt;&gt;"",ISNUMBER(A518)),VLOOKUP(A518,Studies!A:BZ,2,FALSE),"")</f>
        <v>Litou 2019</v>
      </c>
      <c r="C518" s="8" t="str">
        <f>IF(AND(A518&lt;&gt;"",ISNUMBER(A518)),VLOOKUP(A518,Studies!A:BZ,3,FALSE),"")</f>
        <v>https://doi.org/10.1016/j.ejps.2019.105031</v>
      </c>
      <c r="D518" s="8" t="str">
        <f>IF(AND(A518&lt;&gt;"",ISNUMBER(A518)),VLOOKUP(A518,Studies!A:BZ,4,FALSE),"")</f>
        <v>Aprepitant</v>
      </c>
      <c r="E518" s="16" t="str">
        <f>IF(AND(A518&lt;&gt;"",ISNUMBER(A518)),VLOOKUP(A518,Studies!A:BZ,9,FALSE),"")</f>
        <v>FaSSIF-V1+Trans-125</v>
      </c>
      <c r="F518" s="13">
        <f>IF(AND(A518&lt;&gt;"",ISNUMBER(A518)),VLOOKUP(A518,Studies!A:BZ,13,FALSE),"")</f>
        <v>2</v>
      </c>
      <c r="G518" s="19">
        <v>2</v>
      </c>
      <c r="H518" s="4">
        <v>30</v>
      </c>
      <c r="I518" s="4" t="s">
        <v>32</v>
      </c>
      <c r="J518" s="4">
        <v>7.1840228245363704</v>
      </c>
      <c r="K518" s="4" t="s">
        <v>102</v>
      </c>
      <c r="L518" s="4" t="s">
        <v>345</v>
      </c>
      <c r="M518" s="4">
        <v>0.65049928673322999</v>
      </c>
      <c r="N518" s="4" t="s">
        <v>102</v>
      </c>
      <c r="O518" s="4" t="s">
        <v>348</v>
      </c>
      <c r="Q518" t="b">
        <f>IF(ISERROR(VLOOKUP(A518,Projects!A:A,1,FALSE)),FALSE,TRUE)</f>
        <v>1</v>
      </c>
    </row>
    <row r="519" spans="1:17" x14ac:dyDescent="0.35">
      <c r="A519" s="45">
        <v>52</v>
      </c>
      <c r="B519" s="8" t="str">
        <f>IF(AND(A519&lt;&gt;"",ISNUMBER(A519)),VLOOKUP(A519,Studies!A:BZ,2,FALSE),"")</f>
        <v>Litou 2019</v>
      </c>
      <c r="C519" s="8" t="str">
        <f>IF(AND(A519&lt;&gt;"",ISNUMBER(A519)),VLOOKUP(A519,Studies!A:BZ,3,FALSE),"")</f>
        <v>https://doi.org/10.1016/j.ejps.2019.105031</v>
      </c>
      <c r="D519" s="8" t="str">
        <f>IF(AND(A519&lt;&gt;"",ISNUMBER(A519)),VLOOKUP(A519,Studies!A:BZ,4,FALSE),"")</f>
        <v>Aprepitant</v>
      </c>
      <c r="E519" s="16" t="str">
        <f>IF(AND(A519&lt;&gt;"",ISNUMBER(A519)),VLOOKUP(A519,Studies!A:BZ,9,FALSE),"")</f>
        <v>FaSSIF-V1+Trans-125</v>
      </c>
      <c r="F519" s="13">
        <f>IF(AND(A519&lt;&gt;"",ISNUMBER(A519)),VLOOKUP(A519,Studies!A:BZ,13,FALSE),"")</f>
        <v>2</v>
      </c>
      <c r="G519" s="19">
        <v>2</v>
      </c>
      <c r="H519" s="4">
        <v>45</v>
      </c>
      <c r="I519" s="4" t="s">
        <v>32</v>
      </c>
      <c r="J519" s="4">
        <v>7.8345221112696102</v>
      </c>
      <c r="K519" s="4" t="s">
        <v>102</v>
      </c>
      <c r="L519" s="4" t="s">
        <v>345</v>
      </c>
      <c r="M519" s="4">
        <v>0.61626248216832025</v>
      </c>
      <c r="N519" s="4" t="s">
        <v>102</v>
      </c>
      <c r="O519" s="4" t="s">
        <v>348</v>
      </c>
      <c r="Q519" t="b">
        <f>IF(ISERROR(VLOOKUP(A519,Projects!A:A,1,FALSE)),FALSE,TRUE)</f>
        <v>1</v>
      </c>
    </row>
    <row r="520" spans="1:17" x14ac:dyDescent="0.35">
      <c r="A520" s="45">
        <v>52</v>
      </c>
      <c r="B520" s="8" t="str">
        <f>IF(AND(A520&lt;&gt;"",ISNUMBER(A520)),VLOOKUP(A520,Studies!A:BZ,2,FALSE),"")</f>
        <v>Litou 2019</v>
      </c>
      <c r="C520" s="8" t="str">
        <f>IF(AND(A520&lt;&gt;"",ISNUMBER(A520)),VLOOKUP(A520,Studies!A:BZ,3,FALSE),"")</f>
        <v>https://doi.org/10.1016/j.ejps.2019.105031</v>
      </c>
      <c r="D520" s="8" t="str">
        <f>IF(AND(A520&lt;&gt;"",ISNUMBER(A520)),VLOOKUP(A520,Studies!A:BZ,4,FALSE),"")</f>
        <v>Aprepitant</v>
      </c>
      <c r="E520" s="16" t="str">
        <f>IF(AND(A520&lt;&gt;"",ISNUMBER(A520)),VLOOKUP(A520,Studies!A:BZ,9,FALSE),"")</f>
        <v>FaSSIF-V1+Trans-125</v>
      </c>
      <c r="F520" s="13">
        <f>IF(AND(A520&lt;&gt;"",ISNUMBER(A520)),VLOOKUP(A520,Studies!A:BZ,13,FALSE),"")</f>
        <v>2</v>
      </c>
      <c r="G520" s="19">
        <v>2</v>
      </c>
      <c r="H520" s="4">
        <v>60</v>
      </c>
      <c r="I520" s="4" t="s">
        <v>32</v>
      </c>
      <c r="J520" s="4">
        <v>7.6975748930099801</v>
      </c>
      <c r="K520" s="4" t="s">
        <v>102</v>
      </c>
      <c r="L520" s="4" t="s">
        <v>345</v>
      </c>
      <c r="M520" s="4">
        <v>0.77032810271041008</v>
      </c>
      <c r="N520" s="4" t="s">
        <v>102</v>
      </c>
      <c r="O520" s="4" t="s">
        <v>348</v>
      </c>
      <c r="Q520" t="b">
        <f>IF(ISERROR(VLOOKUP(A520,Projects!A:A,1,FALSE)),FALSE,TRUE)</f>
        <v>1</v>
      </c>
    </row>
    <row r="521" spans="1:17" x14ac:dyDescent="0.35">
      <c r="A521" s="45">
        <v>52</v>
      </c>
      <c r="B521" s="8" t="str">
        <f>IF(AND(A521&lt;&gt;"",ISNUMBER(A521)),VLOOKUP(A521,Studies!A:BZ,2,FALSE),"")</f>
        <v>Litou 2019</v>
      </c>
      <c r="C521" s="8" t="str">
        <f>IF(AND(A521&lt;&gt;"",ISNUMBER(A521)),VLOOKUP(A521,Studies!A:BZ,3,FALSE),"")</f>
        <v>https://doi.org/10.1016/j.ejps.2019.105031</v>
      </c>
      <c r="D521" s="8" t="str">
        <f>IF(AND(A521&lt;&gt;"",ISNUMBER(A521)),VLOOKUP(A521,Studies!A:BZ,4,FALSE),"")</f>
        <v>Aprepitant</v>
      </c>
      <c r="E521" s="16" t="str">
        <f>IF(AND(A521&lt;&gt;"",ISNUMBER(A521)),VLOOKUP(A521,Studies!A:BZ,9,FALSE),"")</f>
        <v>FaSSIF-V1+Trans-125</v>
      </c>
      <c r="F521" s="13">
        <f>IF(AND(A521&lt;&gt;"",ISNUMBER(A521)),VLOOKUP(A521,Studies!A:BZ,13,FALSE),"")</f>
        <v>2</v>
      </c>
      <c r="G521" s="19">
        <v>2</v>
      </c>
      <c r="H521" s="4">
        <v>75</v>
      </c>
      <c r="I521" s="4" t="s">
        <v>32</v>
      </c>
      <c r="J521" s="4">
        <v>7.7660485021397898</v>
      </c>
      <c r="K521" s="4" t="s">
        <v>102</v>
      </c>
      <c r="L521" s="4" t="s">
        <v>345</v>
      </c>
      <c r="M521" s="4">
        <v>0.63338088445078977</v>
      </c>
      <c r="N521" s="4" t="s">
        <v>102</v>
      </c>
      <c r="O521" s="4" t="s">
        <v>348</v>
      </c>
      <c r="Q521" t="b">
        <f>IF(ISERROR(VLOOKUP(A521,Projects!A:A,1,FALSE)),FALSE,TRUE)</f>
        <v>1</v>
      </c>
    </row>
    <row r="522" spans="1:17" x14ac:dyDescent="0.35">
      <c r="A522" s="45">
        <v>52</v>
      </c>
      <c r="B522" s="8" t="str">
        <f>IF(AND(A522&lt;&gt;"",ISNUMBER(A522)),VLOOKUP(A522,Studies!A:BZ,2,FALSE),"")</f>
        <v>Litou 2019</v>
      </c>
      <c r="C522" s="8" t="str">
        <f>IF(AND(A522&lt;&gt;"",ISNUMBER(A522)),VLOOKUP(A522,Studies!A:BZ,3,FALSE),"")</f>
        <v>https://doi.org/10.1016/j.ejps.2019.105031</v>
      </c>
      <c r="D522" s="8" t="str">
        <f>IF(AND(A522&lt;&gt;"",ISNUMBER(A522)),VLOOKUP(A522,Studies!A:BZ,4,FALSE),"")</f>
        <v>Aprepitant</v>
      </c>
      <c r="E522" s="16" t="str">
        <f>IF(AND(A522&lt;&gt;"",ISNUMBER(A522)),VLOOKUP(A522,Studies!A:BZ,9,FALSE),"")</f>
        <v>FaSSIF-V1+Trans-125</v>
      </c>
      <c r="F522" s="13">
        <f>IF(AND(A522&lt;&gt;"",ISNUMBER(A522)),VLOOKUP(A522,Studies!A:BZ,13,FALSE),"")</f>
        <v>2</v>
      </c>
      <c r="G522" s="19">
        <v>2</v>
      </c>
      <c r="H522" s="4">
        <v>90</v>
      </c>
      <c r="I522" s="4" t="s">
        <v>32</v>
      </c>
      <c r="J522" s="4">
        <v>7.6291012838801704</v>
      </c>
      <c r="K522" s="4" t="s">
        <v>102</v>
      </c>
      <c r="L522" s="4" t="s">
        <v>345</v>
      </c>
      <c r="M522" s="4">
        <v>0.44507845934378931</v>
      </c>
      <c r="N522" s="4" t="s">
        <v>102</v>
      </c>
      <c r="O522" s="4" t="s">
        <v>348</v>
      </c>
      <c r="Q522" t="b">
        <f>IF(ISERROR(VLOOKUP(A522,Projects!A:A,1,FALSE)),FALSE,TRUE)</f>
        <v>1</v>
      </c>
    </row>
    <row r="523" spans="1:17" x14ac:dyDescent="0.35">
      <c r="A523" s="45">
        <v>52</v>
      </c>
      <c r="B523" s="8" t="str">
        <f>IF(AND(A523&lt;&gt;"",ISNUMBER(A523)),VLOOKUP(A523,Studies!A:BZ,2,FALSE),"")</f>
        <v>Litou 2019</v>
      </c>
      <c r="C523" s="8" t="str">
        <f>IF(AND(A523&lt;&gt;"",ISNUMBER(A523)),VLOOKUP(A523,Studies!A:BZ,3,FALSE),"")</f>
        <v>https://doi.org/10.1016/j.ejps.2019.105031</v>
      </c>
      <c r="D523" s="8" t="str">
        <f>IF(AND(A523&lt;&gt;"",ISNUMBER(A523)),VLOOKUP(A523,Studies!A:BZ,4,FALSE),"")</f>
        <v>Aprepitant</v>
      </c>
      <c r="E523" s="16" t="str">
        <f>IF(AND(A523&lt;&gt;"",ISNUMBER(A523)),VLOOKUP(A523,Studies!A:BZ,9,FALSE),"")</f>
        <v>FaSSIF-V1+Trans-125</v>
      </c>
      <c r="F523" s="13">
        <f>IF(AND(A523&lt;&gt;"",ISNUMBER(A523)),VLOOKUP(A523,Studies!A:BZ,13,FALSE),"")</f>
        <v>2</v>
      </c>
      <c r="G523" s="19">
        <v>2</v>
      </c>
      <c r="H523" s="4">
        <v>120</v>
      </c>
      <c r="I523" s="4" t="s">
        <v>32</v>
      </c>
      <c r="J523" s="4">
        <v>7.7318116975748898</v>
      </c>
      <c r="K523" s="4" t="s">
        <v>102</v>
      </c>
      <c r="L523" s="4" t="s">
        <v>345</v>
      </c>
      <c r="M523" s="4">
        <v>0</v>
      </c>
      <c r="N523" s="4" t="s">
        <v>102</v>
      </c>
      <c r="O523" s="4" t="s">
        <v>348</v>
      </c>
      <c r="Q523" t="b">
        <f>IF(ISERROR(VLOOKUP(A523,Projects!A:A,1,FALSE)),FALSE,TRUE)</f>
        <v>1</v>
      </c>
    </row>
    <row r="524" spans="1:17" x14ac:dyDescent="0.35">
      <c r="A524" s="45">
        <v>53</v>
      </c>
      <c r="B524" s="8" t="str">
        <f>IF(AND(A524&lt;&gt;"",ISNUMBER(A524)),VLOOKUP(A524,Studies!A:BZ,2,FALSE),"")</f>
        <v>Litou 2019</v>
      </c>
      <c r="C524" s="8" t="str">
        <f>IF(AND(A524&lt;&gt;"",ISNUMBER(A524)),VLOOKUP(A524,Studies!A:BZ,3,FALSE),"")</f>
        <v>https://doi.org/10.1016/j.ejps.2019.105031</v>
      </c>
      <c r="D524" s="8" t="str">
        <f>IF(AND(A524&lt;&gt;"",ISNUMBER(A524)),VLOOKUP(A524,Studies!A:BZ,4,FALSE),"")</f>
        <v>Aprepitant</v>
      </c>
      <c r="E524" s="16" t="str">
        <f>IF(AND(A524&lt;&gt;"",ISNUMBER(A524)),VLOOKUP(A524,Studies!A:BZ,9,FALSE),"")</f>
        <v>FaSSIF-V3+Trans-125</v>
      </c>
      <c r="F524" s="13">
        <f>IF(AND(A524&lt;&gt;"",ISNUMBER(A524)),VLOOKUP(A524,Studies!A:BZ,13,FALSE),"")</f>
        <v>2</v>
      </c>
      <c r="G524" s="19">
        <v>2</v>
      </c>
      <c r="H524" s="4">
        <v>5</v>
      </c>
      <c r="I524" s="4" t="s">
        <v>32</v>
      </c>
      <c r="J524" s="4">
        <v>1.3980028530670401</v>
      </c>
      <c r="K524" s="4" t="s">
        <v>102</v>
      </c>
      <c r="L524" s="4" t="s">
        <v>345</v>
      </c>
      <c r="M524" s="4">
        <v>0.53067047075605989</v>
      </c>
      <c r="N524" s="4" t="s">
        <v>102</v>
      </c>
      <c r="O524" s="4" t="s">
        <v>348</v>
      </c>
      <c r="Q524" t="b">
        <f>IF(ISERROR(VLOOKUP(A524,Projects!A:A,1,FALSE)),FALSE,TRUE)</f>
        <v>1</v>
      </c>
    </row>
    <row r="525" spans="1:17" x14ac:dyDescent="0.35">
      <c r="A525" s="45">
        <v>53</v>
      </c>
      <c r="B525" s="8" t="str">
        <f>IF(AND(A525&lt;&gt;"",ISNUMBER(A525)),VLOOKUP(A525,Studies!A:BZ,2,FALSE),"")</f>
        <v>Litou 2019</v>
      </c>
      <c r="C525" s="8" t="str">
        <f>IF(AND(A525&lt;&gt;"",ISNUMBER(A525)),VLOOKUP(A525,Studies!A:BZ,3,FALSE),"")</f>
        <v>https://doi.org/10.1016/j.ejps.2019.105031</v>
      </c>
      <c r="D525" s="8" t="str">
        <f>IF(AND(A525&lt;&gt;"",ISNUMBER(A525)),VLOOKUP(A525,Studies!A:BZ,4,FALSE),"")</f>
        <v>Aprepitant</v>
      </c>
      <c r="E525" s="16" t="str">
        <f>IF(AND(A525&lt;&gt;"",ISNUMBER(A525)),VLOOKUP(A525,Studies!A:BZ,9,FALSE),"")</f>
        <v>FaSSIF-V3+Trans-125</v>
      </c>
      <c r="F525" s="13">
        <f>IF(AND(A525&lt;&gt;"",ISNUMBER(A525)),VLOOKUP(A525,Studies!A:BZ,13,FALSE),"")</f>
        <v>2</v>
      </c>
      <c r="G525" s="19">
        <v>2</v>
      </c>
      <c r="H525" s="4">
        <v>10</v>
      </c>
      <c r="I525" s="4" t="s">
        <v>32</v>
      </c>
      <c r="J525" s="4">
        <v>5.6604850213980002</v>
      </c>
      <c r="K525" s="4" t="s">
        <v>102</v>
      </c>
      <c r="L525" s="4" t="s">
        <v>345</v>
      </c>
      <c r="M525" s="4">
        <v>0.9072753209700295</v>
      </c>
      <c r="N525" s="4" t="s">
        <v>102</v>
      </c>
      <c r="O525" s="4" t="s">
        <v>348</v>
      </c>
      <c r="Q525" t="b">
        <f>IF(ISERROR(VLOOKUP(A525,Projects!A:A,1,FALSE)),FALSE,TRUE)</f>
        <v>1</v>
      </c>
    </row>
    <row r="526" spans="1:17" x14ac:dyDescent="0.35">
      <c r="A526" s="45">
        <v>53</v>
      </c>
      <c r="B526" s="8" t="str">
        <f>IF(AND(A526&lt;&gt;"",ISNUMBER(A526)),VLOOKUP(A526,Studies!A:BZ,2,FALSE),"")</f>
        <v>Litou 2019</v>
      </c>
      <c r="C526" s="8" t="str">
        <f>IF(AND(A526&lt;&gt;"",ISNUMBER(A526)),VLOOKUP(A526,Studies!A:BZ,3,FALSE),"")</f>
        <v>https://doi.org/10.1016/j.ejps.2019.105031</v>
      </c>
      <c r="D526" s="8" t="str">
        <f>IF(AND(A526&lt;&gt;"",ISNUMBER(A526)),VLOOKUP(A526,Studies!A:BZ,4,FALSE),"")</f>
        <v>Aprepitant</v>
      </c>
      <c r="E526" s="16" t="str">
        <f>IF(AND(A526&lt;&gt;"",ISNUMBER(A526)),VLOOKUP(A526,Studies!A:BZ,9,FALSE),"")</f>
        <v>FaSSIF-V3+Trans-125</v>
      </c>
      <c r="F526" s="13">
        <f>IF(AND(A526&lt;&gt;"",ISNUMBER(A526)),VLOOKUP(A526,Studies!A:BZ,13,FALSE),"")</f>
        <v>2</v>
      </c>
      <c r="G526" s="19">
        <v>2</v>
      </c>
      <c r="H526" s="4">
        <v>15</v>
      </c>
      <c r="I526" s="4" t="s">
        <v>32</v>
      </c>
      <c r="J526" s="4">
        <v>7.9201141226818796</v>
      </c>
      <c r="K526" s="4" t="s">
        <v>102</v>
      </c>
      <c r="L526" s="4" t="s">
        <v>345</v>
      </c>
      <c r="M526" s="4">
        <v>1.3009985734664804</v>
      </c>
      <c r="N526" s="4" t="s">
        <v>102</v>
      </c>
      <c r="O526" s="4" t="s">
        <v>348</v>
      </c>
      <c r="Q526" t="b">
        <f>IF(ISERROR(VLOOKUP(A526,Projects!A:A,1,FALSE)),FALSE,TRUE)</f>
        <v>1</v>
      </c>
    </row>
    <row r="527" spans="1:17" x14ac:dyDescent="0.35">
      <c r="A527" s="45">
        <v>53</v>
      </c>
      <c r="B527" s="8" t="str">
        <f>IF(AND(A527&lt;&gt;"",ISNUMBER(A527)),VLOOKUP(A527,Studies!A:BZ,2,FALSE),"")</f>
        <v>Litou 2019</v>
      </c>
      <c r="C527" s="8" t="str">
        <f>IF(AND(A527&lt;&gt;"",ISNUMBER(A527)),VLOOKUP(A527,Studies!A:BZ,3,FALSE),"")</f>
        <v>https://doi.org/10.1016/j.ejps.2019.105031</v>
      </c>
      <c r="D527" s="8" t="str">
        <f>IF(AND(A527&lt;&gt;"",ISNUMBER(A527)),VLOOKUP(A527,Studies!A:BZ,4,FALSE),"")</f>
        <v>Aprepitant</v>
      </c>
      <c r="E527" s="16" t="str">
        <f>IF(AND(A527&lt;&gt;"",ISNUMBER(A527)),VLOOKUP(A527,Studies!A:BZ,9,FALSE),"")</f>
        <v>FaSSIF-V3+Trans-125</v>
      </c>
      <c r="F527" s="13">
        <f>IF(AND(A527&lt;&gt;"",ISNUMBER(A527)),VLOOKUP(A527,Studies!A:BZ,13,FALSE),"")</f>
        <v>2</v>
      </c>
      <c r="G527" s="19">
        <v>2</v>
      </c>
      <c r="H527" s="4">
        <v>20</v>
      </c>
      <c r="I527" s="4" t="s">
        <v>32</v>
      </c>
      <c r="J527" s="4">
        <v>7.8858773181169699</v>
      </c>
      <c r="K527" s="4" t="s">
        <v>102</v>
      </c>
      <c r="L527" s="4" t="s">
        <v>345</v>
      </c>
      <c r="M527" s="4">
        <v>0</v>
      </c>
      <c r="N527" s="4" t="s">
        <v>102</v>
      </c>
      <c r="O527" s="4" t="s">
        <v>348</v>
      </c>
      <c r="Q527" t="b">
        <f>IF(ISERROR(VLOOKUP(A527,Projects!A:A,1,FALSE)),FALSE,TRUE)</f>
        <v>1</v>
      </c>
    </row>
    <row r="528" spans="1:17" x14ac:dyDescent="0.35">
      <c r="A528" s="45">
        <v>53</v>
      </c>
      <c r="B528" s="8" t="str">
        <f>IF(AND(A528&lt;&gt;"",ISNUMBER(A528)),VLOOKUP(A528,Studies!A:BZ,2,FALSE),"")</f>
        <v>Litou 2019</v>
      </c>
      <c r="C528" s="8" t="str">
        <f>IF(AND(A528&lt;&gt;"",ISNUMBER(A528)),VLOOKUP(A528,Studies!A:BZ,3,FALSE),"")</f>
        <v>https://doi.org/10.1016/j.ejps.2019.105031</v>
      </c>
      <c r="D528" s="8" t="str">
        <f>IF(AND(A528&lt;&gt;"",ISNUMBER(A528)),VLOOKUP(A528,Studies!A:BZ,4,FALSE),"")</f>
        <v>Aprepitant</v>
      </c>
      <c r="E528" s="16" t="str">
        <f>IF(AND(A528&lt;&gt;"",ISNUMBER(A528)),VLOOKUP(A528,Studies!A:BZ,9,FALSE),"")</f>
        <v>FaSSIF-V3+Trans-125</v>
      </c>
      <c r="F528" s="13">
        <f>IF(AND(A528&lt;&gt;"",ISNUMBER(A528)),VLOOKUP(A528,Studies!A:BZ,13,FALSE),"")</f>
        <v>2</v>
      </c>
      <c r="G528" s="19">
        <v>2</v>
      </c>
      <c r="H528" s="4">
        <v>30</v>
      </c>
      <c r="I528" s="4" t="s">
        <v>32</v>
      </c>
      <c r="J528" s="4">
        <v>10.025677603423601</v>
      </c>
      <c r="K528" s="4" t="s">
        <v>102</v>
      </c>
      <c r="L528" s="4" t="s">
        <v>345</v>
      </c>
      <c r="M528" s="4">
        <v>2.4650499286734</v>
      </c>
      <c r="N528" s="4" t="s">
        <v>102</v>
      </c>
      <c r="O528" s="4" t="s">
        <v>348</v>
      </c>
      <c r="Q528" t="b">
        <f>IF(ISERROR(VLOOKUP(A528,Projects!A:A,1,FALSE)),FALSE,TRUE)</f>
        <v>1</v>
      </c>
    </row>
    <row r="529" spans="1:17" x14ac:dyDescent="0.35">
      <c r="A529" s="45">
        <v>53</v>
      </c>
      <c r="B529" s="8" t="str">
        <f>IF(AND(A529&lt;&gt;"",ISNUMBER(A529)),VLOOKUP(A529,Studies!A:BZ,2,FALSE),"")</f>
        <v>Litou 2019</v>
      </c>
      <c r="C529" s="8" t="str">
        <f>IF(AND(A529&lt;&gt;"",ISNUMBER(A529)),VLOOKUP(A529,Studies!A:BZ,3,FALSE),"")</f>
        <v>https://doi.org/10.1016/j.ejps.2019.105031</v>
      </c>
      <c r="D529" s="8" t="str">
        <f>IF(AND(A529&lt;&gt;"",ISNUMBER(A529)),VLOOKUP(A529,Studies!A:BZ,4,FALSE),"")</f>
        <v>Aprepitant</v>
      </c>
      <c r="E529" s="16" t="str">
        <f>IF(AND(A529&lt;&gt;"",ISNUMBER(A529)),VLOOKUP(A529,Studies!A:BZ,9,FALSE),"")</f>
        <v>FaSSIF-V3+Trans-125</v>
      </c>
      <c r="F529" s="13">
        <f>IF(AND(A529&lt;&gt;"",ISNUMBER(A529)),VLOOKUP(A529,Studies!A:BZ,13,FALSE),"")</f>
        <v>2</v>
      </c>
      <c r="G529" s="19">
        <v>2</v>
      </c>
      <c r="H529" s="4">
        <v>45</v>
      </c>
      <c r="I529" s="4" t="s">
        <v>32</v>
      </c>
      <c r="J529" s="4">
        <v>9.1868758915834405</v>
      </c>
      <c r="K529" s="4" t="s">
        <v>102</v>
      </c>
      <c r="L529" s="4" t="s">
        <v>345</v>
      </c>
      <c r="M529" s="4">
        <v>0.71897289586305924</v>
      </c>
      <c r="N529" s="4" t="s">
        <v>102</v>
      </c>
      <c r="O529" s="4" t="s">
        <v>348</v>
      </c>
      <c r="Q529" t="b">
        <f>IF(ISERROR(VLOOKUP(A529,Projects!A:A,1,FALSE)),FALSE,TRUE)</f>
        <v>1</v>
      </c>
    </row>
    <row r="530" spans="1:17" x14ac:dyDescent="0.35">
      <c r="A530" s="45">
        <v>53</v>
      </c>
      <c r="B530" s="8" t="str">
        <f>IF(AND(A530&lt;&gt;"",ISNUMBER(A530)),VLOOKUP(A530,Studies!A:BZ,2,FALSE),"")</f>
        <v>Litou 2019</v>
      </c>
      <c r="C530" s="8" t="str">
        <f>IF(AND(A530&lt;&gt;"",ISNUMBER(A530)),VLOOKUP(A530,Studies!A:BZ,3,FALSE),"")</f>
        <v>https://doi.org/10.1016/j.ejps.2019.105031</v>
      </c>
      <c r="D530" s="8" t="str">
        <f>IF(AND(A530&lt;&gt;"",ISNUMBER(A530)),VLOOKUP(A530,Studies!A:BZ,4,FALSE),"")</f>
        <v>Aprepitant</v>
      </c>
      <c r="E530" s="16" t="str">
        <f>IF(AND(A530&lt;&gt;"",ISNUMBER(A530)),VLOOKUP(A530,Studies!A:BZ,9,FALSE),"")</f>
        <v>FaSSIF-V3+Trans-125</v>
      </c>
      <c r="F530" s="13">
        <f>IF(AND(A530&lt;&gt;"",ISNUMBER(A530)),VLOOKUP(A530,Studies!A:BZ,13,FALSE),"")</f>
        <v>2</v>
      </c>
      <c r="G530" s="19">
        <v>2</v>
      </c>
      <c r="H530" s="4">
        <v>60</v>
      </c>
      <c r="I530" s="4" t="s">
        <v>32</v>
      </c>
      <c r="J530" s="4">
        <v>11.6519258202567</v>
      </c>
      <c r="K530" s="4" t="s">
        <v>102</v>
      </c>
      <c r="L530" s="4" t="s">
        <v>345</v>
      </c>
      <c r="M530" s="4">
        <v>0.47931526390869905</v>
      </c>
      <c r="N530" s="4" t="s">
        <v>102</v>
      </c>
      <c r="O530" s="4" t="s">
        <v>348</v>
      </c>
      <c r="Q530" t="b">
        <f>IF(ISERROR(VLOOKUP(A530,Projects!A:A,1,FALSE)),FALSE,TRUE)</f>
        <v>1</v>
      </c>
    </row>
    <row r="531" spans="1:17" x14ac:dyDescent="0.35">
      <c r="A531" s="45">
        <v>53</v>
      </c>
      <c r="B531" s="8" t="str">
        <f>IF(AND(A531&lt;&gt;"",ISNUMBER(A531)),VLOOKUP(A531,Studies!A:BZ,2,FALSE),"")</f>
        <v>Litou 2019</v>
      </c>
      <c r="C531" s="8" t="str">
        <f>IF(AND(A531&lt;&gt;"",ISNUMBER(A531)),VLOOKUP(A531,Studies!A:BZ,3,FALSE),"")</f>
        <v>https://doi.org/10.1016/j.ejps.2019.105031</v>
      </c>
      <c r="D531" s="8" t="str">
        <f>IF(AND(A531&lt;&gt;"",ISNUMBER(A531)),VLOOKUP(A531,Studies!A:BZ,4,FALSE),"")</f>
        <v>Aprepitant</v>
      </c>
      <c r="E531" s="16" t="str">
        <f>IF(AND(A531&lt;&gt;"",ISNUMBER(A531)),VLOOKUP(A531,Studies!A:BZ,9,FALSE),"")</f>
        <v>FaSSIF-V3+Trans-125</v>
      </c>
      <c r="F531" s="13">
        <f>IF(AND(A531&lt;&gt;"",ISNUMBER(A531)),VLOOKUP(A531,Studies!A:BZ,13,FALSE),"")</f>
        <v>2</v>
      </c>
      <c r="G531" s="19">
        <v>2</v>
      </c>
      <c r="H531" s="4">
        <v>75</v>
      </c>
      <c r="I531" s="4" t="s">
        <v>32</v>
      </c>
      <c r="J531" s="4">
        <v>9.5463623395149693</v>
      </c>
      <c r="K531" s="4" t="s">
        <v>102</v>
      </c>
      <c r="L531" s="4" t="s">
        <v>345</v>
      </c>
      <c r="M531" s="4">
        <v>0.39372325249644113</v>
      </c>
      <c r="N531" s="4" t="s">
        <v>102</v>
      </c>
      <c r="O531" s="4" t="s">
        <v>348</v>
      </c>
      <c r="Q531" t="b">
        <f>IF(ISERROR(VLOOKUP(A531,Projects!A:A,1,FALSE)),FALSE,TRUE)</f>
        <v>1</v>
      </c>
    </row>
    <row r="532" spans="1:17" x14ac:dyDescent="0.35">
      <c r="A532" s="45">
        <v>53</v>
      </c>
      <c r="B532" s="8" t="str">
        <f>IF(AND(A532&lt;&gt;"",ISNUMBER(A532)),VLOOKUP(A532,Studies!A:BZ,2,FALSE),"")</f>
        <v>Litou 2019</v>
      </c>
      <c r="C532" s="8" t="str">
        <f>IF(AND(A532&lt;&gt;"",ISNUMBER(A532)),VLOOKUP(A532,Studies!A:BZ,3,FALSE),"")</f>
        <v>https://doi.org/10.1016/j.ejps.2019.105031</v>
      </c>
      <c r="D532" s="8" t="str">
        <f>IF(AND(A532&lt;&gt;"",ISNUMBER(A532)),VLOOKUP(A532,Studies!A:BZ,4,FALSE),"")</f>
        <v>Aprepitant</v>
      </c>
      <c r="E532" s="16" t="str">
        <f>IF(AND(A532&lt;&gt;"",ISNUMBER(A532)),VLOOKUP(A532,Studies!A:BZ,9,FALSE),"")</f>
        <v>FaSSIF-V3+Trans-125</v>
      </c>
      <c r="F532" s="13">
        <f>IF(AND(A532&lt;&gt;"",ISNUMBER(A532)),VLOOKUP(A532,Studies!A:BZ,13,FALSE),"")</f>
        <v>2</v>
      </c>
      <c r="G532" s="19">
        <v>2</v>
      </c>
      <c r="H532" s="4">
        <v>90</v>
      </c>
      <c r="I532" s="4" t="s">
        <v>32</v>
      </c>
      <c r="J532" s="4">
        <v>9.0156918687589105</v>
      </c>
      <c r="K532" s="4" t="s">
        <v>102</v>
      </c>
      <c r="L532" s="4" t="s">
        <v>345</v>
      </c>
      <c r="M532" s="4">
        <v>1.8830242510698891</v>
      </c>
      <c r="N532" s="4" t="s">
        <v>102</v>
      </c>
      <c r="O532" s="4" t="s">
        <v>348</v>
      </c>
      <c r="Q532" t="b">
        <f>IF(ISERROR(VLOOKUP(A532,Projects!A:A,1,FALSE)),FALSE,TRUE)</f>
        <v>1</v>
      </c>
    </row>
    <row r="533" spans="1:17" x14ac:dyDescent="0.35">
      <c r="A533" s="45">
        <v>53</v>
      </c>
      <c r="B533" s="8" t="str">
        <f>IF(AND(A533&lt;&gt;"",ISNUMBER(A533)),VLOOKUP(A533,Studies!A:BZ,2,FALSE),"")</f>
        <v>Litou 2019</v>
      </c>
      <c r="C533" s="8" t="str">
        <f>IF(AND(A533&lt;&gt;"",ISNUMBER(A533)),VLOOKUP(A533,Studies!A:BZ,3,FALSE),"")</f>
        <v>https://doi.org/10.1016/j.ejps.2019.105031</v>
      </c>
      <c r="D533" s="8" t="str">
        <f>IF(AND(A533&lt;&gt;"",ISNUMBER(A533)),VLOOKUP(A533,Studies!A:BZ,4,FALSE),"")</f>
        <v>Aprepitant</v>
      </c>
      <c r="E533" s="16" t="str">
        <f>IF(AND(A533&lt;&gt;"",ISNUMBER(A533)),VLOOKUP(A533,Studies!A:BZ,9,FALSE),"")</f>
        <v>FaSSIF-V3+Trans-125</v>
      </c>
      <c r="F533" s="13">
        <f>IF(AND(A533&lt;&gt;"",ISNUMBER(A533)),VLOOKUP(A533,Studies!A:BZ,13,FALSE),"")</f>
        <v>2</v>
      </c>
      <c r="G533" s="19">
        <v>2</v>
      </c>
      <c r="H533" s="4">
        <v>120</v>
      </c>
      <c r="I533" s="4" t="s">
        <v>32</v>
      </c>
      <c r="J533" s="4">
        <v>10.9671897289586</v>
      </c>
      <c r="K533" s="4" t="s">
        <v>102</v>
      </c>
      <c r="L533" s="4" t="s">
        <v>345</v>
      </c>
      <c r="M533" s="4">
        <v>1.4721825962910007</v>
      </c>
      <c r="N533" s="4" t="s">
        <v>102</v>
      </c>
      <c r="O533" s="4" t="s">
        <v>348</v>
      </c>
      <c r="Q533" t="b">
        <f>IF(ISERROR(VLOOKUP(A533,Projects!A:A,1,FALSE)),FALSE,TRUE)</f>
        <v>1</v>
      </c>
    </row>
    <row r="534" spans="1:17" x14ac:dyDescent="0.35">
      <c r="A534" s="45">
        <v>54</v>
      </c>
      <c r="B534" s="8" t="str">
        <f>IF(AND(A534&lt;&gt;"",ISNUMBER(A534)),VLOOKUP(A534,Studies!A:BZ,2,FALSE),"")</f>
        <v>Segregur 2021b</v>
      </c>
      <c r="C534" s="8" t="str">
        <f>IF(AND(A534&lt;&gt;"",ISNUMBER(A534)),VLOOKUP(A534,Studies!A:BZ,3,FALSE),"")</f>
        <v xml:space="preserve">https://doi.org/10.1016/j.ejps.2021.105750 </v>
      </c>
      <c r="D534" s="8" t="str">
        <f>IF(AND(A534&lt;&gt;"",ISNUMBER(A534)),VLOOKUP(A534,Studies!A:BZ,4,FALSE),"")</f>
        <v>Dipyridamole</v>
      </c>
      <c r="E534" s="16" t="str">
        <f>IF(AND(A534&lt;&gt;"",ISNUMBER(A534)),VLOOKUP(A534,Studies!A:BZ,9,FALSE),"")</f>
        <v>FaSSIF-V2+Trans</v>
      </c>
      <c r="F534" s="13">
        <f>IF(AND(A534&lt;&gt;"",ISNUMBER(A534)),VLOOKUP(A534,Studies!A:BZ,13,FALSE),"")</f>
        <v>2</v>
      </c>
      <c r="G534" s="19">
        <v>2</v>
      </c>
      <c r="H534" s="4">
        <v>2</v>
      </c>
      <c r="I534" s="4" t="s">
        <v>32</v>
      </c>
      <c r="J534" s="4">
        <v>1.07843137254897</v>
      </c>
      <c r="K534" s="4" t="s">
        <v>273</v>
      </c>
      <c r="L534" s="4" t="s">
        <v>345</v>
      </c>
      <c r="M534" s="4">
        <v>0</v>
      </c>
      <c r="N534" s="4" t="s">
        <v>273</v>
      </c>
      <c r="O534" s="4" t="s">
        <v>348</v>
      </c>
      <c r="Q534" t="b">
        <f>IF(ISERROR(VLOOKUP(A534,Projects!A:A,1,FALSE)),FALSE,TRUE)</f>
        <v>1</v>
      </c>
    </row>
    <row r="535" spans="1:17" x14ac:dyDescent="0.35">
      <c r="A535" s="45">
        <v>54</v>
      </c>
      <c r="B535" s="8" t="str">
        <f>IF(AND(A535&lt;&gt;"",ISNUMBER(A535)),VLOOKUP(A535,Studies!A:BZ,2,FALSE),"")</f>
        <v>Segregur 2021b</v>
      </c>
      <c r="C535" s="8" t="str">
        <f>IF(AND(A535&lt;&gt;"",ISNUMBER(A535)),VLOOKUP(A535,Studies!A:BZ,3,FALSE),"")</f>
        <v xml:space="preserve">https://doi.org/10.1016/j.ejps.2021.105750 </v>
      </c>
      <c r="D535" s="8" t="str">
        <f>IF(AND(A535&lt;&gt;"",ISNUMBER(A535)),VLOOKUP(A535,Studies!A:BZ,4,FALSE),"")</f>
        <v>Dipyridamole</v>
      </c>
      <c r="E535" s="16" t="str">
        <f>IF(AND(A535&lt;&gt;"",ISNUMBER(A535)),VLOOKUP(A535,Studies!A:BZ,9,FALSE),"")</f>
        <v>FaSSIF-V2+Trans</v>
      </c>
      <c r="F535" s="13">
        <f>IF(AND(A535&lt;&gt;"",ISNUMBER(A535)),VLOOKUP(A535,Studies!A:BZ,13,FALSE),"")</f>
        <v>2</v>
      </c>
      <c r="G535" s="19">
        <v>2</v>
      </c>
      <c r="H535" s="4">
        <v>4</v>
      </c>
      <c r="I535" s="4" t="s">
        <v>32</v>
      </c>
      <c r="J535" s="4">
        <v>21.6666666666666</v>
      </c>
      <c r="K535" s="4" t="s">
        <v>273</v>
      </c>
      <c r="L535" s="4" t="s">
        <v>345</v>
      </c>
      <c r="M535" s="4">
        <v>2.4509803921569002</v>
      </c>
      <c r="N535" s="4" t="s">
        <v>273</v>
      </c>
      <c r="O535" s="4" t="s">
        <v>348</v>
      </c>
      <c r="Q535" t="b">
        <f>IF(ISERROR(VLOOKUP(A535,Projects!A:A,1,FALSE)),FALSE,TRUE)</f>
        <v>1</v>
      </c>
    </row>
    <row r="536" spans="1:17" x14ac:dyDescent="0.35">
      <c r="A536" s="45">
        <v>54</v>
      </c>
      <c r="B536" s="8" t="str">
        <f>IF(AND(A536&lt;&gt;"",ISNUMBER(A536)),VLOOKUP(A536,Studies!A:BZ,2,FALSE),"")</f>
        <v>Segregur 2021b</v>
      </c>
      <c r="C536" s="8" t="str">
        <f>IF(AND(A536&lt;&gt;"",ISNUMBER(A536)),VLOOKUP(A536,Studies!A:BZ,3,FALSE),"")</f>
        <v xml:space="preserve">https://doi.org/10.1016/j.ejps.2021.105750 </v>
      </c>
      <c r="D536" s="8" t="str">
        <f>IF(AND(A536&lt;&gt;"",ISNUMBER(A536)),VLOOKUP(A536,Studies!A:BZ,4,FALSE),"")</f>
        <v>Dipyridamole</v>
      </c>
      <c r="E536" s="16" t="str">
        <f>IF(AND(A536&lt;&gt;"",ISNUMBER(A536)),VLOOKUP(A536,Studies!A:BZ,9,FALSE),"")</f>
        <v>FaSSIF-V2+Trans</v>
      </c>
      <c r="F536" s="13">
        <f>IF(AND(A536&lt;&gt;"",ISNUMBER(A536)),VLOOKUP(A536,Studies!A:BZ,13,FALSE),"")</f>
        <v>2</v>
      </c>
      <c r="G536" s="19">
        <v>2</v>
      </c>
      <c r="H536" s="4">
        <v>6</v>
      </c>
      <c r="I536" s="4" t="s">
        <v>32</v>
      </c>
      <c r="J536" s="4">
        <v>51.372549019607803</v>
      </c>
      <c r="K536" s="4" t="s">
        <v>273</v>
      </c>
      <c r="L536" s="4" t="s">
        <v>345</v>
      </c>
      <c r="M536" s="4">
        <v>4.4117647058823977</v>
      </c>
      <c r="N536" s="4" t="s">
        <v>273</v>
      </c>
      <c r="O536" s="4" t="s">
        <v>348</v>
      </c>
      <c r="Q536" t="b">
        <f>IF(ISERROR(VLOOKUP(A536,Projects!A:A,1,FALSE)),FALSE,TRUE)</f>
        <v>1</v>
      </c>
    </row>
    <row r="537" spans="1:17" x14ac:dyDescent="0.35">
      <c r="A537" s="45">
        <v>54</v>
      </c>
      <c r="B537" s="8" t="str">
        <f>IF(AND(A537&lt;&gt;"",ISNUMBER(A537)),VLOOKUP(A537,Studies!A:BZ,2,FALSE),"")</f>
        <v>Segregur 2021b</v>
      </c>
      <c r="C537" s="8" t="str">
        <f>IF(AND(A537&lt;&gt;"",ISNUMBER(A537)),VLOOKUP(A537,Studies!A:BZ,3,FALSE),"")</f>
        <v xml:space="preserve">https://doi.org/10.1016/j.ejps.2021.105750 </v>
      </c>
      <c r="D537" s="8" t="str">
        <f>IF(AND(A537&lt;&gt;"",ISNUMBER(A537)),VLOOKUP(A537,Studies!A:BZ,4,FALSE),"")</f>
        <v>Dipyridamole</v>
      </c>
      <c r="E537" s="16" t="str">
        <f>IF(AND(A537&lt;&gt;"",ISNUMBER(A537)),VLOOKUP(A537,Studies!A:BZ,9,FALSE),"")</f>
        <v>FaSSIF-V2+Trans</v>
      </c>
      <c r="F537" s="13">
        <f>IF(AND(A537&lt;&gt;"",ISNUMBER(A537)),VLOOKUP(A537,Studies!A:BZ,13,FALSE),"")</f>
        <v>2</v>
      </c>
      <c r="G537" s="19">
        <v>2</v>
      </c>
      <c r="H537" s="4">
        <v>8</v>
      </c>
      <c r="I537" s="4" t="s">
        <v>32</v>
      </c>
      <c r="J537" s="4">
        <v>72.647058823529406</v>
      </c>
      <c r="K537" s="4" t="s">
        <v>273</v>
      </c>
      <c r="L537" s="4" t="s">
        <v>345</v>
      </c>
      <c r="M537" s="4">
        <v>3.6274509803920978</v>
      </c>
      <c r="N537" s="4" t="s">
        <v>273</v>
      </c>
      <c r="O537" s="4" t="s">
        <v>348</v>
      </c>
      <c r="Q537" t="b">
        <f>IF(ISERROR(VLOOKUP(A537,Projects!A:A,1,FALSE)),FALSE,TRUE)</f>
        <v>1</v>
      </c>
    </row>
    <row r="538" spans="1:17" x14ac:dyDescent="0.35">
      <c r="A538" s="45">
        <v>54</v>
      </c>
      <c r="B538" s="8" t="str">
        <f>IF(AND(A538&lt;&gt;"",ISNUMBER(A538)),VLOOKUP(A538,Studies!A:BZ,2,FALSE),"")</f>
        <v>Segregur 2021b</v>
      </c>
      <c r="C538" s="8" t="str">
        <f>IF(AND(A538&lt;&gt;"",ISNUMBER(A538)),VLOOKUP(A538,Studies!A:BZ,3,FALSE),"")</f>
        <v xml:space="preserve">https://doi.org/10.1016/j.ejps.2021.105750 </v>
      </c>
      <c r="D538" s="8" t="str">
        <f>IF(AND(A538&lt;&gt;"",ISNUMBER(A538)),VLOOKUP(A538,Studies!A:BZ,4,FALSE),"")</f>
        <v>Dipyridamole</v>
      </c>
      <c r="E538" s="16" t="str">
        <f>IF(AND(A538&lt;&gt;"",ISNUMBER(A538)),VLOOKUP(A538,Studies!A:BZ,9,FALSE),"")</f>
        <v>FaSSIF-V2+Trans</v>
      </c>
      <c r="F538" s="13">
        <f>IF(AND(A538&lt;&gt;"",ISNUMBER(A538)),VLOOKUP(A538,Studies!A:BZ,13,FALSE),"")</f>
        <v>2</v>
      </c>
      <c r="G538" s="19">
        <v>2</v>
      </c>
      <c r="H538" s="4">
        <v>10</v>
      </c>
      <c r="I538" s="4" t="s">
        <v>32</v>
      </c>
      <c r="J538" s="4">
        <v>90.588235294117595</v>
      </c>
      <c r="K538" s="4" t="s">
        <v>273</v>
      </c>
      <c r="L538" s="4" t="s">
        <v>345</v>
      </c>
      <c r="M538" s="4">
        <v>3.0392156862745026</v>
      </c>
      <c r="N538" s="4" t="s">
        <v>273</v>
      </c>
      <c r="O538" s="4" t="s">
        <v>348</v>
      </c>
      <c r="Q538" t="b">
        <f>IF(ISERROR(VLOOKUP(A538,Projects!A:A,1,FALSE)),FALSE,TRUE)</f>
        <v>1</v>
      </c>
    </row>
    <row r="539" spans="1:17" x14ac:dyDescent="0.35">
      <c r="A539" s="45">
        <v>54</v>
      </c>
      <c r="B539" s="8" t="str">
        <f>IF(AND(A539&lt;&gt;"",ISNUMBER(A539)),VLOOKUP(A539,Studies!A:BZ,2,FALSE),"")</f>
        <v>Segregur 2021b</v>
      </c>
      <c r="C539" s="8" t="str">
        <f>IF(AND(A539&lt;&gt;"",ISNUMBER(A539)),VLOOKUP(A539,Studies!A:BZ,3,FALSE),"")</f>
        <v xml:space="preserve">https://doi.org/10.1016/j.ejps.2021.105750 </v>
      </c>
      <c r="D539" s="8" t="str">
        <f>IF(AND(A539&lt;&gt;"",ISNUMBER(A539)),VLOOKUP(A539,Studies!A:BZ,4,FALSE),"")</f>
        <v>Dipyridamole</v>
      </c>
      <c r="E539" s="16" t="str">
        <f>IF(AND(A539&lt;&gt;"",ISNUMBER(A539)),VLOOKUP(A539,Studies!A:BZ,9,FALSE),"")</f>
        <v>FaSSIF-V2+Trans</v>
      </c>
      <c r="F539" s="13">
        <f>IF(AND(A539&lt;&gt;"",ISNUMBER(A539)),VLOOKUP(A539,Studies!A:BZ,13,FALSE),"")</f>
        <v>2</v>
      </c>
      <c r="G539" s="19">
        <v>2</v>
      </c>
      <c r="H539" s="4">
        <v>15</v>
      </c>
      <c r="I539" s="4" t="s">
        <v>32</v>
      </c>
      <c r="J539" s="4">
        <v>122.64705882352899</v>
      </c>
      <c r="K539" s="4" t="s">
        <v>273</v>
      </c>
      <c r="L539" s="4" t="s">
        <v>345</v>
      </c>
      <c r="M539" s="4">
        <v>0</v>
      </c>
      <c r="N539" s="4" t="s">
        <v>273</v>
      </c>
      <c r="O539" s="4" t="s">
        <v>348</v>
      </c>
      <c r="Q539" t="b">
        <f>IF(ISERROR(VLOOKUP(A539,Projects!A:A,1,FALSE)),FALSE,TRUE)</f>
        <v>1</v>
      </c>
    </row>
    <row r="540" spans="1:17" x14ac:dyDescent="0.35">
      <c r="A540" s="45">
        <v>54</v>
      </c>
      <c r="B540" s="8" t="str">
        <f>IF(AND(A540&lt;&gt;"",ISNUMBER(A540)),VLOOKUP(A540,Studies!A:BZ,2,FALSE),"")</f>
        <v>Segregur 2021b</v>
      </c>
      <c r="C540" s="8" t="str">
        <f>IF(AND(A540&lt;&gt;"",ISNUMBER(A540)),VLOOKUP(A540,Studies!A:BZ,3,FALSE),"")</f>
        <v xml:space="preserve">https://doi.org/10.1016/j.ejps.2021.105750 </v>
      </c>
      <c r="D540" s="8" t="str">
        <f>IF(AND(A540&lt;&gt;"",ISNUMBER(A540)),VLOOKUP(A540,Studies!A:BZ,4,FALSE),"")</f>
        <v>Dipyridamole</v>
      </c>
      <c r="E540" s="16" t="str">
        <f>IF(AND(A540&lt;&gt;"",ISNUMBER(A540)),VLOOKUP(A540,Studies!A:BZ,9,FALSE),"")</f>
        <v>FaSSIF-V2+Trans</v>
      </c>
      <c r="F540" s="13">
        <f>IF(AND(A540&lt;&gt;"",ISNUMBER(A540)),VLOOKUP(A540,Studies!A:BZ,13,FALSE),"")</f>
        <v>2</v>
      </c>
      <c r="G540" s="19">
        <v>2</v>
      </c>
      <c r="H540" s="4">
        <v>20</v>
      </c>
      <c r="I540" s="4" t="s">
        <v>32</v>
      </c>
      <c r="J540" s="4">
        <v>131.76470588235199</v>
      </c>
      <c r="K540" s="4" t="s">
        <v>273</v>
      </c>
      <c r="L540" s="4" t="s">
        <v>345</v>
      </c>
      <c r="M540" s="4">
        <v>2.156862745099005</v>
      </c>
      <c r="N540" s="4" t="s">
        <v>273</v>
      </c>
      <c r="O540" s="4" t="s">
        <v>348</v>
      </c>
      <c r="Q540" t="b">
        <f>IF(ISERROR(VLOOKUP(A540,Projects!A:A,1,FALSE)),FALSE,TRUE)</f>
        <v>1</v>
      </c>
    </row>
    <row r="541" spans="1:17" x14ac:dyDescent="0.35">
      <c r="A541" s="45">
        <v>54</v>
      </c>
      <c r="B541" s="8" t="str">
        <f>IF(AND(A541&lt;&gt;"",ISNUMBER(A541)),VLOOKUP(A541,Studies!A:BZ,2,FALSE),"")</f>
        <v>Segregur 2021b</v>
      </c>
      <c r="C541" s="8" t="str">
        <f>IF(AND(A541&lt;&gt;"",ISNUMBER(A541)),VLOOKUP(A541,Studies!A:BZ,3,FALSE),"")</f>
        <v xml:space="preserve">https://doi.org/10.1016/j.ejps.2021.105750 </v>
      </c>
      <c r="D541" s="8" t="str">
        <f>IF(AND(A541&lt;&gt;"",ISNUMBER(A541)),VLOOKUP(A541,Studies!A:BZ,4,FALSE),"")</f>
        <v>Dipyridamole</v>
      </c>
      <c r="E541" s="16" t="str">
        <f>IF(AND(A541&lt;&gt;"",ISNUMBER(A541)),VLOOKUP(A541,Studies!A:BZ,9,FALSE),"")</f>
        <v>FaSSIF-V2+Trans</v>
      </c>
      <c r="F541" s="13">
        <f>IF(AND(A541&lt;&gt;"",ISNUMBER(A541)),VLOOKUP(A541,Studies!A:BZ,13,FALSE),"")</f>
        <v>2</v>
      </c>
      <c r="G541" s="19">
        <v>2</v>
      </c>
      <c r="H541" s="4">
        <v>25</v>
      </c>
      <c r="I541" s="4" t="s">
        <v>32</v>
      </c>
      <c r="J541" s="4">
        <v>92.843137254901904</v>
      </c>
      <c r="K541" s="4" t="s">
        <v>273</v>
      </c>
      <c r="L541" s="4" t="s">
        <v>345</v>
      </c>
      <c r="M541" s="4">
        <v>5.3921568627450966</v>
      </c>
      <c r="N541" s="4" t="s">
        <v>273</v>
      </c>
      <c r="O541" s="4" t="s">
        <v>348</v>
      </c>
      <c r="Q541" t="b">
        <f>IF(ISERROR(VLOOKUP(A541,Projects!A:A,1,FALSE)),FALSE,TRUE)</f>
        <v>1</v>
      </c>
    </row>
    <row r="542" spans="1:17" x14ac:dyDescent="0.35">
      <c r="A542" s="45">
        <v>54</v>
      </c>
      <c r="B542" s="8" t="str">
        <f>IF(AND(A542&lt;&gt;"",ISNUMBER(A542)),VLOOKUP(A542,Studies!A:BZ,2,FALSE),"")</f>
        <v>Segregur 2021b</v>
      </c>
      <c r="C542" s="8" t="str">
        <f>IF(AND(A542&lt;&gt;"",ISNUMBER(A542)),VLOOKUP(A542,Studies!A:BZ,3,FALSE),"")</f>
        <v xml:space="preserve">https://doi.org/10.1016/j.ejps.2021.105750 </v>
      </c>
      <c r="D542" s="8" t="str">
        <f>IF(AND(A542&lt;&gt;"",ISNUMBER(A542)),VLOOKUP(A542,Studies!A:BZ,4,FALSE),"")</f>
        <v>Dipyridamole</v>
      </c>
      <c r="E542" s="16" t="str">
        <f>IF(AND(A542&lt;&gt;"",ISNUMBER(A542)),VLOOKUP(A542,Studies!A:BZ,9,FALSE),"")</f>
        <v>FaSSIF-V2+Trans</v>
      </c>
      <c r="F542" s="13">
        <f>IF(AND(A542&lt;&gt;"",ISNUMBER(A542)),VLOOKUP(A542,Studies!A:BZ,13,FALSE),"")</f>
        <v>2</v>
      </c>
      <c r="G542" s="19">
        <v>2</v>
      </c>
      <c r="H542" s="4">
        <v>30</v>
      </c>
      <c r="I542" s="4" t="s">
        <v>32</v>
      </c>
      <c r="J542" s="4">
        <v>69.999999999999901</v>
      </c>
      <c r="K542" s="4" t="s">
        <v>273</v>
      </c>
      <c r="L542" s="4" t="s">
        <v>345</v>
      </c>
      <c r="M542" s="4">
        <v>2.0588235294117965</v>
      </c>
      <c r="N542" s="4" t="s">
        <v>273</v>
      </c>
      <c r="O542" s="4" t="s">
        <v>348</v>
      </c>
      <c r="Q542" t="b">
        <f>IF(ISERROR(VLOOKUP(A542,Projects!A:A,1,FALSE)),FALSE,TRUE)</f>
        <v>1</v>
      </c>
    </row>
    <row r="543" spans="1:17" x14ac:dyDescent="0.35">
      <c r="A543" s="45">
        <v>54</v>
      </c>
      <c r="B543" s="8" t="str">
        <f>IF(AND(A543&lt;&gt;"",ISNUMBER(A543)),VLOOKUP(A543,Studies!A:BZ,2,FALSE),"")</f>
        <v>Segregur 2021b</v>
      </c>
      <c r="C543" s="8" t="str">
        <f>IF(AND(A543&lt;&gt;"",ISNUMBER(A543)),VLOOKUP(A543,Studies!A:BZ,3,FALSE),"")</f>
        <v xml:space="preserve">https://doi.org/10.1016/j.ejps.2021.105750 </v>
      </c>
      <c r="D543" s="8" t="str">
        <f>IF(AND(A543&lt;&gt;"",ISNUMBER(A543)),VLOOKUP(A543,Studies!A:BZ,4,FALSE),"")</f>
        <v>Dipyridamole</v>
      </c>
      <c r="E543" s="16" t="str">
        <f>IF(AND(A543&lt;&gt;"",ISNUMBER(A543)),VLOOKUP(A543,Studies!A:BZ,9,FALSE),"")</f>
        <v>FaSSIF-V2+Trans</v>
      </c>
      <c r="F543" s="13">
        <f>IF(AND(A543&lt;&gt;"",ISNUMBER(A543)),VLOOKUP(A543,Studies!A:BZ,13,FALSE),"")</f>
        <v>2</v>
      </c>
      <c r="G543" s="19">
        <v>2</v>
      </c>
      <c r="H543" s="4">
        <v>35</v>
      </c>
      <c r="I543" s="4" t="s">
        <v>32</v>
      </c>
      <c r="J543" s="4">
        <v>61.470588235294102</v>
      </c>
      <c r="K543" s="4" t="s">
        <v>273</v>
      </c>
      <c r="L543" s="4" t="s">
        <v>345</v>
      </c>
      <c r="M543" s="4">
        <v>0</v>
      </c>
      <c r="N543" s="4" t="s">
        <v>273</v>
      </c>
      <c r="O543" s="4" t="s">
        <v>348</v>
      </c>
      <c r="Q543" t="b">
        <f>IF(ISERROR(VLOOKUP(A543,Projects!A:A,1,FALSE)),FALSE,TRUE)</f>
        <v>1</v>
      </c>
    </row>
    <row r="544" spans="1:17" x14ac:dyDescent="0.35">
      <c r="A544" s="45">
        <v>54</v>
      </c>
      <c r="B544" s="8" t="str">
        <f>IF(AND(A544&lt;&gt;"",ISNUMBER(A544)),VLOOKUP(A544,Studies!A:BZ,2,FALSE),"")</f>
        <v>Segregur 2021b</v>
      </c>
      <c r="C544" s="8" t="str">
        <f>IF(AND(A544&lt;&gt;"",ISNUMBER(A544)),VLOOKUP(A544,Studies!A:BZ,3,FALSE),"")</f>
        <v xml:space="preserve">https://doi.org/10.1016/j.ejps.2021.105750 </v>
      </c>
      <c r="D544" s="8" t="str">
        <f>IF(AND(A544&lt;&gt;"",ISNUMBER(A544)),VLOOKUP(A544,Studies!A:BZ,4,FALSE),"")</f>
        <v>Dipyridamole</v>
      </c>
      <c r="E544" s="16" t="str">
        <f>IF(AND(A544&lt;&gt;"",ISNUMBER(A544)),VLOOKUP(A544,Studies!A:BZ,9,FALSE),"")</f>
        <v>FaSSIF-V2+Trans</v>
      </c>
      <c r="F544" s="13">
        <f>IF(AND(A544&lt;&gt;"",ISNUMBER(A544)),VLOOKUP(A544,Studies!A:BZ,13,FALSE),"")</f>
        <v>2</v>
      </c>
      <c r="G544" s="19">
        <v>2</v>
      </c>
      <c r="H544" s="4">
        <v>40</v>
      </c>
      <c r="I544" s="4" t="s">
        <v>32</v>
      </c>
      <c r="J544" s="4">
        <v>56.274509803921497</v>
      </c>
      <c r="K544" s="4" t="s">
        <v>273</v>
      </c>
      <c r="L544" s="4" t="s">
        <v>345</v>
      </c>
      <c r="M544" s="4">
        <v>0</v>
      </c>
      <c r="N544" s="4" t="s">
        <v>273</v>
      </c>
      <c r="O544" s="4" t="s">
        <v>348</v>
      </c>
      <c r="Q544" t="b">
        <f>IF(ISERROR(VLOOKUP(A544,Projects!A:A,1,FALSE)),FALSE,TRUE)</f>
        <v>1</v>
      </c>
    </row>
    <row r="545" spans="1:17" x14ac:dyDescent="0.35">
      <c r="A545" s="45">
        <v>54</v>
      </c>
      <c r="B545" s="8" t="str">
        <f>IF(AND(A545&lt;&gt;"",ISNUMBER(A545)),VLOOKUP(A545,Studies!A:BZ,2,FALSE),"")</f>
        <v>Segregur 2021b</v>
      </c>
      <c r="C545" s="8" t="str">
        <f>IF(AND(A545&lt;&gt;"",ISNUMBER(A545)),VLOOKUP(A545,Studies!A:BZ,3,FALSE),"")</f>
        <v xml:space="preserve">https://doi.org/10.1016/j.ejps.2021.105750 </v>
      </c>
      <c r="D545" s="8" t="str">
        <f>IF(AND(A545&lt;&gt;"",ISNUMBER(A545)),VLOOKUP(A545,Studies!A:BZ,4,FALSE),"")</f>
        <v>Dipyridamole</v>
      </c>
      <c r="E545" s="16" t="str">
        <f>IF(AND(A545&lt;&gt;"",ISNUMBER(A545)),VLOOKUP(A545,Studies!A:BZ,9,FALSE),"")</f>
        <v>FaSSIF-V2+Trans</v>
      </c>
      <c r="F545" s="13">
        <f>IF(AND(A545&lt;&gt;"",ISNUMBER(A545)),VLOOKUP(A545,Studies!A:BZ,13,FALSE),"")</f>
        <v>2</v>
      </c>
      <c r="G545" s="19">
        <v>2</v>
      </c>
      <c r="H545" s="4">
        <v>50</v>
      </c>
      <c r="I545" s="4" t="s">
        <v>32</v>
      </c>
      <c r="J545" s="4">
        <v>52.352941176470502</v>
      </c>
      <c r="K545" s="4" t="s">
        <v>273</v>
      </c>
      <c r="L545" s="4" t="s">
        <v>345</v>
      </c>
      <c r="M545" s="4">
        <v>0</v>
      </c>
      <c r="N545" s="4" t="s">
        <v>273</v>
      </c>
      <c r="O545" s="4" t="s">
        <v>348</v>
      </c>
      <c r="Q545" t="b">
        <f>IF(ISERROR(VLOOKUP(A545,Projects!A:A,1,FALSE)),FALSE,TRUE)</f>
        <v>1</v>
      </c>
    </row>
    <row r="546" spans="1:17" x14ac:dyDescent="0.35">
      <c r="A546" s="45">
        <v>54</v>
      </c>
      <c r="B546" s="8" t="str">
        <f>IF(AND(A546&lt;&gt;"",ISNUMBER(A546)),VLOOKUP(A546,Studies!A:BZ,2,FALSE),"")</f>
        <v>Segregur 2021b</v>
      </c>
      <c r="C546" s="8" t="str">
        <f>IF(AND(A546&lt;&gt;"",ISNUMBER(A546)),VLOOKUP(A546,Studies!A:BZ,3,FALSE),"")</f>
        <v xml:space="preserve">https://doi.org/10.1016/j.ejps.2021.105750 </v>
      </c>
      <c r="D546" s="8" t="str">
        <f>IF(AND(A546&lt;&gt;"",ISNUMBER(A546)),VLOOKUP(A546,Studies!A:BZ,4,FALSE),"")</f>
        <v>Dipyridamole</v>
      </c>
      <c r="E546" s="16" t="str">
        <f>IF(AND(A546&lt;&gt;"",ISNUMBER(A546)),VLOOKUP(A546,Studies!A:BZ,9,FALSE),"")</f>
        <v>FaSSIF-V2+Trans</v>
      </c>
      <c r="F546" s="13">
        <f>IF(AND(A546&lt;&gt;"",ISNUMBER(A546)),VLOOKUP(A546,Studies!A:BZ,13,FALSE),"")</f>
        <v>2</v>
      </c>
      <c r="G546" s="19">
        <v>2</v>
      </c>
      <c r="H546" s="4">
        <v>60</v>
      </c>
      <c r="I546" s="4" t="s">
        <v>32</v>
      </c>
      <c r="J546" s="4">
        <v>48.137254901960702</v>
      </c>
      <c r="K546" s="4" t="s">
        <v>273</v>
      </c>
      <c r="L546" s="4" t="s">
        <v>345</v>
      </c>
      <c r="M546" s="4">
        <v>0</v>
      </c>
      <c r="N546" s="4" t="s">
        <v>273</v>
      </c>
      <c r="O546" s="4" t="s">
        <v>348</v>
      </c>
      <c r="Q546" t="b">
        <f>IF(ISERROR(VLOOKUP(A546,Projects!A:A,1,FALSE)),FALSE,TRUE)</f>
        <v>1</v>
      </c>
    </row>
    <row r="547" spans="1:17" x14ac:dyDescent="0.35">
      <c r="A547" s="45">
        <v>54</v>
      </c>
      <c r="B547" s="8" t="str">
        <f>IF(AND(A547&lt;&gt;"",ISNUMBER(A547)),VLOOKUP(A547,Studies!A:BZ,2,FALSE),"")</f>
        <v>Segregur 2021b</v>
      </c>
      <c r="C547" s="8" t="str">
        <f>IF(AND(A547&lt;&gt;"",ISNUMBER(A547)),VLOOKUP(A547,Studies!A:BZ,3,FALSE),"")</f>
        <v xml:space="preserve">https://doi.org/10.1016/j.ejps.2021.105750 </v>
      </c>
      <c r="D547" s="8" t="str">
        <f>IF(AND(A547&lt;&gt;"",ISNUMBER(A547)),VLOOKUP(A547,Studies!A:BZ,4,FALSE),"")</f>
        <v>Dipyridamole</v>
      </c>
      <c r="E547" s="16" t="str">
        <f>IF(AND(A547&lt;&gt;"",ISNUMBER(A547)),VLOOKUP(A547,Studies!A:BZ,9,FALSE),"")</f>
        <v>FaSSIF-V2+Trans</v>
      </c>
      <c r="F547" s="13">
        <f>IF(AND(A547&lt;&gt;"",ISNUMBER(A547)),VLOOKUP(A547,Studies!A:BZ,13,FALSE),"")</f>
        <v>2</v>
      </c>
      <c r="G547" s="19">
        <v>2</v>
      </c>
      <c r="H547" s="4">
        <v>90</v>
      </c>
      <c r="I547" s="4" t="s">
        <v>32</v>
      </c>
      <c r="J547" s="4">
        <v>43.039215686274503</v>
      </c>
      <c r="K547" s="4" t="s">
        <v>273</v>
      </c>
      <c r="L547" s="4" t="s">
        <v>345</v>
      </c>
      <c r="M547" s="4">
        <v>0</v>
      </c>
      <c r="N547" s="4" t="s">
        <v>273</v>
      </c>
      <c r="O547" s="4" t="s">
        <v>348</v>
      </c>
      <c r="Q547" t="b">
        <f>IF(ISERROR(VLOOKUP(A547,Projects!A:A,1,FALSE)),FALSE,TRUE)</f>
        <v>1</v>
      </c>
    </row>
    <row r="548" spans="1:17" x14ac:dyDescent="0.35">
      <c r="A548" s="45">
        <v>54</v>
      </c>
      <c r="B548" s="8" t="str">
        <f>IF(AND(A548&lt;&gt;"",ISNUMBER(A548)),VLOOKUP(A548,Studies!A:BZ,2,FALSE),"")</f>
        <v>Segregur 2021b</v>
      </c>
      <c r="C548" s="8" t="str">
        <f>IF(AND(A548&lt;&gt;"",ISNUMBER(A548)),VLOOKUP(A548,Studies!A:BZ,3,FALSE),"")</f>
        <v xml:space="preserve">https://doi.org/10.1016/j.ejps.2021.105750 </v>
      </c>
      <c r="D548" s="8" t="str">
        <f>IF(AND(A548&lt;&gt;"",ISNUMBER(A548)),VLOOKUP(A548,Studies!A:BZ,4,FALSE),"")</f>
        <v>Dipyridamole</v>
      </c>
      <c r="E548" s="16" t="str">
        <f>IF(AND(A548&lt;&gt;"",ISNUMBER(A548)),VLOOKUP(A548,Studies!A:BZ,9,FALSE),"")</f>
        <v>FaSSIF-V2+Trans</v>
      </c>
      <c r="F548" s="13">
        <f>IF(AND(A548&lt;&gt;"",ISNUMBER(A548)),VLOOKUP(A548,Studies!A:BZ,13,FALSE),"")</f>
        <v>2</v>
      </c>
      <c r="G548" s="19">
        <v>2</v>
      </c>
      <c r="H548" s="4">
        <v>120</v>
      </c>
      <c r="I548" s="4" t="s">
        <v>32</v>
      </c>
      <c r="J548" s="4">
        <v>42.156862745098003</v>
      </c>
      <c r="K548" s="4" t="s">
        <v>273</v>
      </c>
      <c r="L548" s="4" t="s">
        <v>345</v>
      </c>
      <c r="M548" s="4">
        <v>0</v>
      </c>
      <c r="N548" s="4" t="s">
        <v>273</v>
      </c>
      <c r="O548" s="4" t="s">
        <v>348</v>
      </c>
      <c r="Q548" t="b">
        <f>IF(ISERROR(VLOOKUP(A548,Projects!A:A,1,FALSE)),FALSE,TRUE)</f>
        <v>1</v>
      </c>
    </row>
  </sheetData>
  <autoFilter ref="A2:Q339" xr:uid="{64B61035-08F2-4D13-9C30-9475C242CA21}"/>
  <mergeCells count="2">
    <mergeCell ref="A1:D1"/>
    <mergeCell ref="G1:O1"/>
  </mergeCells>
  <phoneticPr fontId="5" type="noConversion"/>
  <dataValidations count="2">
    <dataValidation allowBlank="1" showInputMessage="1" showErrorMessage="1" errorTitle="Warning" error="Incorrect input; Refer to legend" sqref="I2 K2 L2 N2 O2" xr:uid="{C770D787-E75A-474D-8497-A9C5F11A4A28}"/>
    <dataValidation allowBlank="1" showInputMessage="1" showErrorMessage="1" errorTitle="Warning" sqref="K2" xr:uid="{CEE26898-8437-48D9-8858-FA6222060E98}"/>
  </dataValidations>
  <pageMargins left="0.7" right="0.7" top="0.75" bottom="0.75" header="0.3" footer="0.3"/>
  <pageSetup orientation="portrait" r:id="rId1"/>
  <headerFooter>
    <oddFooter>&amp;R&amp;1#&amp;"Calibri"&amp;22&amp;KFF8939RESTRICTED</oddFoot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Warning" error="Incorrect input; Refer to legend" xr:uid="{A44558AB-C6DA-4282-B32F-6F44206F3C8F}">
          <x14:formula1>
            <xm:f>Legend!$I$3:$I$6</xm:f>
          </x14:formula1>
          <xm:sqref>I1 I4:I1048576 I3</xm:sqref>
        </x14:dataValidation>
        <x14:dataValidation type="list" allowBlank="1" showInputMessage="1" showErrorMessage="1" errorTitle="Warning" xr:uid="{9AAFD3CC-8465-4A87-9DDE-CA33EA70463E}">
          <x14:formula1>
            <xm:f>Legend!$F$3:$F$27</xm:f>
          </x14:formula1>
          <xm:sqref>K1 K3:K1048576</xm:sqref>
        </x14:dataValidation>
        <x14:dataValidation type="list" allowBlank="1" showInputMessage="1" showErrorMessage="1" errorTitle="Warning" error="Incorrect input; Refer to legend" xr:uid="{33660E0F-B260-4F91-996B-8A1237E1E81C}">
          <x14:formula1>
            <xm:f>Legend!$F$3:$F$27</xm:f>
          </x14:formula1>
          <xm:sqref>K1 K3:K1048576</xm:sqref>
        </x14:dataValidation>
        <x14:dataValidation type="list" allowBlank="1" showInputMessage="1" showErrorMessage="1" errorTitle="Warning" error="Incorrect input; Refer to legend" xr:uid="{91EF934A-CBE2-4C88-A1AE-A754BC0C5509}">
          <x14:formula1>
            <xm:f>Legend!$K$3:$K$6</xm:f>
          </x14:formula1>
          <xm:sqref>L1 L3:L1048576</xm:sqref>
        </x14:dataValidation>
        <x14:dataValidation type="list" allowBlank="1" showInputMessage="1" showErrorMessage="1" errorTitle="Warning" error="Incorrect input; Refer to legend" xr:uid="{AC65F33D-3800-4453-B4BB-31C92483DF8E}">
          <x14:formula1>
            <xm:f>Legend!$H$3:$H$27</xm:f>
          </x14:formula1>
          <xm:sqref>N1 N3:N1048576</xm:sqref>
        </x14:dataValidation>
        <x14:dataValidation type="list" allowBlank="1" showInputMessage="1" showErrorMessage="1" errorTitle="Warning" error="Incorrect input; Refer to legend" xr:uid="{9281F776-C777-4729-A42B-7FDF63BABD46}">
          <x14:formula1>
            <xm:f>Legend!$L$3:$L$6</xm:f>
          </x14:formula1>
          <xm:sqref>O1 O3:O1048576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29E0-7DBC-4C63-8870-5677675A485D}">
  <dimension ref="A1:L5"/>
  <sheetViews>
    <sheetView zoomScaleNormal="100" workbookViewId="0">
      <selection activeCell="C1" sqref="C1"/>
    </sheetView>
  </sheetViews>
  <sheetFormatPr defaultRowHeight="14.5" x14ac:dyDescent="0.35"/>
  <cols>
    <col min="1" max="1" width="20.1796875" customWidth="1"/>
    <col min="2" max="2" width="5.54296875" bestFit="1" customWidth="1"/>
    <col min="3" max="3" width="24" bestFit="1" customWidth="1"/>
    <col min="4" max="4" width="8" bestFit="1" customWidth="1"/>
    <col min="5" max="5" width="9.7265625" bestFit="1" customWidth="1"/>
    <col min="6" max="6" width="5.26953125" bestFit="1" customWidth="1"/>
    <col min="7" max="7" width="9.7265625" bestFit="1" customWidth="1"/>
    <col min="8" max="8" width="5.26953125" bestFit="1" customWidth="1"/>
    <col min="9" max="9" width="9.7265625" bestFit="1" customWidth="1"/>
    <col min="10" max="10" width="5.1796875" bestFit="1" customWidth="1"/>
  </cols>
  <sheetData>
    <row r="1" spans="1:12" x14ac:dyDescent="0.35">
      <c r="A1" s="42" t="s">
        <v>27</v>
      </c>
      <c r="B1" s="42" t="s">
        <v>28</v>
      </c>
      <c r="C1" s="42" t="s">
        <v>29</v>
      </c>
      <c r="D1" s="42" t="s">
        <v>110</v>
      </c>
      <c r="E1" s="42" t="s">
        <v>109</v>
      </c>
      <c r="F1" s="42" t="s">
        <v>108</v>
      </c>
      <c r="G1" s="42" t="s">
        <v>107</v>
      </c>
      <c r="H1" s="42" t="s">
        <v>106</v>
      </c>
      <c r="I1" s="42" t="s">
        <v>105</v>
      </c>
      <c r="J1" s="42" t="s">
        <v>34</v>
      </c>
      <c r="K1" s="42" t="s">
        <v>169</v>
      </c>
      <c r="L1" s="42" t="s">
        <v>170</v>
      </c>
    </row>
    <row r="2" spans="1:12" x14ac:dyDescent="0.35">
      <c r="A2" t="s">
        <v>14</v>
      </c>
      <c r="B2" t="s">
        <v>30</v>
      </c>
      <c r="C2">
        <v>504.62599999999998</v>
      </c>
      <c r="D2">
        <v>6.2</v>
      </c>
      <c r="E2" t="s">
        <v>111</v>
      </c>
      <c r="J2">
        <v>1.4</v>
      </c>
    </row>
    <row r="3" spans="1:12" x14ac:dyDescent="0.35">
      <c r="A3" t="s">
        <v>54</v>
      </c>
      <c r="B3" t="s">
        <v>73</v>
      </c>
      <c r="C3">
        <v>705.64</v>
      </c>
      <c r="D3">
        <v>3.7</v>
      </c>
      <c r="E3" t="s">
        <v>111</v>
      </c>
      <c r="J3">
        <v>6.2</v>
      </c>
    </row>
    <row r="4" spans="1:12" x14ac:dyDescent="0.35">
      <c r="A4" t="s">
        <v>65</v>
      </c>
      <c r="B4" t="s">
        <v>73</v>
      </c>
      <c r="C4">
        <v>444.42</v>
      </c>
      <c r="D4" t="s">
        <v>112</v>
      </c>
      <c r="E4" t="s">
        <v>113</v>
      </c>
      <c r="J4">
        <v>1.06</v>
      </c>
      <c r="K4">
        <v>0.17</v>
      </c>
      <c r="L4">
        <v>0.62</v>
      </c>
    </row>
    <row r="5" spans="1:12" x14ac:dyDescent="0.35">
      <c r="A5" t="s">
        <v>147</v>
      </c>
      <c r="B5" t="s">
        <v>73</v>
      </c>
      <c r="C5">
        <v>534.44000000000005</v>
      </c>
      <c r="J5">
        <v>4.8</v>
      </c>
      <c r="K5">
        <v>0.02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F72B-B66E-454C-9C0B-65FDB3A787D1}">
  <dimension ref="A1:G55"/>
  <sheetViews>
    <sheetView workbookViewId="0">
      <selection activeCell="A4" sqref="A4"/>
    </sheetView>
  </sheetViews>
  <sheetFormatPr defaultRowHeight="14.5" x14ac:dyDescent="0.35"/>
  <cols>
    <col min="1" max="1" width="10.54296875" bestFit="1" customWidth="1"/>
    <col min="2" max="2" width="16.1796875" style="36" bestFit="1" customWidth="1"/>
    <col min="3" max="3" width="49.1796875" style="36" bestFit="1" customWidth="1"/>
    <col min="4" max="4" width="21.7265625" style="36" bestFit="1" customWidth="1"/>
    <col min="5" max="5" width="13.1796875" style="36" bestFit="1" customWidth="1"/>
    <col min="6" max="6" width="16.81640625" style="36" bestFit="1" customWidth="1"/>
    <col min="7" max="7" width="13.1796875" bestFit="1" customWidth="1"/>
  </cols>
  <sheetData>
    <row r="1" spans="1:7" x14ac:dyDescent="0.35">
      <c r="A1" s="46" t="s">
        <v>3</v>
      </c>
      <c r="B1" s="47" t="s">
        <v>4</v>
      </c>
      <c r="C1" s="47" t="s">
        <v>5</v>
      </c>
      <c r="D1" s="47" t="s">
        <v>9</v>
      </c>
      <c r="E1" s="47" t="s">
        <v>6</v>
      </c>
      <c r="F1" s="47" t="s">
        <v>340</v>
      </c>
      <c r="G1" s="46" t="s">
        <v>339</v>
      </c>
    </row>
    <row r="2" spans="1:7" x14ac:dyDescent="0.35">
      <c r="A2">
        <v>1</v>
      </c>
      <c r="B2" s="36" t="str">
        <f>IF(AND(A2&lt;&gt;"",ISNUMBER(A2)),VLOOKUP(A2,Studies!A:BZ,2,FALSE),"")</f>
        <v>Kambayashi 2019</v>
      </c>
      <c r="C2" s="36" t="str">
        <f>IF(AND(A2&lt;&gt;"",ISNUMBER(A2)),VLOOKUP(A2,Studies!A:BZ,3,FALSE),"")</f>
        <v xml:space="preserve">https://doi.org/10.1016/j.xphs.2018.11.008 </v>
      </c>
      <c r="D2" s="36" t="str">
        <f>IF(AND(A2&lt;&gt;"",ISNUMBER(A2)),VLOOKUP(A2,Studies!A:BZ,9,FALSE),"")</f>
        <v>FaSSGFpH1.6</v>
      </c>
      <c r="E2" s="36" t="str">
        <f>IF(AND(A2&lt;&gt;"",ISNUMBER(A2)),VLOOKUP(A2,Studies!A:BZ,4,FALSE),"")</f>
        <v>Dipyridamole</v>
      </c>
      <c r="F2" s="36" t="b">
        <f>IF(ISERROR(VLOOKUP(A2,ReleaseProfiles!A:B,2,FALSE)),FALSE,TRUE)</f>
        <v>1</v>
      </c>
      <c r="G2" t="s">
        <v>14</v>
      </c>
    </row>
    <row r="3" spans="1:7" x14ac:dyDescent="0.35">
      <c r="A3">
        <v>2</v>
      </c>
      <c r="B3" s="36" t="str">
        <f>IF(AND(A3&lt;&gt;"",ISNUMBER(A3)),VLOOKUP(A3,Studies!A:BZ,2,FALSE),"")</f>
        <v>Kambayashi 2019</v>
      </c>
      <c r="C3" s="36" t="str">
        <f>IF(AND(A3&lt;&gt;"",ISNUMBER(A3)),VLOOKUP(A3,Studies!A:BZ,3,FALSE),"")</f>
        <v xml:space="preserve">https://doi.org/10.1016/j.xphs.2018.11.008 </v>
      </c>
      <c r="D3" s="36" t="str">
        <f>IF(AND(A3&lt;&gt;"",ISNUMBER(A3)),VLOOKUP(A3,Studies!A:BZ,9,FALSE),"")</f>
        <v>FaSSIF-V2pH6.5</v>
      </c>
      <c r="E3" s="36" t="str">
        <f>IF(AND(A3&lt;&gt;"",ISNUMBER(A3)),VLOOKUP(A3,Studies!A:BZ,4,FALSE),"")</f>
        <v>Dipyridamole</v>
      </c>
      <c r="F3" s="36" t="b">
        <f>IF(ISERROR(VLOOKUP(A3,ReleaseProfiles!A:B,2,FALSE)),FALSE,TRUE)</f>
        <v>1</v>
      </c>
      <c r="G3" t="s">
        <v>14</v>
      </c>
    </row>
    <row r="4" spans="1:7" x14ac:dyDescent="0.35">
      <c r="A4">
        <v>3</v>
      </c>
      <c r="B4" s="36" t="str">
        <f>IF(AND(A4&lt;&gt;"",ISNUMBER(A4)),VLOOKUP(A4,Studies!A:BZ,2,FALSE),"")</f>
        <v>Klumpp 2020a</v>
      </c>
      <c r="C4" s="36" t="str">
        <f>IF(AND(A4&lt;&gt;"",ISNUMBER(A4)),VLOOKUP(A4,Studies!A:BZ,3,FALSE),"")</f>
        <v xml:space="preserve">https://doi.org/10.1016/j.ejps.2019.105138 </v>
      </c>
      <c r="D4" s="36" t="str">
        <f>IF(AND(A4&lt;&gt;"",ISNUMBER(A4)),VLOOKUP(A4,Studies!A:BZ,9,FALSE),"")</f>
        <v>FaSSIF-V1pH6.5</v>
      </c>
      <c r="E4" s="36" t="str">
        <f>IF(AND(A4&lt;&gt;"",ISNUMBER(A4)),VLOOKUP(A4,Studies!A:BZ,4,FALSE),"")</f>
        <v>Dipyridamole</v>
      </c>
      <c r="F4" s="36" t="b">
        <f>IF(ISERROR(VLOOKUP(A4,ReleaseProfiles!A:B,2,FALSE)),FALSE,TRUE)</f>
        <v>1</v>
      </c>
      <c r="G4" t="s">
        <v>14</v>
      </c>
    </row>
    <row r="5" spans="1:7" x14ac:dyDescent="0.35">
      <c r="A5">
        <v>4</v>
      </c>
      <c r="B5" s="36" t="str">
        <f>IF(AND(A5&lt;&gt;"",ISNUMBER(A5)),VLOOKUP(A5,Studies!A:BZ,2,FALSE),"")</f>
        <v>Klumpp 2020a</v>
      </c>
      <c r="C5" s="36" t="str">
        <f>IF(AND(A5&lt;&gt;"",ISNUMBER(A5)),VLOOKUP(A5,Studies!A:BZ,3,FALSE),"")</f>
        <v xml:space="preserve">https://doi.org/10.1016/j.ejps.2019.105138 </v>
      </c>
      <c r="D5" s="36" t="str">
        <f>IF(AND(A5&lt;&gt;"",ISNUMBER(A5)),VLOOKUP(A5,Studies!A:BZ,9,FALSE),"")</f>
        <v>FaSSIF-V2pH6.5</v>
      </c>
      <c r="E5" s="36" t="str">
        <f>IF(AND(A5&lt;&gt;"",ISNUMBER(A5)),VLOOKUP(A5,Studies!A:BZ,4,FALSE),"")</f>
        <v>Dipyridamole</v>
      </c>
      <c r="F5" s="36" t="b">
        <f>IF(ISERROR(VLOOKUP(A5,ReleaseProfiles!A:B,2,FALSE)),FALSE,TRUE)</f>
        <v>1</v>
      </c>
      <c r="G5" t="s">
        <v>14</v>
      </c>
    </row>
    <row r="6" spans="1:7" x14ac:dyDescent="0.35">
      <c r="A6">
        <v>5</v>
      </c>
      <c r="B6" s="36" t="str">
        <f>IF(AND(A6&lt;&gt;"",ISNUMBER(A6)),VLOOKUP(A6,Studies!A:BZ,2,FALSE),"")</f>
        <v>Klumpp 2020a</v>
      </c>
      <c r="C6" s="36" t="str">
        <f>IF(AND(A6&lt;&gt;"",ISNUMBER(A6)),VLOOKUP(A6,Studies!A:BZ,3,FALSE),"")</f>
        <v xml:space="preserve">https://doi.org/10.1016/j.ejps.2019.105138 </v>
      </c>
      <c r="D6" s="36" t="str">
        <f>IF(AND(A6&lt;&gt;"",ISNUMBER(A6)),VLOOKUP(A6,Studies!A:BZ,9,FALSE),"")</f>
        <v>FaSSIF-V3pH6.5</v>
      </c>
      <c r="E6" s="36" t="str">
        <f>IF(AND(A6&lt;&gt;"",ISNUMBER(A6)),VLOOKUP(A6,Studies!A:BZ,4,FALSE),"")</f>
        <v>Dipyridamole</v>
      </c>
      <c r="F6" s="36" t="b">
        <f>IF(ISERROR(VLOOKUP(A6,ReleaseProfiles!A:B,2,FALSE)),FALSE,TRUE)</f>
        <v>1</v>
      </c>
      <c r="G6" t="s">
        <v>14</v>
      </c>
    </row>
    <row r="7" spans="1:7" x14ac:dyDescent="0.35">
      <c r="A7">
        <v>6</v>
      </c>
      <c r="B7" s="36" t="str">
        <f>IF(AND(A7&lt;&gt;"",ISNUMBER(A7)),VLOOKUP(A7,Studies!A:BZ,2,FALSE),"")</f>
        <v>Klumpp 2020b</v>
      </c>
      <c r="C7" s="36" t="str">
        <f>IF(AND(A7&lt;&gt;"",ISNUMBER(A7)),VLOOKUP(A7,Studies!A:BZ,3,FALSE),"")</f>
        <v xml:space="preserve">https://doi.org/10.1016/j.ejps.2020.105380 </v>
      </c>
      <c r="D7" s="36" t="str">
        <f>IF(AND(A7&lt;&gt;"",ISNUMBER(A7)),VLOOKUP(A7,Studies!A:BZ,9,FALSE),"")</f>
        <v>FaSSGF+FaSSIF-V1</v>
      </c>
      <c r="E7" s="36" t="str">
        <f>IF(AND(A7&lt;&gt;"",ISNUMBER(A7)),VLOOKUP(A7,Studies!A:BZ,4,FALSE),"")</f>
        <v>Dipyridamole</v>
      </c>
      <c r="F7" s="36" t="b">
        <f>IF(ISERROR(VLOOKUP(A7,ReleaseProfiles!A:B,2,FALSE)),FALSE,TRUE)</f>
        <v>1</v>
      </c>
      <c r="G7" t="s">
        <v>14</v>
      </c>
    </row>
    <row r="8" spans="1:7" x14ac:dyDescent="0.35">
      <c r="A8">
        <v>7</v>
      </c>
      <c r="B8" s="36" t="str">
        <f>IF(AND(A8&lt;&gt;"",ISNUMBER(A8)),VLOOKUP(A8,Studies!A:BZ,2,FALSE),"")</f>
        <v>Klumpp 2020b</v>
      </c>
      <c r="C8" s="36" t="str">
        <f>IF(AND(A8&lt;&gt;"",ISNUMBER(A8)),VLOOKUP(A8,Studies!A:BZ,3,FALSE),"")</f>
        <v xml:space="preserve">https://doi.org/10.1016/j.ejps.2020.105380 </v>
      </c>
      <c r="D8" s="36" t="str">
        <f>IF(AND(A8&lt;&gt;"",ISNUMBER(A8)),VLOOKUP(A8,Studies!A:BZ,9,FALSE),"")</f>
        <v>FaSSGF+FaSSIF-V2</v>
      </c>
      <c r="E8" s="36" t="str">
        <f>IF(AND(A8&lt;&gt;"",ISNUMBER(A8)),VLOOKUP(A8,Studies!A:BZ,4,FALSE),"")</f>
        <v>Dipyridamole</v>
      </c>
      <c r="F8" s="36" t="b">
        <f>IF(ISERROR(VLOOKUP(A8,ReleaseProfiles!A:B,2,FALSE)),FALSE,TRUE)</f>
        <v>1</v>
      </c>
      <c r="G8" t="s">
        <v>14</v>
      </c>
    </row>
    <row r="9" spans="1:7" x14ac:dyDescent="0.35">
      <c r="A9">
        <v>8</v>
      </c>
      <c r="B9" s="36" t="str">
        <f>IF(AND(A9&lt;&gt;"",ISNUMBER(A9)),VLOOKUP(A9,Studies!A:BZ,2,FALSE),"")</f>
        <v>Matsui 2017</v>
      </c>
      <c r="C9" s="36" t="str">
        <f>IF(AND(A9&lt;&gt;"",ISNUMBER(A9)),VLOOKUP(A9,Studies!A:BZ,3,FALSE),"")</f>
        <v xml:space="preserve">https://doi.org/10.1021/acs.molpharmaceut.6b01063 </v>
      </c>
      <c r="D9" s="36" t="str">
        <f>IF(AND(A9&lt;&gt;"",ISNUMBER(A9)),VLOOKUP(A9,Studies!A:BZ,9,FALSE),"")</f>
        <v>SGFpH2.0</v>
      </c>
      <c r="E9" s="36" t="str">
        <f>IF(AND(A9&lt;&gt;"",ISNUMBER(A9)),VLOOKUP(A9,Studies!A:BZ,4,FALSE),"")</f>
        <v>Dipyridamole</v>
      </c>
      <c r="F9" s="36" t="b">
        <f>IF(ISERROR(VLOOKUP(A9,ReleaseProfiles!A:B,2,FALSE)),FALSE,TRUE)</f>
        <v>1</v>
      </c>
      <c r="G9" t="s">
        <v>14</v>
      </c>
    </row>
    <row r="10" spans="1:7" x14ac:dyDescent="0.35">
      <c r="A10">
        <v>9</v>
      </c>
      <c r="B10" s="36" t="str">
        <f>IF(AND(A10&lt;&gt;"",ISNUMBER(A10)),VLOOKUP(A10,Studies!A:BZ,2,FALSE),"")</f>
        <v>Matsui 2017</v>
      </c>
      <c r="C10" s="36" t="str">
        <f>IF(AND(A10&lt;&gt;"",ISNUMBER(A10)),VLOOKUP(A10,Studies!A:BZ,3,FALSE),"")</f>
        <v xml:space="preserve">https://doi.org/10.1021/acs.molpharmaceut.6b01063 </v>
      </c>
      <c r="D10" s="36" t="str">
        <f>IF(AND(A10&lt;&gt;"",ISNUMBER(A10)),VLOOKUP(A10,Studies!A:BZ,9,FALSE),"")</f>
        <v>FaSSIFpH6.5</v>
      </c>
      <c r="E10" s="36" t="str">
        <f>IF(AND(A10&lt;&gt;"",ISNUMBER(A10)),VLOOKUP(A10,Studies!A:BZ,4,FALSE),"")</f>
        <v>Dipyridamole</v>
      </c>
      <c r="F10" s="36" t="b">
        <f>IF(ISERROR(VLOOKUP(A10,ReleaseProfiles!A:B,2,FALSE)),FALSE,TRUE)</f>
        <v>1</v>
      </c>
      <c r="G10" t="s">
        <v>14</v>
      </c>
    </row>
    <row r="11" spans="1:7" x14ac:dyDescent="0.35">
      <c r="A11">
        <v>10</v>
      </c>
      <c r="B11" s="36" t="str">
        <f>IF(AND(A11&lt;&gt;"",ISNUMBER(A11)),VLOOKUP(A11,Studies!A:BZ,2,FALSE),"")</f>
        <v>Taupitz 2013</v>
      </c>
      <c r="C11" s="36" t="str">
        <f>IF(AND(A11&lt;&gt;"",ISNUMBER(A11)),VLOOKUP(A11,Studies!A:BZ,3,FALSE),"")</f>
        <v xml:space="preserve">https://doi.org/10.1016/j.ejpb.2012.11.003 </v>
      </c>
      <c r="D11" s="36" t="str">
        <f>IF(AND(A11&lt;&gt;"",ISNUMBER(A11)),VLOOKUP(A11,Studies!A:BZ,9,FALSE),"")</f>
        <v>SGFpH1.2</v>
      </c>
      <c r="E11" s="36" t="str">
        <f>IF(AND(A11&lt;&gt;"",ISNUMBER(A11)),VLOOKUP(A11,Studies!A:BZ,4,FALSE),"")</f>
        <v>Itraconazole</v>
      </c>
      <c r="F11" s="36" t="b">
        <f>IF(ISERROR(VLOOKUP(A11,ReleaseProfiles!A:B,2,FALSE)),FALSE,TRUE)</f>
        <v>1</v>
      </c>
      <c r="G11" t="s">
        <v>54</v>
      </c>
    </row>
    <row r="12" spans="1:7" x14ac:dyDescent="0.35">
      <c r="A12">
        <v>11</v>
      </c>
      <c r="B12" s="36" t="str">
        <f>IF(AND(A12&lt;&gt;"",ISNUMBER(A12)),VLOOKUP(A12,Studies!A:BZ,2,FALSE),"")</f>
        <v>Taupitz 2013</v>
      </c>
      <c r="C12" s="36" t="str">
        <f>IF(AND(A12&lt;&gt;"",ISNUMBER(A12)),VLOOKUP(A12,Studies!A:BZ,3,FALSE),"")</f>
        <v xml:space="preserve">https://doi.org/10.1016/j.ejpb.2012.11.003 </v>
      </c>
      <c r="D12" s="36" t="str">
        <f>IF(AND(A12&lt;&gt;"",ISNUMBER(A12)),VLOOKUP(A12,Studies!A:BZ,9,FALSE),"")</f>
        <v>AcetatepH5.0</v>
      </c>
      <c r="E12" s="36" t="str">
        <f>IF(AND(A12&lt;&gt;"",ISNUMBER(A12)),VLOOKUP(A12,Studies!A:BZ,4,FALSE),"")</f>
        <v>Itraconazole</v>
      </c>
      <c r="F12" s="36" t="b">
        <f>IF(ISERROR(VLOOKUP(A12,ReleaseProfiles!A:B,2,FALSE)),FALSE,TRUE)</f>
        <v>1</v>
      </c>
      <c r="G12" t="s">
        <v>54</v>
      </c>
    </row>
    <row r="13" spans="1:7" x14ac:dyDescent="0.35">
      <c r="A13">
        <v>12</v>
      </c>
      <c r="B13" s="36" t="str">
        <f>IF(AND(A13&lt;&gt;"",ISNUMBER(A13)),VLOOKUP(A13,Studies!A:BZ,2,FALSE),"")</f>
        <v>Taupitz 2013</v>
      </c>
      <c r="C13" s="36" t="str">
        <f>IF(AND(A13&lt;&gt;"",ISNUMBER(A13)),VLOOKUP(A13,Studies!A:BZ,3,FALSE),"")</f>
        <v xml:space="preserve">https://doi.org/10.1016/j.ejpb.2012.11.003 </v>
      </c>
      <c r="D13" s="36" t="str">
        <f>IF(AND(A13&lt;&gt;"",ISNUMBER(A13)),VLOOKUP(A13,Studies!A:BZ,9,FALSE),"")</f>
        <v>FaSSIFpH6.5</v>
      </c>
      <c r="E13" s="36" t="str">
        <f>IF(AND(A13&lt;&gt;"",ISNUMBER(A13)),VLOOKUP(A13,Studies!A:BZ,4,FALSE),"")</f>
        <v>Itraconazole</v>
      </c>
      <c r="F13" s="36" t="b">
        <f>IF(ISERROR(VLOOKUP(A13,ReleaseProfiles!A:B,2,FALSE)),FALSE,TRUE)</f>
        <v>1</v>
      </c>
      <c r="G13" t="s">
        <v>54</v>
      </c>
    </row>
    <row r="14" spans="1:7" x14ac:dyDescent="0.35">
      <c r="A14">
        <v>13</v>
      </c>
      <c r="B14" s="36" t="str">
        <f>IF(AND(A14&lt;&gt;"",ISNUMBER(A14)),VLOOKUP(A14,Studies!A:BZ,2,FALSE),"")</f>
        <v>Taupitz 2013</v>
      </c>
      <c r="C14" s="36" t="str">
        <f>IF(AND(A14&lt;&gt;"",ISNUMBER(A14)),VLOOKUP(A14,Studies!A:BZ,3,FALSE),"")</f>
        <v xml:space="preserve">https://doi.org/10.1016/j.ejpb.2012.11.003 </v>
      </c>
      <c r="D14" s="36" t="str">
        <f>IF(AND(A14&lt;&gt;"",ISNUMBER(A14)),VLOOKUP(A14,Studies!A:BZ,9,FALSE),"")</f>
        <v>FeSSIFpH5.0</v>
      </c>
      <c r="E14" s="36" t="str">
        <f>IF(AND(A14&lt;&gt;"",ISNUMBER(A14)),VLOOKUP(A14,Studies!A:BZ,4,FALSE),"")</f>
        <v>Itraconazole</v>
      </c>
      <c r="F14" s="36" t="b">
        <f>IF(ISERROR(VLOOKUP(A14,ReleaseProfiles!A:B,2,FALSE)),FALSE,TRUE)</f>
        <v>1</v>
      </c>
      <c r="G14" t="s">
        <v>54</v>
      </c>
    </row>
    <row r="15" spans="1:7" x14ac:dyDescent="0.35">
      <c r="A15">
        <v>14</v>
      </c>
      <c r="B15" s="36" t="str">
        <f>IF(AND(A15&lt;&gt;"",ISNUMBER(A15)),VLOOKUP(A15,Studies!A:BZ,2,FALSE),"")</f>
        <v>Matsui 2016</v>
      </c>
      <c r="C15" s="36" t="str">
        <f>IF(AND(A15&lt;&gt;"",ISNUMBER(A15)),VLOOKUP(A15,Studies!A:BZ,3,FALSE),"")</f>
        <v xml:space="preserve">https://doi.org/10.1016/j.xphs.2016.02.020 </v>
      </c>
      <c r="D15" s="36" t="str">
        <f>IF(AND(A15&lt;&gt;"",ISNUMBER(A15)),VLOOKUP(A15,Studies!A:BZ,9,FALSE),"")</f>
        <v>FaSSIFpH6.5</v>
      </c>
      <c r="E15" s="36" t="str">
        <f>IF(AND(A15&lt;&gt;"",ISNUMBER(A15)),VLOOKUP(A15,Studies!A:BZ,4,FALSE),"")</f>
        <v>Itraconazole</v>
      </c>
      <c r="F15" s="36" t="b">
        <f>IF(ISERROR(VLOOKUP(A15,ReleaseProfiles!A:B,2,FALSE)),FALSE,TRUE)</f>
        <v>1</v>
      </c>
      <c r="G15" t="s">
        <v>54</v>
      </c>
    </row>
    <row r="16" spans="1:7" x14ac:dyDescent="0.35">
      <c r="A16">
        <v>15</v>
      </c>
      <c r="B16" s="36" t="str">
        <f>IF(AND(A16&lt;&gt;"",ISNUMBER(A16)),VLOOKUP(A16,Studies!A:BZ,2,FALSE),"")</f>
        <v>Matsui 2016</v>
      </c>
      <c r="C16" s="36" t="str">
        <f>IF(AND(A16&lt;&gt;"",ISNUMBER(A16)),VLOOKUP(A16,Studies!A:BZ,3,FALSE),"")</f>
        <v xml:space="preserve">https://doi.org/10.1016/j.xphs.2016.02.020 </v>
      </c>
      <c r="D16" s="36" t="str">
        <f>IF(AND(A16&lt;&gt;"",ISNUMBER(A16)),VLOOKUP(A16,Studies!A:BZ,9,FALSE),"")</f>
        <v>FaSSIFpH6.5</v>
      </c>
      <c r="E16" s="36" t="str">
        <f>IF(AND(A16&lt;&gt;"",ISNUMBER(A16)),VLOOKUP(A16,Studies!A:BZ,4,FALSE),"")</f>
        <v>Itraconazole</v>
      </c>
      <c r="F16" s="36" t="b">
        <f>IF(ISERROR(VLOOKUP(A16,ReleaseProfiles!A:B,2,FALSE)),FALSE,TRUE)</f>
        <v>1</v>
      </c>
      <c r="G16" t="s">
        <v>54</v>
      </c>
    </row>
    <row r="17" spans="1:7" x14ac:dyDescent="0.35">
      <c r="A17">
        <v>16</v>
      </c>
      <c r="B17" s="36" t="str">
        <f>IF(AND(A17&lt;&gt;"",ISNUMBER(A17)),VLOOKUP(A17,Studies!A:BZ,2,FALSE),"")</f>
        <v>Segregur 2021a</v>
      </c>
      <c r="C17" s="36" t="str">
        <f>IF(AND(A17&lt;&gt;"",ISNUMBER(A17)),VLOOKUP(A17,Studies!A:BZ,3,FALSE),"")</f>
        <v xml:space="preserve">https://doi.org/10.1016/j.xphs.2021.09.037 </v>
      </c>
      <c r="D17" s="36" t="str">
        <f>IF(AND(A17&lt;&gt;"",ISNUMBER(A17)),VLOOKUP(A17,Studies!A:BZ,9,FALSE),"")</f>
        <v>FaSSGFpH1.6</v>
      </c>
      <c r="E17" s="36" t="str">
        <f>IF(AND(A17&lt;&gt;"",ISNUMBER(A17)),VLOOKUP(A17,Studies!A:BZ,4,FALSE),"")</f>
        <v>Raltegravir</v>
      </c>
      <c r="F17" s="36" t="b">
        <f>IF(ISERROR(VLOOKUP(A17,ReleaseProfiles!A:B,2,FALSE)),FALSE,TRUE)</f>
        <v>1</v>
      </c>
      <c r="G17" t="s">
        <v>65</v>
      </c>
    </row>
    <row r="18" spans="1:7" x14ac:dyDescent="0.35">
      <c r="A18">
        <v>17</v>
      </c>
      <c r="B18" s="36" t="str">
        <f>IF(AND(A18&lt;&gt;"",ISNUMBER(A18)),VLOOKUP(A18,Studies!A:BZ,2,FALSE),"")</f>
        <v>Segregur 2021a</v>
      </c>
      <c r="C18" s="36" t="str">
        <f>IF(AND(A18&lt;&gt;"",ISNUMBER(A18)),VLOOKUP(A18,Studies!A:BZ,3,FALSE),"")</f>
        <v>https://doi.org/10.1016/j.xphs.2021.09.037</v>
      </c>
      <c r="D18" s="36" t="str">
        <f>IF(AND(A18&lt;&gt;"",ISNUMBER(A18)),VLOOKUP(A18,Studies!A:BZ,9,FALSE),"")</f>
        <v>FaSSIF-V1pH6.5</v>
      </c>
      <c r="E18" s="36" t="str">
        <f>IF(AND(A18&lt;&gt;"",ISNUMBER(A18)),VLOOKUP(A18,Studies!A:BZ,4,FALSE),"")</f>
        <v>Raltegravir</v>
      </c>
      <c r="F18" s="36" t="b">
        <f>IF(ISERROR(VLOOKUP(A18,ReleaseProfiles!A:B,2,FALSE)),FALSE,TRUE)</f>
        <v>1</v>
      </c>
      <c r="G18" t="s">
        <v>65</v>
      </c>
    </row>
    <row r="19" spans="1:7" x14ac:dyDescent="0.35">
      <c r="A19">
        <v>18</v>
      </c>
      <c r="B19" s="36" t="str">
        <f>IF(AND(A19&lt;&gt;"",ISNUMBER(A19)),VLOOKUP(A19,Studies!A:BZ,2,FALSE),"")</f>
        <v>Segregur 2021a</v>
      </c>
      <c r="C19" s="36" t="str">
        <f>IF(AND(A19&lt;&gt;"",ISNUMBER(A19)),VLOOKUP(A19,Studies!A:BZ,3,FALSE),"")</f>
        <v>https://doi.org/10.1016/j.xphs.2021.09.037</v>
      </c>
      <c r="D19" s="36" t="str">
        <f>IF(AND(A19&lt;&gt;"",ISNUMBER(A19)),VLOOKUP(A19,Studies!A:BZ,9,FALSE),"")</f>
        <v>FaSSIF-V2pH6.5</v>
      </c>
      <c r="E19" s="36" t="str">
        <f>IF(AND(A19&lt;&gt;"",ISNUMBER(A19)),VLOOKUP(A19,Studies!A:BZ,4,FALSE),"")</f>
        <v>Raltegravir</v>
      </c>
      <c r="F19" s="36" t="b">
        <f>IF(ISERROR(VLOOKUP(A19,ReleaseProfiles!A:B,2,FALSE)),FALSE,TRUE)</f>
        <v>1</v>
      </c>
      <c r="G19" t="s">
        <v>65</v>
      </c>
    </row>
    <row r="20" spans="1:7" x14ac:dyDescent="0.35">
      <c r="A20">
        <v>19</v>
      </c>
      <c r="B20" s="36" t="str">
        <f>IF(AND(A20&lt;&gt;"",ISNUMBER(A20)),VLOOKUP(A20,Studies!A:BZ,2,FALSE),"")</f>
        <v>Segregur 2021a</v>
      </c>
      <c r="C20" s="36" t="str">
        <f>IF(AND(A20&lt;&gt;"",ISNUMBER(A20)),VLOOKUP(A20,Studies!A:BZ,3,FALSE),"")</f>
        <v>https://doi.org/10.1016/j.xphs.2021.09.037</v>
      </c>
      <c r="D20" s="36" t="str">
        <f>IF(AND(A20&lt;&gt;"",ISNUMBER(A20)),VLOOKUP(A20,Studies!A:BZ,9,FALSE),"")</f>
        <v>FaSSGFpH1.6powder</v>
      </c>
      <c r="E20" s="36" t="str">
        <f>IF(AND(A20&lt;&gt;"",ISNUMBER(A20)),VLOOKUP(A20,Studies!A:BZ,4,FALSE),"")</f>
        <v>Raltegravir</v>
      </c>
      <c r="F20" s="36" t="b">
        <f>IF(ISERROR(VLOOKUP(A20,ReleaseProfiles!A:B,2,FALSE)),FALSE,TRUE)</f>
        <v>1</v>
      </c>
      <c r="G20" t="s">
        <v>65</v>
      </c>
    </row>
    <row r="21" spans="1:7" x14ac:dyDescent="0.35">
      <c r="A21">
        <v>20</v>
      </c>
      <c r="B21" s="36" t="str">
        <f>IF(AND(A21&lt;&gt;"",ISNUMBER(A21)),VLOOKUP(A21,Studies!A:BZ,2,FALSE),"")</f>
        <v>Segregur 2021a</v>
      </c>
      <c r="C21" s="36" t="str">
        <f>IF(AND(A21&lt;&gt;"",ISNUMBER(A21)),VLOOKUP(A21,Studies!A:BZ,3,FALSE),"")</f>
        <v xml:space="preserve">https://doi.org/10.1016/j.xphs.2021.09.037 </v>
      </c>
      <c r="D21" s="36" t="str">
        <f>IF(AND(A21&lt;&gt;"",ISNUMBER(A21)),VLOOKUP(A21,Studies!A:BZ,9,FALSE),"")</f>
        <v>FaSSGF-.25h+FaSSIF-V1</v>
      </c>
      <c r="E21" s="36" t="str">
        <f>IF(AND(A21&lt;&gt;"",ISNUMBER(A21)),VLOOKUP(A21,Studies!A:BZ,4,FALSE),"")</f>
        <v>Raltegravir</v>
      </c>
      <c r="F21" s="36" t="b">
        <f>IF(ISERROR(VLOOKUP(A21,ReleaseProfiles!A:B,2,FALSE)),FALSE,TRUE)</f>
        <v>1</v>
      </c>
      <c r="G21" t="s">
        <v>65</v>
      </c>
    </row>
    <row r="22" spans="1:7" x14ac:dyDescent="0.35">
      <c r="A22">
        <v>21</v>
      </c>
      <c r="B22" s="36" t="str">
        <f>IF(AND(A22&lt;&gt;"",ISNUMBER(A22)),VLOOKUP(A22,Studies!A:BZ,2,FALSE),"")</f>
        <v>Segregur 2021a</v>
      </c>
      <c r="C22" s="36" t="str">
        <f>IF(AND(A22&lt;&gt;"",ISNUMBER(A22)),VLOOKUP(A22,Studies!A:BZ,3,FALSE),"")</f>
        <v xml:space="preserve">https://doi.org/10.1016/j.xphs.2021.09.037 </v>
      </c>
      <c r="D22" s="36" t="str">
        <f>IF(AND(A22&lt;&gt;"",ISNUMBER(A22)),VLOOKUP(A22,Studies!A:BZ,9,FALSE),"")</f>
        <v>FaSSGF-.5h+FaSSIF-V1</v>
      </c>
      <c r="E22" s="36" t="str">
        <f>IF(AND(A22&lt;&gt;"",ISNUMBER(A22)),VLOOKUP(A22,Studies!A:BZ,4,FALSE),"")</f>
        <v>Raltegravir</v>
      </c>
      <c r="F22" s="36" t="b">
        <f>IF(ISERROR(VLOOKUP(A22,ReleaseProfiles!A:B,2,FALSE)),FALSE,TRUE)</f>
        <v>1</v>
      </c>
      <c r="G22" t="s">
        <v>65</v>
      </c>
    </row>
    <row r="23" spans="1:7" x14ac:dyDescent="0.35">
      <c r="A23">
        <v>22</v>
      </c>
      <c r="B23" s="36" t="str">
        <f>IF(AND(A23&lt;&gt;"",ISNUMBER(A23)),VLOOKUP(A23,Studies!A:BZ,2,FALSE),"")</f>
        <v>Segregur 2021a</v>
      </c>
      <c r="C23" s="36" t="str">
        <f>IF(AND(A23&lt;&gt;"",ISNUMBER(A23)),VLOOKUP(A23,Studies!A:BZ,3,FALSE),"")</f>
        <v xml:space="preserve">https://doi.org/10.1016/j.xphs.2021.09.037 </v>
      </c>
      <c r="D23" s="36" t="str">
        <f>IF(AND(A23&lt;&gt;"",ISNUMBER(A23)),VLOOKUP(A23,Studies!A:BZ,9,FALSE),"")</f>
        <v>FaSSGF-1h+FaSSIF-V1</v>
      </c>
      <c r="E23" s="36" t="str">
        <f>IF(AND(A23&lt;&gt;"",ISNUMBER(A23)),VLOOKUP(A23,Studies!A:BZ,4,FALSE),"")</f>
        <v>Raltegravir</v>
      </c>
      <c r="F23" s="36" t="b">
        <f>IF(ISERROR(VLOOKUP(A23,ReleaseProfiles!A:B,2,FALSE)),FALSE,TRUE)</f>
        <v>1</v>
      </c>
      <c r="G23" t="s">
        <v>65</v>
      </c>
    </row>
    <row r="24" spans="1:7" x14ac:dyDescent="0.35">
      <c r="A24">
        <v>23</v>
      </c>
      <c r="B24" s="36" t="str">
        <f>IF(AND(A24&lt;&gt;"",ISNUMBER(A24)),VLOOKUP(A24,Studies!A:BZ,2,FALSE),"")</f>
        <v>Segregur 2021a</v>
      </c>
      <c r="C24" s="36" t="str">
        <f>IF(AND(A24&lt;&gt;"",ISNUMBER(A24)),VLOOKUP(A24,Studies!A:BZ,3,FALSE),"")</f>
        <v xml:space="preserve">https://doi.org/10.1016/j.xphs.2021.09.037 </v>
      </c>
      <c r="D24" s="36" t="str">
        <f>IF(AND(A24&lt;&gt;"",ISNUMBER(A24)),VLOOKUP(A24,Studies!A:BZ,9,FALSE),"")</f>
        <v>FaSSGF-2h+FaSSIF-V1</v>
      </c>
      <c r="E24" s="36" t="str">
        <f>IF(AND(A24&lt;&gt;"",ISNUMBER(A24)),VLOOKUP(A24,Studies!A:BZ,4,FALSE),"")</f>
        <v>Raltegravir</v>
      </c>
      <c r="F24" s="36" t="b">
        <f>IF(ISERROR(VLOOKUP(A24,ReleaseProfiles!A:B,2,FALSE)),FALSE,TRUE)</f>
        <v>1</v>
      </c>
      <c r="G24" t="s">
        <v>65</v>
      </c>
    </row>
    <row r="25" spans="1:7" x14ac:dyDescent="0.35">
      <c r="A25">
        <v>24</v>
      </c>
      <c r="B25" s="36" t="str">
        <f>IF(AND(A25&lt;&gt;"",ISNUMBER(A25)),VLOOKUP(A25,Studies!A:BZ,2,FALSE),"")</f>
        <v>Komasaka 2021</v>
      </c>
      <c r="C25" s="36" t="str">
        <f>IF(AND(A25&lt;&gt;"",ISNUMBER(A25)),VLOOKUP(A25,Studies!A:BZ,3,FALSE),"")</f>
        <v xml:space="preserve">https://doi.org/10.1016/j.ejps.2020.105630 </v>
      </c>
      <c r="D25" s="36" t="str">
        <f>IF(AND(A25&lt;&gt;"",ISNUMBER(A25)),VLOOKUP(A25,Studies!A:BZ,9,FALSE),"")</f>
        <v>FaSSIF-V2suspension</v>
      </c>
      <c r="E25" s="36" t="str">
        <f>IF(AND(A25&lt;&gt;"",ISNUMBER(A25)),VLOOKUP(A25,Studies!A:BZ,4,FALSE),"")</f>
        <v>Raltegravir</v>
      </c>
      <c r="F25" s="36" t="b">
        <f>IF(ISERROR(VLOOKUP(A25,ReleaseProfiles!A:B,2,FALSE)),FALSE,TRUE)</f>
        <v>1</v>
      </c>
      <c r="G25" t="s">
        <v>65</v>
      </c>
    </row>
    <row r="26" spans="1:7" x14ac:dyDescent="0.35">
      <c r="A26">
        <v>25</v>
      </c>
      <c r="B26" s="36" t="str">
        <f>IF(AND(A26&lt;&gt;"",ISNUMBER(A26)),VLOOKUP(A26,Studies!A:BZ,2,FALSE),"")</f>
        <v>Komasaka 2021</v>
      </c>
      <c r="C26" s="36" t="str">
        <f>IF(AND(A26&lt;&gt;"",ISNUMBER(A26)),VLOOKUP(A26,Studies!A:BZ,3,FALSE),"")</f>
        <v xml:space="preserve">https://doi.org/10.1016/j.ejps.2020.105630 </v>
      </c>
      <c r="D26" s="36" t="str">
        <f>IF(AND(A26&lt;&gt;"",ISNUMBER(A26)),VLOOKUP(A26,Studies!A:BZ,9,FALSE),"")</f>
        <v>FaSSGFSuspension</v>
      </c>
      <c r="E26" s="36" t="str">
        <f>IF(AND(A26&lt;&gt;"",ISNUMBER(A26)),VLOOKUP(A26,Studies!A:BZ,4,FALSE),"")</f>
        <v>Raltegravir</v>
      </c>
      <c r="F26" s="36" t="b">
        <f>IF(ISERROR(VLOOKUP(A26,ReleaseProfiles!A:B,2,FALSE)),FALSE,TRUE)</f>
        <v>1</v>
      </c>
      <c r="G26" t="s">
        <v>65</v>
      </c>
    </row>
    <row r="27" spans="1:7" x14ac:dyDescent="0.35">
      <c r="A27">
        <v>26</v>
      </c>
      <c r="B27" s="36" t="str">
        <f>IF(AND(A27&lt;&gt;"",ISNUMBER(A27)),VLOOKUP(A27,Studies!A:BZ,2,FALSE),"")</f>
        <v>Komasaka 2021</v>
      </c>
      <c r="C27" s="36" t="str">
        <f>IF(AND(A27&lt;&gt;"",ISNUMBER(A27)),VLOOKUP(A27,Studies!A:BZ,3,FALSE),"")</f>
        <v xml:space="preserve">https://doi.org/10.1016/j.ejps.2020.105630 </v>
      </c>
      <c r="D27" s="36" t="str">
        <f>IF(AND(A27&lt;&gt;"",ISNUMBER(A27)),VLOOKUP(A27,Studies!A:BZ,9,FALSE),"")</f>
        <v>FaSSGFtablet</v>
      </c>
      <c r="E27" s="36" t="str">
        <f>IF(AND(A27&lt;&gt;"",ISNUMBER(A27)),VLOOKUP(A27,Studies!A:BZ,4,FALSE),"")</f>
        <v>Raltegravir</v>
      </c>
      <c r="F27" s="36" t="b">
        <f>IF(ISERROR(VLOOKUP(A27,ReleaseProfiles!A:B,2,FALSE)),FALSE,TRUE)</f>
        <v>1</v>
      </c>
      <c r="G27" t="s">
        <v>65</v>
      </c>
    </row>
    <row r="28" spans="1:7" x14ac:dyDescent="0.35">
      <c r="A28">
        <v>27</v>
      </c>
      <c r="B28" s="36" t="str">
        <f>IF(AND(A28&lt;&gt;"",ISNUMBER(A28)),VLOOKUP(A28,Studies!A:BZ,2,FALSE),"")</f>
        <v>Komasaka 2021</v>
      </c>
      <c r="C28" s="36" t="str">
        <f>IF(AND(A28&lt;&gt;"",ISNUMBER(A28)),VLOOKUP(A28,Studies!A:BZ,3,FALSE),"")</f>
        <v xml:space="preserve">https://doi.org/10.1016/j.ejps.2020.105630 </v>
      </c>
      <c r="D28" s="36" t="str">
        <f>IF(AND(A28&lt;&gt;"",ISNUMBER(A28)),VLOOKUP(A28,Studies!A:BZ,9,FALSE),"")</f>
        <v>FaSSIF-V2tablet</v>
      </c>
      <c r="E28" s="36" t="str">
        <f>IF(AND(A28&lt;&gt;"",ISNUMBER(A28)),VLOOKUP(A28,Studies!A:BZ,4,FALSE),"")</f>
        <v>Raltegravir</v>
      </c>
      <c r="F28" s="36" t="b">
        <f>IF(ISERROR(VLOOKUP(A28,ReleaseProfiles!A:B,2,FALSE)),FALSE,TRUE)</f>
        <v>1</v>
      </c>
      <c r="G28" t="s">
        <v>65</v>
      </c>
    </row>
    <row r="29" spans="1:7" x14ac:dyDescent="0.35">
      <c r="A29">
        <v>28</v>
      </c>
      <c r="B29" s="36" t="str">
        <f>IF(AND(A29&lt;&gt;"",ISNUMBER(A29)),VLOOKUP(A29,Studies!A:BZ,2,FALSE),"")</f>
        <v>Komasaka 2021</v>
      </c>
      <c r="C29" s="36" t="str">
        <f>IF(AND(A29&lt;&gt;"",ISNUMBER(A29)),VLOOKUP(A29,Studies!A:BZ,3,FALSE),"")</f>
        <v>https://doi.org/10.1016/j.ejps.2020.105630</v>
      </c>
      <c r="D29" s="36" t="str">
        <f>IF(AND(A29&lt;&gt;"",ISNUMBER(A29)),VLOOKUP(A29,Studies!A:BZ,9,FALSE),"")</f>
        <v>FaSSGF-.25h+FaSSIF-V2</v>
      </c>
      <c r="E29" s="36" t="str">
        <f>IF(AND(A29&lt;&gt;"",ISNUMBER(A29)),VLOOKUP(A29,Studies!A:BZ,4,FALSE),"")</f>
        <v>Raltegravir</v>
      </c>
      <c r="F29" s="36" t="b">
        <f>IF(ISERROR(VLOOKUP(A29,ReleaseProfiles!A:B,2,FALSE)),FALSE,TRUE)</f>
        <v>1</v>
      </c>
      <c r="G29" t="s">
        <v>65</v>
      </c>
    </row>
    <row r="30" spans="1:7" x14ac:dyDescent="0.35">
      <c r="A30">
        <v>29</v>
      </c>
      <c r="B30" s="36" t="str">
        <f>IF(AND(A30&lt;&gt;"",ISNUMBER(A30)),VLOOKUP(A30,Studies!A:BZ,2,FALSE),"")</f>
        <v>Komasaka 2021</v>
      </c>
      <c r="C30" s="36" t="str">
        <f>IF(AND(A30&lt;&gt;"",ISNUMBER(A30)),VLOOKUP(A30,Studies!A:BZ,3,FALSE),"")</f>
        <v>https://doi.org/10.1016/j.ejps.2020.105630</v>
      </c>
      <c r="D30" s="36" t="str">
        <f>IF(AND(A30&lt;&gt;"",ISNUMBER(A30)),VLOOKUP(A30,Studies!A:BZ,9,FALSE),"")</f>
        <v>FaSSGF-.5h+FaSSIF-V2</v>
      </c>
      <c r="E30" s="36" t="str">
        <f>IF(AND(A30&lt;&gt;"",ISNUMBER(A30)),VLOOKUP(A30,Studies!A:BZ,4,FALSE),"")</f>
        <v>Raltegravir</v>
      </c>
      <c r="F30" s="36" t="b">
        <f>IF(ISERROR(VLOOKUP(A30,ReleaseProfiles!A:B,2,FALSE)),FALSE,TRUE)</f>
        <v>1</v>
      </c>
      <c r="G30" t="s">
        <v>65</v>
      </c>
    </row>
    <row r="31" spans="1:7" x14ac:dyDescent="0.35">
      <c r="A31">
        <v>30</v>
      </c>
      <c r="B31" s="36" t="str">
        <f>IF(AND(A31&lt;&gt;"",ISNUMBER(A31)),VLOOKUP(A31,Studies!A:BZ,2,FALSE),"")</f>
        <v>Komasaka 2021</v>
      </c>
      <c r="C31" s="36" t="str">
        <f>IF(AND(A31&lt;&gt;"",ISNUMBER(A31)),VLOOKUP(A31,Studies!A:BZ,3,FALSE),"")</f>
        <v>https://doi.org/10.1016/j.ejps.2020.105630</v>
      </c>
      <c r="D31" s="36" t="str">
        <f>IF(AND(A31&lt;&gt;"",ISNUMBER(A31)),VLOOKUP(A31,Studies!A:BZ,9,FALSE),"")</f>
        <v>FaSSGF-1h+FaSSIF-V2</v>
      </c>
      <c r="E31" s="36" t="str">
        <f>IF(AND(A31&lt;&gt;"",ISNUMBER(A31)),VLOOKUP(A31,Studies!A:BZ,4,FALSE),"")</f>
        <v>Raltegravir</v>
      </c>
      <c r="F31" s="36" t="b">
        <f>IF(ISERROR(VLOOKUP(A31,ReleaseProfiles!A:B,2,FALSE)),FALSE,TRUE)</f>
        <v>1</v>
      </c>
      <c r="G31" t="s">
        <v>65</v>
      </c>
    </row>
    <row r="32" spans="1:7" x14ac:dyDescent="0.35">
      <c r="A32">
        <v>31</v>
      </c>
      <c r="B32" s="36" t="str">
        <f>IF(AND(A32&lt;&gt;"",ISNUMBER(A32)),VLOOKUP(A32,Studies!A:BZ,2,FALSE),"")</f>
        <v>Komasaka 2021</v>
      </c>
      <c r="C32" s="36" t="str">
        <f>IF(AND(A32&lt;&gt;"",ISNUMBER(A32)),VLOOKUP(A32,Studies!A:BZ,3,FALSE),"")</f>
        <v>https://doi.org/10.1016/j.ejps.2020.105630</v>
      </c>
      <c r="D32" s="36" t="str">
        <f>IF(AND(A32&lt;&gt;"",ISNUMBER(A32)),VLOOKUP(A32,Studies!A:BZ,9,FALSE),"")</f>
        <v>FaSSGF-2h+FaSSIF-V2</v>
      </c>
      <c r="E32" s="36" t="str">
        <f>IF(AND(A32&lt;&gt;"",ISNUMBER(A32)),VLOOKUP(A32,Studies!A:BZ,4,FALSE),"")</f>
        <v>Raltegravir</v>
      </c>
      <c r="F32" s="36" t="b">
        <f>IF(ISERROR(VLOOKUP(A32,ReleaseProfiles!A:B,2,FALSE)),FALSE,TRUE)</f>
        <v>1</v>
      </c>
      <c r="G32" t="s">
        <v>65</v>
      </c>
    </row>
    <row r="33" spans="1:7" x14ac:dyDescent="0.35">
      <c r="A33">
        <v>32</v>
      </c>
      <c r="B33" s="36" t="str">
        <f>IF(AND(A33&lt;&gt;"",ISNUMBER(A33)),VLOOKUP(A33,Studies!A:BZ,2,FALSE),"")</f>
        <v>Komasaka 2021</v>
      </c>
      <c r="C33" s="36" t="str">
        <f>IF(AND(A33&lt;&gt;"",ISNUMBER(A33)),VLOOKUP(A33,Studies!A:BZ,3,FALSE),"")</f>
        <v>https://doi.org/10.1016/j.ejps.2020.105630</v>
      </c>
      <c r="D33" s="36" t="str">
        <f>IF(AND(A33&lt;&gt;"",ISNUMBER(A33)),VLOOKUP(A33,Studies!A:BZ,9,FALSE),"")</f>
        <v>FaSSIF-V1Sol</v>
      </c>
      <c r="E33" s="36" t="str">
        <f>IF(AND(A33&lt;&gt;"",ISNUMBER(A33)),VLOOKUP(A33,Studies!A:BZ,4,FALSE),"")</f>
        <v>Raltegravir</v>
      </c>
      <c r="F33" s="36" t="b">
        <f>IF(ISERROR(VLOOKUP(A33,ReleaseProfiles!A:B,2,FALSE)),FALSE,TRUE)</f>
        <v>0</v>
      </c>
      <c r="G33" t="s">
        <v>65</v>
      </c>
    </row>
    <row r="34" spans="1:7" x14ac:dyDescent="0.35">
      <c r="A34">
        <v>33</v>
      </c>
      <c r="B34" s="36" t="str">
        <f>IF(AND(A34&lt;&gt;"",ISNUMBER(A34)),VLOOKUP(A34,Studies!A:BZ,2,FALSE),"")</f>
        <v>Segregur 2021b</v>
      </c>
      <c r="C34" s="36" t="str">
        <f>IF(AND(A34&lt;&gt;"",ISNUMBER(A34)),VLOOKUP(A34,Studies!A:BZ,3,FALSE),"")</f>
        <v xml:space="preserve">https://doi.org/10.1016/j.ejps.2021.105750 </v>
      </c>
      <c r="D34" s="36" t="str">
        <f>IF(AND(A34&lt;&gt;"",ISNUMBER(A34)),VLOOKUP(A34,Studies!A:BZ,9,FALSE),"")</f>
        <v>FaSSGFpH1.6</v>
      </c>
      <c r="E34" s="36" t="str">
        <f>IF(AND(A34&lt;&gt;"",ISNUMBER(A34)),VLOOKUP(A34,Studies!A:BZ,4,FALSE),"")</f>
        <v>Dipyridamole</v>
      </c>
      <c r="F34" s="36" t="b">
        <f>IF(ISERROR(VLOOKUP(A34,ReleaseProfiles!A:B,2,FALSE)),FALSE,TRUE)</f>
        <v>1</v>
      </c>
      <c r="G34" t="s">
        <v>14</v>
      </c>
    </row>
    <row r="35" spans="1:7" x14ac:dyDescent="0.35">
      <c r="A35">
        <v>34</v>
      </c>
      <c r="B35" s="36" t="str">
        <f>IF(AND(A35&lt;&gt;"",ISNUMBER(A35)),VLOOKUP(A35,Studies!A:BZ,2,FALSE),"")</f>
        <v>Segregur 2021b</v>
      </c>
      <c r="C35" s="36" t="str">
        <f>IF(AND(A35&lt;&gt;"",ISNUMBER(A35)),VLOOKUP(A35,Studies!A:BZ,3,FALSE),"")</f>
        <v xml:space="preserve">https://doi.org/10.1016/j.ejps.2021.105750 </v>
      </c>
      <c r="D35" s="36" t="str">
        <f>IF(AND(A35&lt;&gt;"",ISNUMBER(A35)),VLOOKUP(A35,Studies!A:BZ,9,FALSE),"")</f>
        <v>FaSSIF-V1pH6.5</v>
      </c>
      <c r="E35" s="36" t="str">
        <f>IF(AND(A35&lt;&gt;"",ISNUMBER(A35)),VLOOKUP(A35,Studies!A:BZ,4,FALSE),"")</f>
        <v>Dipyridamole</v>
      </c>
      <c r="F35" s="36" t="b">
        <f>IF(ISERROR(VLOOKUP(A35,ReleaseProfiles!A:B,2,FALSE)),FALSE,TRUE)</f>
        <v>1</v>
      </c>
      <c r="G35" t="s">
        <v>14</v>
      </c>
    </row>
    <row r="36" spans="1:7" x14ac:dyDescent="0.35">
      <c r="A36">
        <v>35</v>
      </c>
      <c r="B36" s="36" t="str">
        <f>IF(AND(A36&lt;&gt;"",ISNUMBER(A36)),VLOOKUP(A36,Studies!A:BZ,2,FALSE),"")</f>
        <v>Segregur 2021b</v>
      </c>
      <c r="C36" s="36" t="str">
        <f>IF(AND(A36&lt;&gt;"",ISNUMBER(A36)),VLOOKUP(A36,Studies!A:BZ,3,FALSE),"")</f>
        <v xml:space="preserve">https://doi.org/10.1016/j.ejps.2021.105750 </v>
      </c>
      <c r="D36" s="36" t="str">
        <f>IF(AND(A36&lt;&gt;"",ISNUMBER(A36)),VLOOKUP(A36,Studies!A:BZ,9,FALSE),"")</f>
        <v>FaSSIF-V2pH6.5</v>
      </c>
      <c r="E36" s="36" t="str">
        <f>IF(AND(A36&lt;&gt;"",ISNUMBER(A36)),VLOOKUP(A36,Studies!A:BZ,4,FALSE),"")</f>
        <v>Dipyridamole</v>
      </c>
      <c r="F36" s="36" t="b">
        <f>IF(ISERROR(VLOOKUP(A36,ReleaseProfiles!A:B,2,FALSE)),FALSE,TRUE)</f>
        <v>1</v>
      </c>
      <c r="G36" t="s">
        <v>14</v>
      </c>
    </row>
    <row r="37" spans="1:7" x14ac:dyDescent="0.35">
      <c r="A37">
        <v>36</v>
      </c>
      <c r="B37" s="36" t="str">
        <f>IF(AND(A37&lt;&gt;"",ISNUMBER(A37)),VLOOKUP(A37,Studies!A:BZ,2,FALSE),"")</f>
        <v>Segregur 2021b</v>
      </c>
      <c r="C37" s="36" t="str">
        <f>IF(AND(A37&lt;&gt;"",ISNUMBER(A37)),VLOOKUP(A37,Studies!A:BZ,3,FALSE),"")</f>
        <v xml:space="preserve">https://doi.org/10.1016/j.ejps.2021.105750 </v>
      </c>
      <c r="D37" s="36" t="str">
        <f>IF(AND(A37&lt;&gt;"",ISNUMBER(A37)),VLOOKUP(A37,Studies!A:BZ,9,FALSE),"")</f>
        <v>FaSSGF+FaSSIF-V2</v>
      </c>
      <c r="E37" s="36" t="str">
        <f>IF(AND(A37&lt;&gt;"",ISNUMBER(A37)),VLOOKUP(A37,Studies!A:BZ,4,FALSE),"")</f>
        <v>Dipyridamole</v>
      </c>
      <c r="F37" s="36" t="b">
        <f>IF(ISERROR(VLOOKUP(A37,ReleaseProfiles!A:B,2,FALSE)),FALSE,TRUE)</f>
        <v>1</v>
      </c>
      <c r="G37" t="s">
        <v>14</v>
      </c>
    </row>
    <row r="38" spans="1:7" x14ac:dyDescent="0.35">
      <c r="A38">
        <v>37</v>
      </c>
      <c r="B38" s="36" t="str">
        <f>IF(AND(A38&lt;&gt;"",ISNUMBER(A38)),VLOOKUP(A38,Studies!A:BZ,2,FALSE),"")</f>
        <v>Vertzoni 2007</v>
      </c>
      <c r="C38" s="36" t="str">
        <f>IF(AND(A38&lt;&gt;"",ISNUMBER(A38)),VLOOKUP(A38,Studies!A:BZ,3,FALSE),"")</f>
        <v xml:space="preserve">https://doi.org/10.1007/s11095-006-9209-9 </v>
      </c>
      <c r="D38" s="36" t="str">
        <f>IF(AND(A38&lt;&gt;"",ISNUMBER(A38)),VLOOKUP(A38,Studies!A:BZ,9,FALSE),"")</f>
        <v>FaSSGFSol</v>
      </c>
      <c r="E38" s="36" t="str">
        <f>IF(AND(A38&lt;&gt;"",ISNUMBER(A38)),VLOOKUP(A38,Studies!A:BZ,4,FALSE),"")</f>
        <v>Dipyridamole</v>
      </c>
      <c r="F38" s="36" t="b">
        <f>IF(ISERROR(VLOOKUP(A38,ReleaseProfiles!A:B,2,FALSE)),FALSE,TRUE)</f>
        <v>0</v>
      </c>
      <c r="G38" t="s">
        <v>14</v>
      </c>
    </row>
    <row r="39" spans="1:7" x14ac:dyDescent="0.35">
      <c r="A39">
        <v>38</v>
      </c>
      <c r="B39" s="36" t="str">
        <f>IF(AND(A39&lt;&gt;"",ISNUMBER(A39)),VLOOKUP(A39,Studies!A:BZ,2,FALSE),"")</f>
        <v>Litou 2019</v>
      </c>
      <c r="C39" s="36" t="str">
        <f>IF(AND(A39&lt;&gt;"",ISNUMBER(A39)),VLOOKUP(A39,Studies!A:BZ,3,FALSE),"")</f>
        <v>https://doi.org/10.1016/j.ejps.2019.105031</v>
      </c>
      <c r="D39" s="36" t="str">
        <f>IF(AND(A39&lt;&gt;"",ISNUMBER(A39)),VLOOKUP(A39,Studies!A:BZ,9,FALSE),"")</f>
        <v>FaSSGF-80</v>
      </c>
      <c r="E39" s="36" t="str">
        <f>IF(AND(A39&lt;&gt;"",ISNUMBER(A39)),VLOOKUP(A39,Studies!A:BZ,4,FALSE),"")</f>
        <v>Aprepitant</v>
      </c>
      <c r="F39" s="36" t="b">
        <f>IF(ISERROR(VLOOKUP(A39,ReleaseProfiles!A:B,2,FALSE)),FALSE,TRUE)</f>
        <v>1</v>
      </c>
      <c r="G39" t="s">
        <v>147</v>
      </c>
    </row>
    <row r="40" spans="1:7" x14ac:dyDescent="0.35">
      <c r="A40">
        <v>39</v>
      </c>
      <c r="B40" s="36" t="str">
        <f>IF(AND(A40&lt;&gt;"",ISNUMBER(A40)),VLOOKUP(A40,Studies!A:BZ,2,FALSE),"")</f>
        <v>Litou 2019</v>
      </c>
      <c r="C40" s="36" t="str">
        <f>IF(AND(A40&lt;&gt;"",ISNUMBER(A40)),VLOOKUP(A40,Studies!A:BZ,3,FALSE),"")</f>
        <v>https://doi.org/10.1016/j.ejps.2019.105031</v>
      </c>
      <c r="D40" s="36" t="str">
        <f>IF(AND(A40&lt;&gt;"",ISNUMBER(A40)),VLOOKUP(A40,Studies!A:BZ,9,FALSE),"")</f>
        <v>FaSSIF-V1-80</v>
      </c>
      <c r="E40" s="36" t="str">
        <f>IF(AND(A40&lt;&gt;"",ISNUMBER(A40)),VLOOKUP(A40,Studies!A:BZ,4,FALSE),"")</f>
        <v>Aprepitant</v>
      </c>
      <c r="F40" s="36" t="b">
        <f>IF(ISERROR(VLOOKUP(A40,ReleaseProfiles!A:B,2,FALSE)),FALSE,TRUE)</f>
        <v>1</v>
      </c>
      <c r="G40" t="s">
        <v>147</v>
      </c>
    </row>
    <row r="41" spans="1:7" x14ac:dyDescent="0.35">
      <c r="A41">
        <v>40</v>
      </c>
      <c r="B41" s="36" t="str">
        <f>IF(AND(A41&lt;&gt;"",ISNUMBER(A41)),VLOOKUP(A41,Studies!A:BZ,2,FALSE),"")</f>
        <v>Litou 2019</v>
      </c>
      <c r="C41" s="36" t="str">
        <f>IF(AND(A41&lt;&gt;"",ISNUMBER(A41)),VLOOKUP(A41,Studies!A:BZ,3,FALSE),"")</f>
        <v>https://doi.org/10.1016/j.ejps.2019.105031</v>
      </c>
      <c r="D41" s="36" t="str">
        <f>IF(AND(A41&lt;&gt;"",ISNUMBER(A41)),VLOOKUP(A41,Studies!A:BZ,9,FALSE),"")</f>
        <v>FaSSIF-V3-80</v>
      </c>
      <c r="E41" s="36" t="str">
        <f>IF(AND(A41&lt;&gt;"",ISNUMBER(A41)),VLOOKUP(A41,Studies!A:BZ,4,FALSE),"")</f>
        <v>Aprepitant</v>
      </c>
      <c r="F41" s="36" t="b">
        <f>IF(ISERROR(VLOOKUP(A41,ReleaseProfiles!A:B,2,FALSE)),FALSE,TRUE)</f>
        <v>1</v>
      </c>
      <c r="G41" t="s">
        <v>147</v>
      </c>
    </row>
    <row r="42" spans="1:7" x14ac:dyDescent="0.35">
      <c r="A42">
        <v>41</v>
      </c>
      <c r="B42" s="36" t="str">
        <f>IF(AND(A42&lt;&gt;"",ISNUMBER(A42)),VLOOKUP(A42,Studies!A:BZ,2,FALSE),"")</f>
        <v>Litou 2019</v>
      </c>
      <c r="C42" s="36" t="str">
        <f>IF(AND(A42&lt;&gt;"",ISNUMBER(A42)),VLOOKUP(A42,Studies!A:BZ,3,FALSE),"")</f>
        <v>https://doi.org/10.1016/j.ejps.2019.105031</v>
      </c>
      <c r="D42" s="36" t="str">
        <f>IF(AND(A42&lt;&gt;"",ISNUMBER(A42)),VLOOKUP(A42,Studies!A:BZ,9,FALSE),"")</f>
        <v>FeSSGF-80</v>
      </c>
      <c r="E42" s="36" t="str">
        <f>IF(AND(A42&lt;&gt;"",ISNUMBER(A42)),VLOOKUP(A42,Studies!A:BZ,4,FALSE),"")</f>
        <v>Aprepitant</v>
      </c>
      <c r="F42" s="36" t="b">
        <f>IF(ISERROR(VLOOKUP(A42,ReleaseProfiles!A:B,2,FALSE)),FALSE,TRUE)</f>
        <v>1</v>
      </c>
      <c r="G42" t="s">
        <v>147</v>
      </c>
    </row>
    <row r="43" spans="1:7" x14ac:dyDescent="0.35">
      <c r="A43">
        <v>42</v>
      </c>
      <c r="B43" s="36" t="str">
        <f>IF(AND(A43&lt;&gt;"",ISNUMBER(A43)),VLOOKUP(A43,Studies!A:BZ,2,FALSE),"")</f>
        <v>Litou 2019</v>
      </c>
      <c r="C43" s="36" t="str">
        <f>IF(AND(A43&lt;&gt;"",ISNUMBER(A43)),VLOOKUP(A43,Studies!A:BZ,3,FALSE),"")</f>
        <v>https://doi.org/10.1016/j.ejps.2019.105031</v>
      </c>
      <c r="D43" s="36" t="str">
        <f>IF(AND(A43&lt;&gt;"",ISNUMBER(A43)),VLOOKUP(A43,Studies!A:BZ,9,FALSE),"")</f>
        <v>FeSSIF-V1-80</v>
      </c>
      <c r="E43" s="36" t="str">
        <f>IF(AND(A43&lt;&gt;"",ISNUMBER(A43)),VLOOKUP(A43,Studies!A:BZ,4,FALSE),"")</f>
        <v>Aprepitant</v>
      </c>
      <c r="F43" s="36" t="b">
        <f>IF(ISERROR(VLOOKUP(A43,ReleaseProfiles!A:B,2,FALSE)),FALSE,TRUE)</f>
        <v>1</v>
      </c>
      <c r="G43" t="s">
        <v>147</v>
      </c>
    </row>
    <row r="44" spans="1:7" x14ac:dyDescent="0.35">
      <c r="A44">
        <v>43</v>
      </c>
      <c r="B44" s="36" t="str">
        <f>IF(AND(A44&lt;&gt;"",ISNUMBER(A44)),VLOOKUP(A44,Studies!A:BZ,2,FALSE),"")</f>
        <v>Litou 2019</v>
      </c>
      <c r="C44" s="36" t="str">
        <f>IF(AND(A44&lt;&gt;"",ISNUMBER(A44)),VLOOKUP(A44,Studies!A:BZ,3,FALSE),"")</f>
        <v>https://doi.org/10.1016/j.ejps.2019.105031</v>
      </c>
      <c r="D44" s="36" t="str">
        <f>IF(AND(A44&lt;&gt;"",ISNUMBER(A44)),VLOOKUP(A44,Studies!A:BZ,9,FALSE),"")</f>
        <v>FeSSIF-V2-80</v>
      </c>
      <c r="E44" s="36" t="str">
        <f>IF(AND(A44&lt;&gt;"",ISNUMBER(A44)),VLOOKUP(A44,Studies!A:BZ,4,FALSE),"")</f>
        <v>Aprepitant</v>
      </c>
      <c r="F44" s="36" t="b">
        <f>IF(ISERROR(VLOOKUP(A44,ReleaseProfiles!A:B,2,FALSE)),FALSE,TRUE)</f>
        <v>1</v>
      </c>
      <c r="G44" t="s">
        <v>147</v>
      </c>
    </row>
    <row r="45" spans="1:7" x14ac:dyDescent="0.35">
      <c r="A45">
        <v>44</v>
      </c>
      <c r="B45" s="36" t="str">
        <f>IF(AND(A45&lt;&gt;"",ISNUMBER(A45)),VLOOKUP(A45,Studies!A:BZ,2,FALSE),"")</f>
        <v>Litou 2019</v>
      </c>
      <c r="C45" s="36" t="str">
        <f>IF(AND(A45&lt;&gt;"",ISNUMBER(A45)),VLOOKUP(A45,Studies!A:BZ,3,FALSE),"")</f>
        <v>https://doi.org/10.1016/j.ejps.2019.105031</v>
      </c>
      <c r="D45" s="36" t="str">
        <f>IF(AND(A45&lt;&gt;"",ISNUMBER(A45)),VLOOKUP(A45,Studies!A:BZ,9,FALSE),"")</f>
        <v>FaSSGF-125</v>
      </c>
      <c r="E45" s="36" t="str">
        <f>IF(AND(A45&lt;&gt;"",ISNUMBER(A45)),VLOOKUP(A45,Studies!A:BZ,4,FALSE),"")</f>
        <v>Aprepitant</v>
      </c>
      <c r="F45" s="36" t="b">
        <f>IF(ISERROR(VLOOKUP(A45,ReleaseProfiles!A:B,2,FALSE)),FALSE,TRUE)</f>
        <v>1</v>
      </c>
      <c r="G45" t="s">
        <v>147</v>
      </c>
    </row>
    <row r="46" spans="1:7" x14ac:dyDescent="0.35">
      <c r="A46">
        <v>45</v>
      </c>
      <c r="B46" s="36" t="str">
        <f>IF(AND(A46&lt;&gt;"",ISNUMBER(A46)),VLOOKUP(A46,Studies!A:BZ,2,FALSE),"")</f>
        <v>Litou 2019</v>
      </c>
      <c r="C46" s="36" t="str">
        <f>IF(AND(A46&lt;&gt;"",ISNUMBER(A46)),VLOOKUP(A46,Studies!A:BZ,3,FALSE),"")</f>
        <v>https://doi.org/10.1016/j.ejps.2019.105031</v>
      </c>
      <c r="D46" s="36" t="str">
        <f>IF(AND(A46&lt;&gt;"",ISNUMBER(A46)),VLOOKUP(A46,Studies!A:BZ,9,FALSE),"")</f>
        <v>FaSSIF-V1-125</v>
      </c>
      <c r="E46" s="36" t="str">
        <f>IF(AND(A46&lt;&gt;"",ISNUMBER(A46)),VLOOKUP(A46,Studies!A:BZ,4,FALSE),"")</f>
        <v>Aprepitant</v>
      </c>
      <c r="F46" s="36" t="b">
        <f>IF(ISERROR(VLOOKUP(A46,ReleaseProfiles!A:B,2,FALSE)),FALSE,TRUE)</f>
        <v>1</v>
      </c>
      <c r="G46" t="s">
        <v>147</v>
      </c>
    </row>
    <row r="47" spans="1:7" x14ac:dyDescent="0.35">
      <c r="A47">
        <v>46</v>
      </c>
      <c r="B47" s="36" t="str">
        <f>IF(AND(A47&lt;&gt;"",ISNUMBER(A47)),VLOOKUP(A47,Studies!A:BZ,2,FALSE),"")</f>
        <v>Litou 2019</v>
      </c>
      <c r="C47" s="36" t="str">
        <f>IF(AND(A47&lt;&gt;"",ISNUMBER(A47)),VLOOKUP(A47,Studies!A:BZ,3,FALSE),"")</f>
        <v>https://doi.org/10.1016/j.ejps.2019.105031</v>
      </c>
      <c r="D47" s="36" t="str">
        <f>IF(AND(A47&lt;&gt;"",ISNUMBER(A47)),VLOOKUP(A47,Studies!A:BZ,9,FALSE),"")</f>
        <v>FaSSIF-V3-125</v>
      </c>
      <c r="E47" s="36" t="str">
        <f>IF(AND(A47&lt;&gt;"",ISNUMBER(A47)),VLOOKUP(A47,Studies!A:BZ,4,FALSE),"")</f>
        <v>Aprepitant</v>
      </c>
      <c r="F47" s="36" t="b">
        <f>IF(ISERROR(VLOOKUP(A47,ReleaseProfiles!A:B,2,FALSE)),FALSE,TRUE)</f>
        <v>1</v>
      </c>
      <c r="G47" t="s">
        <v>147</v>
      </c>
    </row>
    <row r="48" spans="1:7" x14ac:dyDescent="0.35">
      <c r="A48">
        <v>47</v>
      </c>
      <c r="B48" s="36" t="str">
        <f>IF(AND(A48&lt;&gt;"",ISNUMBER(A48)),VLOOKUP(A48,Studies!A:BZ,2,FALSE),"")</f>
        <v>Litou 2019</v>
      </c>
      <c r="C48" s="36" t="str">
        <f>IF(AND(A48&lt;&gt;"",ISNUMBER(A48)),VLOOKUP(A48,Studies!A:BZ,3,FALSE),"")</f>
        <v>https://doi.org/10.1016/j.ejps.2019.105031</v>
      </c>
      <c r="D48" s="36" t="str">
        <f>IF(AND(A48&lt;&gt;"",ISNUMBER(A48)),VLOOKUP(A48,Studies!A:BZ,9,FALSE),"")</f>
        <v>FeSSGF-125</v>
      </c>
      <c r="E48" s="36" t="str">
        <f>IF(AND(A48&lt;&gt;"",ISNUMBER(A48)),VLOOKUP(A48,Studies!A:BZ,4,FALSE),"")</f>
        <v>Aprepitant</v>
      </c>
      <c r="F48" s="36" t="b">
        <f>IF(ISERROR(VLOOKUP(A48,ReleaseProfiles!A:B,2,FALSE)),FALSE,TRUE)</f>
        <v>1</v>
      </c>
      <c r="G48" t="s">
        <v>147</v>
      </c>
    </row>
    <row r="49" spans="1:7" x14ac:dyDescent="0.35">
      <c r="A49">
        <v>48</v>
      </c>
      <c r="B49" s="36" t="str">
        <f>IF(AND(A49&lt;&gt;"",ISNUMBER(A49)),VLOOKUP(A49,Studies!A:BZ,2,FALSE),"")</f>
        <v>Litou 2019</v>
      </c>
      <c r="C49" s="36" t="str">
        <f>IF(AND(A49&lt;&gt;"",ISNUMBER(A49)),VLOOKUP(A49,Studies!A:BZ,3,FALSE),"")</f>
        <v>https://doi.org/10.1016/j.ejps.2019.105031</v>
      </c>
      <c r="D49" s="36" t="str">
        <f>IF(AND(A49&lt;&gt;"",ISNUMBER(A49)),VLOOKUP(A49,Studies!A:BZ,9,FALSE),"")</f>
        <v>FeSSIF-V1-125</v>
      </c>
      <c r="E49" s="36" t="str">
        <f>IF(AND(A49&lt;&gt;"",ISNUMBER(A49)),VLOOKUP(A49,Studies!A:BZ,4,FALSE),"")</f>
        <v>Aprepitant</v>
      </c>
      <c r="F49" s="36" t="b">
        <f>IF(ISERROR(VLOOKUP(A49,ReleaseProfiles!A:B,2,FALSE)),FALSE,TRUE)</f>
        <v>1</v>
      </c>
      <c r="G49" t="s">
        <v>147</v>
      </c>
    </row>
    <row r="50" spans="1:7" x14ac:dyDescent="0.35">
      <c r="A50">
        <v>49</v>
      </c>
      <c r="B50" s="36" t="str">
        <f>IF(AND(A50&lt;&gt;"",ISNUMBER(A50)),VLOOKUP(A50,Studies!A:BZ,2,FALSE),"")</f>
        <v>Litou 2019</v>
      </c>
      <c r="C50" s="36" t="str">
        <f>IF(AND(A50&lt;&gt;"",ISNUMBER(A50)),VLOOKUP(A50,Studies!A:BZ,3,FALSE),"")</f>
        <v>https://doi.org/10.1016/j.ejps.2019.105031</v>
      </c>
      <c r="D50" s="36" t="str">
        <f>IF(AND(A50&lt;&gt;"",ISNUMBER(A50)),VLOOKUP(A50,Studies!A:BZ,9,FALSE),"")</f>
        <v>FeSSIF-V2-125</v>
      </c>
      <c r="E50" s="36" t="str">
        <f>IF(AND(A50&lt;&gt;"",ISNUMBER(A50)),VLOOKUP(A50,Studies!A:BZ,4,FALSE),"")</f>
        <v>Aprepitant</v>
      </c>
      <c r="F50" s="36" t="b">
        <f>IF(ISERROR(VLOOKUP(A50,ReleaseProfiles!A:B,2,FALSE)),FALSE,TRUE)</f>
        <v>1</v>
      </c>
      <c r="G50" t="s">
        <v>147</v>
      </c>
    </row>
    <row r="51" spans="1:7" x14ac:dyDescent="0.35">
      <c r="A51">
        <v>50</v>
      </c>
      <c r="B51" s="36" t="str">
        <f>IF(AND(A51&lt;&gt;"",ISNUMBER(A51)),VLOOKUP(A51,Studies!A:BZ,2,FALSE),"")</f>
        <v>Litou 2019</v>
      </c>
      <c r="C51" s="36" t="str">
        <f>IF(AND(A51&lt;&gt;"",ISNUMBER(A51)),VLOOKUP(A51,Studies!A:BZ,3,FALSE),"")</f>
        <v>https://doi.org/10.1016/j.ejps.2019.105031</v>
      </c>
      <c r="D51" s="36" t="str">
        <f>IF(AND(A51&lt;&gt;"",ISNUMBER(A51)),VLOOKUP(A51,Studies!A:BZ,9,FALSE),"")</f>
        <v>FaSSIF-V1+Trans-80</v>
      </c>
      <c r="E51" s="36" t="str">
        <f>IF(AND(A51&lt;&gt;"",ISNUMBER(A51)),VLOOKUP(A51,Studies!A:BZ,4,FALSE),"")</f>
        <v>Aprepitant</v>
      </c>
      <c r="F51" s="36" t="b">
        <f>IF(ISERROR(VLOOKUP(A51,ReleaseProfiles!A:B,2,FALSE)),FALSE,TRUE)</f>
        <v>1</v>
      </c>
      <c r="G51" t="s">
        <v>147</v>
      </c>
    </row>
    <row r="52" spans="1:7" x14ac:dyDescent="0.35">
      <c r="A52">
        <v>51</v>
      </c>
      <c r="B52" s="36" t="str">
        <f>IF(AND(A52&lt;&gt;"",ISNUMBER(A52)),VLOOKUP(A52,Studies!A:BZ,2,FALSE),"")</f>
        <v>Litou 2019</v>
      </c>
      <c r="C52" s="36" t="str">
        <f>IF(AND(A52&lt;&gt;"",ISNUMBER(A52)),VLOOKUP(A52,Studies!A:BZ,3,FALSE),"")</f>
        <v>https://doi.org/10.1016/j.ejps.2019.105031</v>
      </c>
      <c r="D52" s="36" t="str">
        <f>IF(AND(A52&lt;&gt;"",ISNUMBER(A52)),VLOOKUP(A52,Studies!A:BZ,9,FALSE),"")</f>
        <v>FaSSIF-V3+Trans-80</v>
      </c>
      <c r="E52" s="36" t="str">
        <f>IF(AND(A52&lt;&gt;"",ISNUMBER(A52)),VLOOKUP(A52,Studies!A:BZ,4,FALSE),"")</f>
        <v>Aprepitant</v>
      </c>
      <c r="F52" s="36" t="b">
        <f>IF(ISERROR(VLOOKUP(A52,ReleaseProfiles!A:B,2,FALSE)),FALSE,TRUE)</f>
        <v>1</v>
      </c>
      <c r="G52" t="s">
        <v>147</v>
      </c>
    </row>
    <row r="53" spans="1:7" x14ac:dyDescent="0.35">
      <c r="A53">
        <v>52</v>
      </c>
      <c r="B53" s="36" t="str">
        <f>IF(AND(A53&lt;&gt;"",ISNUMBER(A53)),VLOOKUP(A53,Studies!A:BZ,2,FALSE),"")</f>
        <v>Litou 2019</v>
      </c>
      <c r="C53" s="36" t="str">
        <f>IF(AND(A53&lt;&gt;"",ISNUMBER(A53)),VLOOKUP(A53,Studies!A:BZ,3,FALSE),"")</f>
        <v>https://doi.org/10.1016/j.ejps.2019.105031</v>
      </c>
      <c r="D53" s="36" t="str">
        <f>IF(AND(A53&lt;&gt;"",ISNUMBER(A53)),VLOOKUP(A53,Studies!A:BZ,9,FALSE),"")</f>
        <v>FaSSIF-V1+Trans-125</v>
      </c>
      <c r="E53" s="36" t="str">
        <f>IF(AND(A53&lt;&gt;"",ISNUMBER(A53)),VLOOKUP(A53,Studies!A:BZ,4,FALSE),"")</f>
        <v>Aprepitant</v>
      </c>
      <c r="F53" s="36" t="b">
        <f>IF(ISERROR(VLOOKUP(A53,ReleaseProfiles!A:B,2,FALSE)),FALSE,TRUE)</f>
        <v>1</v>
      </c>
      <c r="G53" t="s">
        <v>147</v>
      </c>
    </row>
    <row r="54" spans="1:7" x14ac:dyDescent="0.35">
      <c r="A54">
        <v>53</v>
      </c>
      <c r="B54" s="36" t="str">
        <f>IF(AND(A54&lt;&gt;"",ISNUMBER(A54)),VLOOKUP(A54,Studies!A:BZ,2,FALSE),"")</f>
        <v>Litou 2019</v>
      </c>
      <c r="C54" s="36" t="str">
        <f>IF(AND(A54&lt;&gt;"",ISNUMBER(A54)),VLOOKUP(A54,Studies!A:BZ,3,FALSE),"")</f>
        <v>https://doi.org/10.1016/j.ejps.2019.105031</v>
      </c>
      <c r="D54" s="36" t="str">
        <f>IF(AND(A54&lt;&gt;"",ISNUMBER(A54)),VLOOKUP(A54,Studies!A:BZ,9,FALSE),"")</f>
        <v>FaSSIF-V3+Trans-125</v>
      </c>
      <c r="E54" s="36" t="str">
        <f>IF(AND(A54&lt;&gt;"",ISNUMBER(A54)),VLOOKUP(A54,Studies!A:BZ,4,FALSE),"")</f>
        <v>Aprepitant</v>
      </c>
      <c r="F54" s="36" t="b">
        <f>IF(ISERROR(VLOOKUP(A54,ReleaseProfiles!A:B,2,FALSE)),FALSE,TRUE)</f>
        <v>1</v>
      </c>
      <c r="G54" t="s">
        <v>147</v>
      </c>
    </row>
    <row r="55" spans="1:7" x14ac:dyDescent="0.35">
      <c r="A55">
        <v>54</v>
      </c>
      <c r="B55" s="36" t="str">
        <f>IF(AND(A55&lt;&gt;"",ISNUMBER(A55)),VLOOKUP(A55,Studies!A:BZ,2,FALSE),"")</f>
        <v>Segregur 2021b</v>
      </c>
      <c r="C55" s="36" t="str">
        <f>IF(AND(A55&lt;&gt;"",ISNUMBER(A55)),VLOOKUP(A55,Studies!A:BZ,3,FALSE),"")</f>
        <v xml:space="preserve">https://doi.org/10.1016/j.ejps.2021.105750 </v>
      </c>
      <c r="D55" s="36" t="str">
        <f>IF(AND(A55&lt;&gt;"",ISNUMBER(A55)),VLOOKUP(A55,Studies!A:BZ,9,FALSE),"")</f>
        <v>FaSSIF-V2+Trans</v>
      </c>
      <c r="E55" s="36" t="str">
        <f>IF(AND(A55&lt;&gt;"",ISNUMBER(A55)),VLOOKUP(A55,Studies!A:BZ,4,FALSE),"")</f>
        <v>Dipyridamole</v>
      </c>
      <c r="F55" s="36" t="b">
        <f>IF(ISERROR(VLOOKUP(A55,ReleaseProfiles!A:B,2,FALSE)),FALSE,TRUE)</f>
        <v>1</v>
      </c>
      <c r="G55" t="s">
        <v>14</v>
      </c>
    </row>
  </sheetData>
  <autoFilter ref="A1:G55" xr:uid="{18A534B7-1B7C-43D6-A02C-85A6110C4C3B}"/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B7653-0340-4F51-A1EA-953ED29991BA}">
  <dimension ref="A1:AC6"/>
  <sheetViews>
    <sheetView workbookViewId="0">
      <selection activeCell="A2" sqref="A2"/>
    </sheetView>
  </sheetViews>
  <sheetFormatPr defaultRowHeight="14.5" x14ac:dyDescent="0.35"/>
  <cols>
    <col min="1" max="1" width="14.54296875" style="26" bestFit="1" customWidth="1"/>
    <col min="2" max="2" width="39.81640625" style="26" bestFit="1" customWidth="1"/>
    <col min="3" max="3" width="13.7265625" style="26" customWidth="1"/>
    <col min="4" max="4" width="20.453125" style="26" bestFit="1" customWidth="1"/>
    <col min="5" max="5" width="22.81640625" customWidth="1"/>
    <col min="6" max="6" width="11.81640625" bestFit="1" customWidth="1"/>
    <col min="7" max="7" width="39.7265625" bestFit="1" customWidth="1"/>
    <col min="8" max="8" width="11.81640625" bestFit="1" customWidth="1"/>
    <col min="9" max="9" width="17" bestFit="1" customWidth="1"/>
    <col min="11" max="11" width="10.453125" bestFit="1" customWidth="1"/>
    <col min="12" max="12" width="32.81640625" bestFit="1" customWidth="1"/>
    <col min="13" max="13" width="12.26953125" bestFit="1" customWidth="1"/>
    <col min="14" max="14" width="11.1796875" bestFit="1" customWidth="1"/>
    <col min="15" max="15" width="4.453125" customWidth="1"/>
    <col min="16" max="17" width="2" bestFit="1" customWidth="1"/>
    <col min="18" max="18" width="20.81640625" bestFit="1" customWidth="1"/>
    <col min="19" max="19" width="4" bestFit="1" customWidth="1"/>
    <col min="20" max="20" width="5.81640625" bestFit="1" customWidth="1"/>
    <col min="21" max="21" width="3" bestFit="1" customWidth="1"/>
    <col min="22" max="22" width="2" bestFit="1" customWidth="1"/>
    <col min="23" max="23" width="7.54296875" bestFit="1" customWidth="1"/>
    <col min="24" max="24" width="4" bestFit="1" customWidth="1"/>
    <col min="25" max="25" width="3" bestFit="1" customWidth="1"/>
    <col min="26" max="26" width="4" bestFit="1" customWidth="1"/>
    <col min="28" max="28" width="3.26953125" customWidth="1"/>
    <col min="29" max="29" width="18" bestFit="1" customWidth="1"/>
  </cols>
  <sheetData>
    <row r="1" spans="1:29" x14ac:dyDescent="0.35">
      <c r="A1" s="64" t="s">
        <v>0</v>
      </c>
      <c r="B1" s="65"/>
      <c r="C1" s="65"/>
      <c r="D1" s="66"/>
    </row>
    <row r="2" spans="1:29" x14ac:dyDescent="0.35">
      <c r="A2" s="26" t="s">
        <v>4</v>
      </c>
      <c r="B2" s="26" t="s">
        <v>5</v>
      </c>
      <c r="C2" s="26" t="s">
        <v>6</v>
      </c>
      <c r="D2" s="26" t="s">
        <v>138</v>
      </c>
      <c r="G2" s="24"/>
    </row>
    <row r="3" spans="1:29" x14ac:dyDescent="0.35">
      <c r="A3" s="31" t="s">
        <v>122</v>
      </c>
      <c r="B3" s="27" t="s">
        <v>123</v>
      </c>
      <c r="C3" s="26" t="s">
        <v>14</v>
      </c>
      <c r="D3" s="26" t="s">
        <v>46</v>
      </c>
    </row>
    <row r="4" spans="1:29" x14ac:dyDescent="0.35">
      <c r="A4" s="32" t="s">
        <v>52</v>
      </c>
      <c r="B4" s="27" t="s">
        <v>53</v>
      </c>
      <c r="C4" s="2" t="s">
        <v>54</v>
      </c>
      <c r="D4" s="26" t="s">
        <v>145</v>
      </c>
      <c r="E4" t="s">
        <v>192</v>
      </c>
      <c r="F4" t="s">
        <v>52</v>
      </c>
      <c r="G4" t="s">
        <v>53</v>
      </c>
      <c r="H4" t="s">
        <v>54</v>
      </c>
      <c r="I4" t="s">
        <v>63</v>
      </c>
      <c r="K4" t="s">
        <v>55</v>
      </c>
      <c r="L4" t="s">
        <v>56</v>
      </c>
      <c r="M4" t="s">
        <v>189</v>
      </c>
      <c r="N4" t="s">
        <v>17</v>
      </c>
      <c r="P4">
        <v>3</v>
      </c>
      <c r="Q4">
        <v>2</v>
      </c>
      <c r="R4" t="s">
        <v>190</v>
      </c>
      <c r="S4">
        <v>6.5</v>
      </c>
      <c r="T4" t="s">
        <v>26</v>
      </c>
      <c r="U4">
        <v>75</v>
      </c>
      <c r="V4">
        <v>2</v>
      </c>
      <c r="W4" t="s">
        <v>191</v>
      </c>
      <c r="X4">
        <v>100</v>
      </c>
      <c r="Y4">
        <v>40</v>
      </c>
      <c r="Z4">
        <v>225</v>
      </c>
      <c r="AA4" t="s">
        <v>174</v>
      </c>
      <c r="AC4" t="s">
        <v>179</v>
      </c>
    </row>
    <row r="5" spans="1:29" x14ac:dyDescent="0.35">
      <c r="A5" s="26" t="s">
        <v>141</v>
      </c>
      <c r="B5" s="27" t="s">
        <v>140</v>
      </c>
      <c r="C5" s="26" t="s">
        <v>14</v>
      </c>
      <c r="D5" s="26" t="s">
        <v>146</v>
      </c>
      <c r="E5" t="s">
        <v>193</v>
      </c>
    </row>
    <row r="6" spans="1:29" x14ac:dyDescent="0.35">
      <c r="A6" s="31" t="s">
        <v>142</v>
      </c>
      <c r="B6" s="3" t="s">
        <v>143</v>
      </c>
      <c r="C6" s="2" t="s">
        <v>147</v>
      </c>
      <c r="D6" s="26" t="s">
        <v>144</v>
      </c>
    </row>
  </sheetData>
  <mergeCells count="1">
    <mergeCell ref="A1:D1"/>
  </mergeCells>
  <hyperlinks>
    <hyperlink ref="B3" r:id="rId1" xr:uid="{85B37E06-FFC7-432B-A394-93120B7A9890}"/>
    <hyperlink ref="B4" r:id="rId2" xr:uid="{24900CB0-7775-45EA-8975-BCF4705F3326}"/>
    <hyperlink ref="B5" r:id="rId3" xr:uid="{7C22AFD0-35EA-4E33-BF89-D23EB72597BC}"/>
    <hyperlink ref="B6" r:id="rId4" xr:uid="{DE9074F7-86AA-4012-B119-B46CAEC40613}"/>
  </hyperlinks>
  <pageMargins left="0.7" right="0.7" top="0.75" bottom="0.75" header="0.3" footer="0.3"/>
  <pageSetup orientation="portrait" r:id="rId5"/>
  <headerFooter>
    <oddFooter>&amp;R&amp;1#&amp;"Calibri"&amp;22&amp;KFF8939RESTRICTED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7bc43322-b630-4bac-8b27-31def233d1d0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AC51ED6522DF458B28233EAB63FD98" ma:contentTypeVersion="11" ma:contentTypeDescription="Create a new document." ma:contentTypeScope="" ma:versionID="db5f132d497dbdc7d5fca088547cc8d3">
  <xsd:schema xmlns:xsd="http://www.w3.org/2001/XMLSchema" xmlns:xs="http://www.w3.org/2001/XMLSchema" xmlns:p="http://schemas.microsoft.com/office/2006/metadata/properties" xmlns:ns1="http://schemas.microsoft.com/sharepoint/v3" xmlns:ns2="1a4d292e-883c-434b-96e3-060cfff16c86" xmlns:ns3="128b42ba-4868-4ea1-ba80-cc3912db4cd7" xmlns:ns4="dfed0c0f-a740-4cd7-8b7c-8d10ff6133ef" targetNamespace="http://schemas.microsoft.com/office/2006/metadata/properties" ma:root="true" ma:fieldsID="0a7443f406a1f16f763da701654c95dc" ns1:_="" ns2:_="" ns3:_="" ns4:_="">
    <xsd:import namespace="http://schemas.microsoft.com/sharepoint/v3"/>
    <xsd:import namespace="1a4d292e-883c-434b-96e3-060cfff16c86"/>
    <xsd:import namespace="128b42ba-4868-4ea1-ba80-cc3912db4cd7"/>
    <xsd:import namespace="dfed0c0f-a740-4cd7-8b7c-8d10ff6133e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1:_dlc_Exempt" minOccurs="0"/>
                <xsd:element ref="ns1:_dlc_ExpireDateSaved" minOccurs="0"/>
                <xsd:element ref="ns1:_dlc_ExpireDate" minOccurs="0"/>
                <xsd:element ref="ns3:MediaServiceFastMetadata" minOccurs="0"/>
                <xsd:element ref="ns3:MediaService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0" nillable="true" ma:displayName="Exempt from Policy" ma:hidden="true" ma:internalName="_dlc_Exempt" ma:readOnly="false">
      <xsd:simpleType>
        <xsd:restriction base="dms:Unknown"/>
      </xsd:simpleType>
    </xsd:element>
    <xsd:element name="_dlc_ExpireDateSaved" ma:index="11" nillable="true" ma:displayName="Original Expiration Date" ma:hidden="true" ma:internalName="_dlc_ExpireDateSaved" ma:readOnly="false">
      <xsd:simpleType>
        <xsd:restriction base="dms:DateTime"/>
      </xsd:simpleType>
    </xsd:element>
    <xsd:element name="_dlc_ExpireDate" ma:index="12" nillable="true" ma:displayName="Expiration Date" ma:hidden="true" ma:internalName="_dlc_ExpireDate" ma:readOnly="fals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4d292e-883c-434b-96e3-060cfff16c86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419a597e-27e2-46f6-8fd8-961f026070a1}" ma:internalName="TaxCatchAll" ma:showField="CatchAllData" ma:web="dfed0c0f-a740-4cd7-8b7c-8d10ff6133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419a597e-27e2-46f6-8fd8-961f026070a1}" ma:internalName="TaxCatchAllLabel" ma:readOnly="true" ma:showField="CatchAllDataLabel" ma:web="dfed0c0f-a740-4cd7-8b7c-8d10ff6133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8b42ba-4868-4ea1-ba80-cc3912db4cd7" elementFormDefault="qualified">
    <xsd:import namespace="http://schemas.microsoft.com/office/2006/documentManagement/types"/>
    <xsd:import namespace="http://schemas.microsoft.com/office/infopath/2007/PartnerControls"/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d0c0f-a740-4cd7-8b7c-8d10ff6133ef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4d292e-883c-434b-96e3-060cfff16c86" xsi:nil="true"/>
    <_dlc_ExpireDateSaved xmlns="http://schemas.microsoft.com/sharepoint/v3" xsi:nil="true"/>
    <_dlc_ExpireDate xmlns="http://schemas.microsoft.com/sharepoint/v3" xsi:nil="true"/>
    <_dlc_Exempt xmlns="http://schemas.microsoft.com/sharepoint/v3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4F6E5B-942F-4135-A587-42A9424657A2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564CD415-CA24-458F-AE1E-215203B0C6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a4d292e-883c-434b-96e3-060cfff16c86"/>
    <ds:schemaRef ds:uri="128b42ba-4868-4ea1-ba80-cc3912db4cd7"/>
    <ds:schemaRef ds:uri="dfed0c0f-a740-4cd7-8b7c-8d10ff6133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38E41B-A595-4A64-A061-D73E7755EE4B}">
  <ds:schemaRefs>
    <ds:schemaRef ds:uri="http://schemas.microsoft.com/office/2006/metadata/properties"/>
    <ds:schemaRef ds:uri="http://schemas.microsoft.com/office/infopath/2007/PartnerControls"/>
    <ds:schemaRef ds:uri="1a4d292e-883c-434b-96e3-060cfff16c86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D7512AD4-C6FB-490B-9CDE-CEAE105D04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Legend</vt:lpstr>
      <vt:lpstr>Studies</vt:lpstr>
      <vt:lpstr>Solubility</vt:lpstr>
      <vt:lpstr>ReleaseProfiles</vt:lpstr>
      <vt:lpstr>Analyte</vt:lpstr>
      <vt:lpstr>Projects</vt:lpstr>
      <vt:lpstr>Transfer studies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Vrenken</dc:creator>
  <cp:keywords/>
  <dc:description/>
  <cp:lastModifiedBy>Paul Vrenken</cp:lastModifiedBy>
  <cp:revision/>
  <dcterms:created xsi:type="dcterms:W3CDTF">2021-11-18T15:51:23Z</dcterms:created>
  <dcterms:modified xsi:type="dcterms:W3CDTF">2025-01-21T19:00:43Z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0x01010003AC51ED6522DF458B28233EAB63FD98</vt:lpwstr>
  </property>
  <property fmtid="{D5CDD505-2E9C-101B-9397-08002B2CF9AE}" pid="3" name="MSIP_Label_2c76c141-ac86-40e5-abf2-c6f60e474cee_Enabled">
    <vt:lpwstr>true</vt:lpwstr>
  </property>
  <property fmtid="{D5CDD505-2E9C-101B-9397-08002B2CF9AE}" pid="4" name="MSIP_Label_2c76c141-ac86-40e5-abf2-c6f60e474cee_SetDate">
    <vt:lpwstr>2022-02-15T13:13:52Z</vt:lpwstr>
  </property>
  <property fmtid="{D5CDD505-2E9C-101B-9397-08002B2CF9AE}" pid="5" name="MSIP_Label_2c76c141-ac86-40e5-abf2-c6f60e474cee_Method">
    <vt:lpwstr>Standard</vt:lpwstr>
  </property>
  <property fmtid="{D5CDD505-2E9C-101B-9397-08002B2CF9AE}" pid="6" name="MSIP_Label_2c76c141-ac86-40e5-abf2-c6f60e474cee_Name">
    <vt:lpwstr>2c76c141-ac86-40e5-abf2-c6f60e474cee</vt:lpwstr>
  </property>
  <property fmtid="{D5CDD505-2E9C-101B-9397-08002B2CF9AE}" pid="7" name="MSIP_Label_2c76c141-ac86-40e5-abf2-c6f60e474cee_SiteId">
    <vt:lpwstr>fcb2b37b-5da0-466b-9b83-0014b67a7c78</vt:lpwstr>
  </property>
  <property fmtid="{D5CDD505-2E9C-101B-9397-08002B2CF9AE}" pid="8" name="MSIP_Label_2c76c141-ac86-40e5-abf2-c6f60e474cee_ContentBits">
    <vt:lpwstr>2</vt:lpwstr>
  </property>
</Properties>
</file>