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 Drive\Lake Geneva\"/>
    </mc:Choice>
  </mc:AlternateContent>
  <bookViews>
    <workbookView xWindow="0" yWindow="0" windowWidth="20490" windowHeight="7530"/>
  </bookViews>
  <sheets>
    <sheet name="Wall" sheetId="2" r:id="rId1"/>
    <sheet name="Roof-floor" sheetId="5" r:id="rId2"/>
    <sheet name="Window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D30" i="2"/>
  <c r="D4" i="2"/>
  <c r="E24" i="5" l="1"/>
  <c r="D22" i="5"/>
  <c r="E22" i="5" s="1"/>
  <c r="D24" i="5"/>
  <c r="D26" i="5" s="1"/>
  <c r="D25" i="5"/>
  <c r="E21" i="5"/>
  <c r="E8" i="5"/>
  <c r="E7" i="5"/>
  <c r="E37" i="2"/>
  <c r="E25" i="2"/>
  <c r="E5" i="5"/>
  <c r="E13" i="2"/>
  <c r="E17" i="5"/>
  <c r="E13" i="5"/>
  <c r="E9" i="6"/>
  <c r="E14" i="6"/>
  <c r="E19" i="6"/>
  <c r="E4" i="6"/>
  <c r="E26" i="5" l="1"/>
  <c r="F26" i="5" s="1"/>
  <c r="E22" i="2"/>
  <c r="E21" i="6"/>
  <c r="F21" i="6" s="1"/>
  <c r="D21" i="6"/>
  <c r="D16" i="6"/>
  <c r="E16" i="6"/>
  <c r="F16" i="6" s="1"/>
  <c r="D11" i="6"/>
  <c r="E11" i="6"/>
  <c r="F11" i="6" s="1"/>
  <c r="D6" i="6" l="1"/>
  <c r="D19" i="5"/>
  <c r="E18" i="5"/>
  <c r="E12" i="5"/>
  <c r="D10" i="5"/>
  <c r="E3" i="5"/>
  <c r="E10" i="5" s="1"/>
  <c r="F10" i="5" s="1"/>
  <c r="E49" i="2"/>
  <c r="E6" i="6" l="1"/>
  <c r="F6" i="6" s="1"/>
  <c r="E19" i="5"/>
  <c r="F19" i="5" s="1"/>
  <c r="E55" i="2"/>
  <c r="E54" i="2"/>
  <c r="E52" i="2"/>
  <c r="E53" i="2"/>
  <c r="E41" i="2"/>
  <c r="E36" i="2"/>
  <c r="E35" i="2"/>
  <c r="E33" i="2"/>
  <c r="E32" i="2"/>
  <c r="E31" i="2"/>
  <c r="E30" i="2"/>
  <c r="E9" i="2"/>
  <c r="E8" i="2"/>
  <c r="E7" i="2"/>
  <c r="E26" i="2"/>
  <c r="E17" i="2"/>
  <c r="E24" i="2"/>
  <c r="E19" i="2"/>
  <c r="E18" i="2"/>
  <c r="D15" i="2"/>
  <c r="E44" i="2" l="1"/>
  <c r="F44" i="2" s="1"/>
  <c r="E39" i="2"/>
  <c r="F39" i="2" s="1"/>
  <c r="E56" i="2"/>
  <c r="F56" i="2" s="1"/>
  <c r="E27" i="2"/>
  <c r="F27" i="2" s="1"/>
  <c r="E12" i="2"/>
  <c r="E6" i="2"/>
  <c r="E5" i="2"/>
  <c r="E4" i="2"/>
  <c r="D56" i="2"/>
  <c r="D39" i="2"/>
  <c r="D27" i="2"/>
  <c r="F49" i="2" l="1"/>
  <c r="E15" i="2"/>
  <c r="F15" i="2" s="1"/>
</calcChain>
</file>

<file path=xl/sharedStrings.xml><?xml version="1.0" encoding="utf-8"?>
<sst xmlns="http://schemas.openxmlformats.org/spreadsheetml/2006/main" count="147" uniqueCount="54">
  <si>
    <t>gyp board</t>
  </si>
  <si>
    <t>Existing or new wood stud</t>
  </si>
  <si>
    <t>EPDM SHIMS under hat channel</t>
  </si>
  <si>
    <t>Inside air film</t>
  </si>
  <si>
    <t>Outside air film</t>
  </si>
  <si>
    <r>
      <t xml:space="preserve">U (BTU/Hr </t>
    </r>
    <r>
      <rPr>
        <b/>
        <sz val="11"/>
        <color theme="1"/>
        <rFont val="Calibri"/>
        <family val="2"/>
      </rPr>
      <t>°F Ft²)</t>
    </r>
  </si>
  <si>
    <t xml:space="preserve">Total </t>
  </si>
  <si>
    <t>Total</t>
  </si>
  <si>
    <t>Poly carbonate panel ( first floor)</t>
  </si>
  <si>
    <t>curtain wall ( second floor)</t>
  </si>
  <si>
    <t>Thickness (In)</t>
  </si>
  <si>
    <t>outside air film</t>
  </si>
  <si>
    <t>inside  air film</t>
  </si>
  <si>
    <t>1X12 joist (existing)</t>
  </si>
  <si>
    <t>plywood substrate( existing)</t>
  </si>
  <si>
    <t>Rigid insulation</t>
  </si>
  <si>
    <t>Plywood substrate</t>
  </si>
  <si>
    <t>Standing seam metal roof (galv-ten robust)</t>
  </si>
  <si>
    <t>Wood plank sub floor( existing)</t>
  </si>
  <si>
    <t>Elastic imapct base mat</t>
  </si>
  <si>
    <t>separating layer</t>
  </si>
  <si>
    <t>New wood floor</t>
  </si>
  <si>
    <t>Roof( inclined)</t>
  </si>
  <si>
    <t>Interior walls</t>
  </si>
  <si>
    <t>fibre glass mat gypsum panel</t>
  </si>
  <si>
    <t>South wall</t>
  </si>
  <si>
    <t>North wall</t>
  </si>
  <si>
    <t>Element</t>
  </si>
  <si>
    <t>Sections</t>
  </si>
  <si>
    <t>open joint siding ( chemically treated wood accoya wood)</t>
  </si>
  <si>
    <t>Galvanised( perforated or punched ) horizontal hat channel</t>
  </si>
  <si>
    <t>UV stable water resistant vapour permeable air barrier</t>
  </si>
  <si>
    <t>cont. rigid insulation ( class A flame spread)</t>
  </si>
  <si>
    <t>Gypsum wall board</t>
  </si>
  <si>
    <t>-</t>
  </si>
  <si>
    <t>Table -18 ,ASHRE Fundamentals</t>
  </si>
  <si>
    <t>West wall</t>
  </si>
  <si>
    <t>West windows</t>
  </si>
  <si>
    <t>South windows</t>
  </si>
  <si>
    <t>East  curtan wall( first floor)</t>
  </si>
  <si>
    <t>East curtain wall(Second floor)</t>
  </si>
  <si>
    <t>Description</t>
  </si>
  <si>
    <t>Thermal Resistance "R " ( °F Ft² Hr/BTU)</t>
  </si>
  <si>
    <t xml:space="preserve"> North windows</t>
  </si>
  <si>
    <t>East windows</t>
  </si>
  <si>
    <t>Glass &amp; frame</t>
  </si>
  <si>
    <t>Dense-sound check layer</t>
  </si>
  <si>
    <t>2F Floor</t>
  </si>
  <si>
    <t>1F Floor</t>
  </si>
  <si>
    <t>Wood Floor (NEW)</t>
  </si>
  <si>
    <t>New Sub floor</t>
  </si>
  <si>
    <t>Existing concrete slab</t>
  </si>
  <si>
    <t>Existing Crushed stone</t>
  </si>
  <si>
    <t>Density (lb/Sft)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</si>
</sst>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2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2" fontId="1" fillId="3" borderId="1" xfId="0" applyNumberFormat="1" applyFont="1" applyFill="1" applyBorder="1" applyAlignment="1">
      <alignment horizontal="center" vertical="center"/>
    </xf>
    <xf numFmtId="12" fontId="0" fillId="3" borderId="1" xfId="0" applyNumberFormat="1" applyFill="1" applyBorder="1" applyAlignment="1">
      <alignment horizontal="center" vertical="center"/>
    </xf>
    <xf numFmtId="12" fontId="0" fillId="4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6"/>
  <sheetViews>
    <sheetView tabSelected="1" topLeftCell="B1" workbookViewId="0">
      <selection activeCell="G5" sqref="G5"/>
    </sheetView>
  </sheetViews>
  <sheetFormatPr defaultRowHeight="14.5" x14ac:dyDescent="0.35"/>
  <cols>
    <col min="2" max="2" width="26.453125" bestFit="1" customWidth="1"/>
    <col min="3" max="3" width="51.08984375" bestFit="1" customWidth="1"/>
    <col min="4" max="4" width="12.26953125" style="2" bestFit="1" customWidth="1"/>
    <col min="5" max="5" width="13.90625" style="1" customWidth="1"/>
    <col min="6" max="6" width="14.90625" style="1" bestFit="1" customWidth="1"/>
    <col min="7" max="7" width="15.81640625" style="1" customWidth="1"/>
    <col min="8" max="8" width="29.26953125" bestFit="1" customWidth="1"/>
  </cols>
  <sheetData>
    <row r="1" spans="2:8" ht="15" thickBot="1" x14ac:dyDescent="0.4"/>
    <row r="2" spans="2:8" ht="44" thickBot="1" x14ac:dyDescent="0.4">
      <c r="B2" s="30" t="s">
        <v>27</v>
      </c>
      <c r="C2" s="29" t="s">
        <v>28</v>
      </c>
      <c r="D2" s="29" t="s">
        <v>10</v>
      </c>
      <c r="E2" s="29" t="s">
        <v>42</v>
      </c>
      <c r="F2" s="29" t="s">
        <v>5</v>
      </c>
      <c r="G2" s="29" t="s">
        <v>53</v>
      </c>
      <c r="H2" s="31" t="s">
        <v>41</v>
      </c>
    </row>
    <row r="3" spans="2:8" x14ac:dyDescent="0.35">
      <c r="B3" s="41" t="s">
        <v>36</v>
      </c>
      <c r="C3" s="26" t="s">
        <v>3</v>
      </c>
      <c r="D3" s="27" t="s">
        <v>34</v>
      </c>
      <c r="E3" s="28">
        <v>0.68</v>
      </c>
      <c r="F3" s="28"/>
      <c r="G3" s="37"/>
      <c r="H3" s="3" t="s">
        <v>35</v>
      </c>
    </row>
    <row r="4" spans="2:8" x14ac:dyDescent="0.35">
      <c r="B4" s="40"/>
      <c r="C4" s="10" t="s">
        <v>0</v>
      </c>
      <c r="D4" s="44">
        <f>0.625</f>
        <v>0.625</v>
      </c>
      <c r="E4" s="12">
        <f>0.56</f>
        <v>0.56000000000000005</v>
      </c>
      <c r="F4" s="12"/>
      <c r="G4" s="37"/>
      <c r="H4" s="3"/>
    </row>
    <row r="5" spans="2:8" x14ac:dyDescent="0.35">
      <c r="B5" s="40"/>
      <c r="C5" s="10" t="s">
        <v>0</v>
      </c>
      <c r="D5" s="11">
        <v>0.625</v>
      </c>
      <c r="E5" s="12">
        <f>0.56</f>
        <v>0.56000000000000005</v>
      </c>
      <c r="F5" s="12"/>
      <c r="G5" s="37"/>
      <c r="H5" s="3"/>
    </row>
    <row r="6" spans="2:8" x14ac:dyDescent="0.35">
      <c r="B6" s="40"/>
      <c r="C6" s="10" t="s">
        <v>1</v>
      </c>
      <c r="D6" s="11">
        <v>3.5</v>
      </c>
      <c r="E6" s="12">
        <f>0.94*D6</f>
        <v>3.29</v>
      </c>
      <c r="F6" s="12"/>
      <c r="G6" s="37"/>
      <c r="H6" s="3"/>
    </row>
    <row r="7" spans="2:8" x14ac:dyDescent="0.35">
      <c r="B7" s="40"/>
      <c r="C7" s="10" t="s">
        <v>24</v>
      </c>
      <c r="D7" s="11">
        <v>0.625</v>
      </c>
      <c r="E7" s="14">
        <f>0</f>
        <v>0</v>
      </c>
      <c r="F7" s="12"/>
      <c r="G7" s="37"/>
      <c r="H7" s="3"/>
    </row>
    <row r="8" spans="2:8" x14ac:dyDescent="0.35">
      <c r="B8" s="40"/>
      <c r="C8" s="10" t="s">
        <v>24</v>
      </c>
      <c r="D8" s="11">
        <v>0.625</v>
      </c>
      <c r="E8" s="14">
        <f>0</f>
        <v>0</v>
      </c>
      <c r="F8" s="12"/>
      <c r="G8" s="37"/>
      <c r="H8" s="4"/>
    </row>
    <row r="9" spans="2:8" x14ac:dyDescent="0.35">
      <c r="B9" s="40"/>
      <c r="C9" s="10" t="s">
        <v>32</v>
      </c>
      <c r="D9" s="11">
        <v>0.75</v>
      </c>
      <c r="E9" s="14">
        <f>0</f>
        <v>0</v>
      </c>
      <c r="F9" s="12"/>
      <c r="G9" s="37"/>
      <c r="H9" s="3"/>
    </row>
    <row r="10" spans="2:8" x14ac:dyDescent="0.35">
      <c r="B10" s="40"/>
      <c r="C10" s="10" t="s">
        <v>31</v>
      </c>
      <c r="D10" s="11" t="s">
        <v>34</v>
      </c>
      <c r="E10" s="12">
        <v>0.06</v>
      </c>
      <c r="F10" s="12"/>
      <c r="G10" s="37"/>
      <c r="H10" s="3"/>
    </row>
    <row r="11" spans="2:8" x14ac:dyDescent="0.35">
      <c r="B11" s="40"/>
      <c r="C11" s="10" t="s">
        <v>2</v>
      </c>
      <c r="D11" s="11">
        <v>0.25</v>
      </c>
      <c r="E11" s="14"/>
      <c r="F11" s="12"/>
      <c r="G11" s="37"/>
      <c r="H11" s="3"/>
    </row>
    <row r="12" spans="2:8" x14ac:dyDescent="0.35">
      <c r="B12" s="40"/>
      <c r="C12" s="10" t="s">
        <v>30</v>
      </c>
      <c r="D12" s="11">
        <v>0.875</v>
      </c>
      <c r="E12" s="15">
        <f>0</f>
        <v>0</v>
      </c>
      <c r="F12" s="12"/>
      <c r="G12" s="37"/>
      <c r="H12" s="3"/>
    </row>
    <row r="13" spans="2:8" x14ac:dyDescent="0.35">
      <c r="B13" s="40"/>
      <c r="C13" s="10" t="s">
        <v>29</v>
      </c>
      <c r="D13" s="11">
        <v>0.75</v>
      </c>
      <c r="E13" s="14">
        <f>0</f>
        <v>0</v>
      </c>
      <c r="F13" s="12"/>
      <c r="G13" s="37"/>
      <c r="H13" s="3"/>
    </row>
    <row r="14" spans="2:8" x14ac:dyDescent="0.35">
      <c r="B14" s="40"/>
      <c r="C14" s="10" t="s">
        <v>4</v>
      </c>
      <c r="D14" s="11" t="s">
        <v>34</v>
      </c>
      <c r="E14" s="12">
        <v>0.25</v>
      </c>
      <c r="F14" s="12"/>
      <c r="G14" s="37"/>
      <c r="H14" s="3"/>
    </row>
    <row r="15" spans="2:8" x14ac:dyDescent="0.35">
      <c r="B15" s="40"/>
      <c r="C15" s="6" t="s">
        <v>6</v>
      </c>
      <c r="D15" s="34">
        <f>SUM(D3:D14)</f>
        <v>8.625</v>
      </c>
      <c r="E15" s="8">
        <f t="shared" ref="E15" si="0">SUM(E3:E14)</f>
        <v>5.3999999999999995</v>
      </c>
      <c r="F15" s="8">
        <f>ROUND(1/E15,2)</f>
        <v>0.19</v>
      </c>
      <c r="G15" s="39"/>
      <c r="H15" s="3"/>
    </row>
    <row r="17" spans="2:8" x14ac:dyDescent="0.35">
      <c r="B17" s="40" t="s">
        <v>25</v>
      </c>
      <c r="C17" s="10" t="s">
        <v>3</v>
      </c>
      <c r="D17" s="11" t="s">
        <v>34</v>
      </c>
      <c r="E17" s="12">
        <f>0.68</f>
        <v>0.68</v>
      </c>
      <c r="F17" s="12"/>
      <c r="G17" s="37"/>
    </row>
    <row r="18" spans="2:8" x14ac:dyDescent="0.35">
      <c r="B18" s="40"/>
      <c r="C18" s="10" t="s">
        <v>0</v>
      </c>
      <c r="D18" s="11">
        <v>0.625</v>
      </c>
      <c r="E18" s="12">
        <f>0.56</f>
        <v>0.56000000000000005</v>
      </c>
      <c r="F18" s="12"/>
      <c r="G18" s="37"/>
    </row>
    <row r="19" spans="2:8" x14ac:dyDescent="0.35">
      <c r="B19" s="40"/>
      <c r="C19" s="10" t="s">
        <v>1</v>
      </c>
      <c r="D19" s="11">
        <v>3.5</v>
      </c>
      <c r="E19" s="12">
        <f>D19*0.94</f>
        <v>3.29</v>
      </c>
      <c r="F19" s="12"/>
      <c r="G19" s="37"/>
    </row>
    <row r="20" spans="2:8" x14ac:dyDescent="0.35">
      <c r="B20" s="40"/>
      <c r="C20" s="10" t="s">
        <v>24</v>
      </c>
      <c r="D20" s="11">
        <v>0.625</v>
      </c>
      <c r="E20" s="14"/>
      <c r="F20" s="12"/>
      <c r="G20" s="37"/>
    </row>
    <row r="21" spans="2:8" x14ac:dyDescent="0.35">
      <c r="B21" s="40"/>
      <c r="C21" s="10" t="s">
        <v>32</v>
      </c>
      <c r="D21" s="11">
        <v>0.75</v>
      </c>
      <c r="E21" s="14"/>
      <c r="F21" s="12"/>
      <c r="G21" s="37"/>
    </row>
    <row r="22" spans="2:8" x14ac:dyDescent="0.35">
      <c r="B22" s="40"/>
      <c r="C22" s="10" t="s">
        <v>31</v>
      </c>
      <c r="D22" s="11">
        <v>0</v>
      </c>
      <c r="E22" s="12">
        <f>0.87</f>
        <v>0.87</v>
      </c>
      <c r="F22" s="12"/>
      <c r="G22" s="37"/>
      <c r="H22" s="3"/>
    </row>
    <row r="23" spans="2:8" x14ac:dyDescent="0.35">
      <c r="B23" s="40"/>
      <c r="C23" s="10" t="s">
        <v>2</v>
      </c>
      <c r="D23" s="11">
        <v>0.25</v>
      </c>
      <c r="E23" s="14"/>
      <c r="F23" s="12"/>
      <c r="G23" s="37"/>
    </row>
    <row r="24" spans="2:8" x14ac:dyDescent="0.35">
      <c r="B24" s="40"/>
      <c r="C24" s="10" t="s">
        <v>30</v>
      </c>
      <c r="D24" s="11">
        <v>0.875</v>
      </c>
      <c r="E24" s="12">
        <f>0</f>
        <v>0</v>
      </c>
      <c r="F24" s="12"/>
      <c r="G24" s="37"/>
    </row>
    <row r="25" spans="2:8" x14ac:dyDescent="0.35">
      <c r="B25" s="40"/>
      <c r="C25" s="10" t="s">
        <v>29</v>
      </c>
      <c r="D25" s="11">
        <v>0.75</v>
      </c>
      <c r="E25" s="14">
        <f>D25*0</f>
        <v>0</v>
      </c>
      <c r="F25" s="12"/>
      <c r="G25" s="37"/>
    </row>
    <row r="26" spans="2:8" x14ac:dyDescent="0.35">
      <c r="B26" s="40"/>
      <c r="C26" s="10" t="s">
        <v>4</v>
      </c>
      <c r="D26" s="11" t="s">
        <v>34</v>
      </c>
      <c r="E26" s="12">
        <f>0.25</f>
        <v>0.25</v>
      </c>
      <c r="F26" s="12"/>
      <c r="G26" s="37"/>
    </row>
    <row r="27" spans="2:8" x14ac:dyDescent="0.35">
      <c r="B27" s="40"/>
      <c r="C27" s="6" t="s">
        <v>6</v>
      </c>
      <c r="D27" s="35">
        <f>SUM(D17:D26)</f>
        <v>7.375</v>
      </c>
      <c r="E27" s="20">
        <f>SUM(E17:E26)</f>
        <v>5.65</v>
      </c>
      <c r="F27" s="8">
        <f>ROUND(1/E27,2)</f>
        <v>0.18</v>
      </c>
      <c r="G27" s="39"/>
    </row>
    <row r="29" spans="2:8" x14ac:dyDescent="0.35">
      <c r="B29" s="40" t="s">
        <v>26</v>
      </c>
      <c r="C29" s="10" t="s">
        <v>3</v>
      </c>
      <c r="D29" s="11" t="s">
        <v>34</v>
      </c>
      <c r="E29" s="12">
        <v>0.68</v>
      </c>
      <c r="F29" s="12"/>
      <c r="G29" s="37"/>
    </row>
    <row r="30" spans="2:8" x14ac:dyDescent="0.35">
      <c r="B30" s="40"/>
      <c r="C30" s="10" t="s">
        <v>0</v>
      </c>
      <c r="D30" s="11">
        <f>0.625</f>
        <v>0.625</v>
      </c>
      <c r="E30" s="12">
        <f>0.56</f>
        <v>0.56000000000000005</v>
      </c>
      <c r="F30" s="12"/>
      <c r="G30" s="37"/>
    </row>
    <row r="31" spans="2:8" x14ac:dyDescent="0.35">
      <c r="B31" s="40"/>
      <c r="C31" s="10" t="s">
        <v>1</v>
      </c>
      <c r="D31" s="11">
        <v>3.5</v>
      </c>
      <c r="E31" s="12">
        <f>D31*0.94</f>
        <v>3.29</v>
      </c>
      <c r="F31" s="12"/>
      <c r="G31" s="37"/>
    </row>
    <row r="32" spans="2:8" x14ac:dyDescent="0.35">
      <c r="B32" s="40"/>
      <c r="C32" s="10" t="s">
        <v>24</v>
      </c>
      <c r="D32" s="11">
        <f>0.625</f>
        <v>0.625</v>
      </c>
      <c r="E32" s="14">
        <f>0</f>
        <v>0</v>
      </c>
      <c r="F32" s="12"/>
      <c r="G32" s="37"/>
    </row>
    <row r="33" spans="2:8" x14ac:dyDescent="0.35">
      <c r="B33" s="40"/>
      <c r="C33" s="10" t="s">
        <v>32</v>
      </c>
      <c r="D33" s="11">
        <v>0.75</v>
      </c>
      <c r="E33" s="14">
        <f>0</f>
        <v>0</v>
      </c>
      <c r="F33" s="12"/>
      <c r="G33" s="37"/>
    </row>
    <row r="34" spans="2:8" x14ac:dyDescent="0.35">
      <c r="B34" s="40"/>
      <c r="C34" s="10" t="s">
        <v>31</v>
      </c>
      <c r="D34" s="11">
        <v>0</v>
      </c>
      <c r="E34" s="12">
        <v>0.87</v>
      </c>
      <c r="F34" s="12"/>
      <c r="G34" s="37"/>
      <c r="H34" s="3"/>
    </row>
    <row r="35" spans="2:8" x14ac:dyDescent="0.35">
      <c r="B35" s="40"/>
      <c r="C35" s="10" t="s">
        <v>2</v>
      </c>
      <c r="D35" s="11">
        <v>0.25</v>
      </c>
      <c r="E35" s="14">
        <f>0</f>
        <v>0</v>
      </c>
      <c r="F35" s="12"/>
      <c r="G35" s="37"/>
    </row>
    <row r="36" spans="2:8" x14ac:dyDescent="0.35">
      <c r="B36" s="40"/>
      <c r="C36" s="10" t="s">
        <v>30</v>
      </c>
      <c r="D36" s="11">
        <v>0.875</v>
      </c>
      <c r="E36" s="15">
        <f>0</f>
        <v>0</v>
      </c>
      <c r="F36" s="12"/>
      <c r="G36" s="37"/>
    </row>
    <row r="37" spans="2:8" x14ac:dyDescent="0.35">
      <c r="B37" s="40"/>
      <c r="C37" s="10" t="s">
        <v>29</v>
      </c>
      <c r="D37" s="11">
        <v>0.75</v>
      </c>
      <c r="E37" s="14">
        <f>D37*0</f>
        <v>0</v>
      </c>
      <c r="F37" s="12"/>
      <c r="G37" s="37"/>
    </row>
    <row r="38" spans="2:8" x14ac:dyDescent="0.35">
      <c r="B38" s="40"/>
      <c r="C38" s="10" t="s">
        <v>4</v>
      </c>
      <c r="D38" s="11" t="s">
        <v>34</v>
      </c>
      <c r="E38" s="12">
        <v>0.25</v>
      </c>
      <c r="F38" s="12"/>
      <c r="G38" s="37"/>
    </row>
    <row r="39" spans="2:8" x14ac:dyDescent="0.35">
      <c r="B39" s="40"/>
      <c r="C39" s="21" t="s">
        <v>6</v>
      </c>
      <c r="D39" s="36">
        <f>SUM(D29:D38)</f>
        <v>7.375</v>
      </c>
      <c r="E39" s="23">
        <f>SUM(E29:E38)</f>
        <v>5.65</v>
      </c>
      <c r="F39" s="9">
        <f>ROUND(1/E39,2)</f>
        <v>0.18</v>
      </c>
      <c r="G39" s="38"/>
    </row>
    <row r="41" spans="2:8" x14ac:dyDescent="0.35">
      <c r="B41" s="40" t="s">
        <v>39</v>
      </c>
      <c r="C41" s="10" t="s">
        <v>3</v>
      </c>
      <c r="D41" s="11" t="s">
        <v>34</v>
      </c>
      <c r="E41" s="12">
        <f>0.68</f>
        <v>0.68</v>
      </c>
      <c r="F41" s="12"/>
      <c r="G41" s="37"/>
    </row>
    <row r="42" spans="2:8" x14ac:dyDescent="0.35">
      <c r="B42" s="40"/>
      <c r="C42" s="10" t="s">
        <v>8</v>
      </c>
      <c r="D42" s="11"/>
      <c r="E42" s="14"/>
      <c r="F42" s="12"/>
      <c r="G42" s="37"/>
    </row>
    <row r="43" spans="2:8" x14ac:dyDescent="0.35">
      <c r="B43" s="40"/>
      <c r="C43" s="10" t="s">
        <v>11</v>
      </c>
      <c r="D43" s="11" t="s">
        <v>34</v>
      </c>
      <c r="E43" s="12">
        <v>0.25</v>
      </c>
      <c r="F43" s="12"/>
      <c r="G43" s="37"/>
    </row>
    <row r="44" spans="2:8" x14ac:dyDescent="0.35">
      <c r="B44" s="40"/>
      <c r="C44" s="21" t="s">
        <v>7</v>
      </c>
      <c r="D44" s="22"/>
      <c r="E44" s="23">
        <f>SUM(E41:E43)</f>
        <v>0.93</v>
      </c>
      <c r="F44" s="9">
        <f>ROUND(1/E44,2)</f>
        <v>1.08</v>
      </c>
      <c r="G44" s="38"/>
    </row>
    <row r="45" spans="2:8" x14ac:dyDescent="0.35">
      <c r="B45" s="5"/>
      <c r="C45" s="16"/>
      <c r="D45" s="17"/>
      <c r="E45" s="18"/>
      <c r="F45" s="19"/>
      <c r="G45" s="19"/>
    </row>
    <row r="46" spans="2:8" x14ac:dyDescent="0.35">
      <c r="B46" s="40" t="s">
        <v>40</v>
      </c>
      <c r="C46" s="10" t="s">
        <v>12</v>
      </c>
      <c r="D46" s="24" t="s">
        <v>34</v>
      </c>
      <c r="E46" s="15">
        <v>0.68</v>
      </c>
      <c r="F46" s="25"/>
      <c r="G46" s="19"/>
    </row>
    <row r="47" spans="2:8" x14ac:dyDescent="0.35">
      <c r="B47" s="40"/>
      <c r="C47" s="10" t="s">
        <v>9</v>
      </c>
      <c r="D47" s="24"/>
      <c r="E47" s="14"/>
      <c r="F47" s="25"/>
      <c r="G47" s="19"/>
    </row>
    <row r="48" spans="2:8" x14ac:dyDescent="0.35">
      <c r="B48" s="40"/>
      <c r="C48" s="10" t="s">
        <v>4</v>
      </c>
      <c r="D48" s="24" t="s">
        <v>34</v>
      </c>
      <c r="E48" s="15">
        <v>0.25</v>
      </c>
      <c r="F48" s="25"/>
      <c r="G48" s="19"/>
    </row>
    <row r="49" spans="2:7" x14ac:dyDescent="0.35">
      <c r="B49" s="40"/>
      <c r="C49" s="21" t="s">
        <v>7</v>
      </c>
      <c r="D49" s="22"/>
      <c r="E49" s="23">
        <f>SUM(E46:E48)</f>
        <v>0.93</v>
      </c>
      <c r="F49" s="9">
        <f>ROUND(1/E49,2)</f>
        <v>1.08</v>
      </c>
      <c r="G49" s="38"/>
    </row>
    <row r="50" spans="2:7" x14ac:dyDescent="0.35">
      <c r="C50" s="16"/>
      <c r="D50" s="17"/>
      <c r="E50" s="18"/>
      <c r="F50" s="19"/>
      <c r="G50" s="19"/>
    </row>
    <row r="51" spans="2:7" x14ac:dyDescent="0.35">
      <c r="B51" s="40" t="s">
        <v>23</v>
      </c>
      <c r="C51" s="10" t="s">
        <v>3</v>
      </c>
      <c r="D51" s="11" t="s">
        <v>34</v>
      </c>
      <c r="E51" s="12">
        <v>0.68</v>
      </c>
      <c r="F51" s="12"/>
      <c r="G51" s="37"/>
    </row>
    <row r="52" spans="2:7" x14ac:dyDescent="0.35">
      <c r="B52" s="40"/>
      <c r="C52" s="10" t="s">
        <v>33</v>
      </c>
      <c r="D52" s="11">
        <v>0.5</v>
      </c>
      <c r="E52" s="12">
        <f>0.45</f>
        <v>0.45</v>
      </c>
      <c r="F52" s="12"/>
      <c r="G52" s="37"/>
    </row>
    <row r="53" spans="2:7" x14ac:dyDescent="0.35">
      <c r="B53" s="40"/>
      <c r="C53" s="10" t="s">
        <v>1</v>
      </c>
      <c r="D53" s="11">
        <v>3.5</v>
      </c>
      <c r="E53" s="12">
        <f>D53*0.94</f>
        <v>3.29</v>
      </c>
      <c r="F53" s="12"/>
      <c r="G53" s="37"/>
    </row>
    <row r="54" spans="2:7" x14ac:dyDescent="0.35">
      <c r="B54" s="40"/>
      <c r="C54" s="10" t="s">
        <v>33</v>
      </c>
      <c r="D54" s="11">
        <v>0.5</v>
      </c>
      <c r="E54" s="12">
        <f>0.45</f>
        <v>0.45</v>
      </c>
      <c r="F54" s="12"/>
      <c r="G54" s="37"/>
    </row>
    <row r="55" spans="2:7" x14ac:dyDescent="0.35">
      <c r="B55" s="40"/>
      <c r="C55" s="10" t="s">
        <v>3</v>
      </c>
      <c r="D55" s="11" t="s">
        <v>34</v>
      </c>
      <c r="E55" s="12">
        <f>0.68</f>
        <v>0.68</v>
      </c>
      <c r="F55" s="12"/>
      <c r="G55" s="37"/>
    </row>
    <row r="56" spans="2:7" x14ac:dyDescent="0.35">
      <c r="B56" s="40"/>
      <c r="C56" s="21" t="s">
        <v>7</v>
      </c>
      <c r="D56" s="22">
        <f>SUM(D51:D55)</f>
        <v>4.5</v>
      </c>
      <c r="E56" s="23">
        <f>SUM(E51:E55)</f>
        <v>5.55</v>
      </c>
      <c r="F56" s="9">
        <f>ROUND(1/E56,2)</f>
        <v>0.18</v>
      </c>
      <c r="G56" s="38"/>
    </row>
  </sheetData>
  <mergeCells count="6">
    <mergeCell ref="B51:B56"/>
    <mergeCell ref="B3:B15"/>
    <mergeCell ref="B17:B27"/>
    <mergeCell ref="B29:B39"/>
    <mergeCell ref="B46:B49"/>
    <mergeCell ref="B41:B4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opLeftCell="A16" workbookViewId="0">
      <selection activeCell="D10" sqref="D10"/>
    </sheetView>
  </sheetViews>
  <sheetFormatPr defaultRowHeight="14.5" x14ac:dyDescent="0.35"/>
  <cols>
    <col min="2" max="2" width="14.26953125" bestFit="1" customWidth="1"/>
    <col min="3" max="3" width="39.81640625" bestFit="1" customWidth="1"/>
    <col min="4" max="4" width="9.54296875" style="5" bestFit="1" customWidth="1"/>
    <col min="5" max="5" width="10.08984375" style="1" bestFit="1" customWidth="1"/>
    <col min="6" max="6" width="10" style="1" bestFit="1" customWidth="1"/>
    <col min="7" max="7" width="10" style="1" customWidth="1"/>
    <col min="8" max="8" width="29.26953125" customWidth="1"/>
  </cols>
  <sheetData>
    <row r="1" spans="2:8" ht="15" thickBot="1" x14ac:dyDescent="0.4"/>
    <row r="2" spans="2:8" ht="58.5" thickBot="1" x14ac:dyDescent="0.4">
      <c r="B2" s="30" t="s">
        <v>27</v>
      </c>
      <c r="C2" s="29" t="s">
        <v>28</v>
      </c>
      <c r="D2" s="29" t="s">
        <v>10</v>
      </c>
      <c r="E2" s="29" t="s">
        <v>42</v>
      </c>
      <c r="F2" s="29" t="s">
        <v>5</v>
      </c>
      <c r="G2" s="29" t="s">
        <v>53</v>
      </c>
      <c r="H2" s="31" t="s">
        <v>41</v>
      </c>
    </row>
    <row r="3" spans="2:8" x14ac:dyDescent="0.35">
      <c r="B3" s="40" t="s">
        <v>22</v>
      </c>
      <c r="C3" s="10" t="s">
        <v>3</v>
      </c>
      <c r="D3" s="11" t="s">
        <v>34</v>
      </c>
      <c r="E3" s="12">
        <f>0.92</f>
        <v>0.92</v>
      </c>
      <c r="F3" s="12"/>
      <c r="G3" s="37"/>
    </row>
    <row r="4" spans="2:8" x14ac:dyDescent="0.35">
      <c r="B4" s="40"/>
      <c r="C4" s="10" t="s">
        <v>13</v>
      </c>
      <c r="D4" s="11">
        <v>1</v>
      </c>
      <c r="E4" s="14"/>
      <c r="F4" s="12"/>
      <c r="G4" s="37"/>
    </row>
    <row r="5" spans="2:8" x14ac:dyDescent="0.35">
      <c r="B5" s="40"/>
      <c r="C5" s="10" t="s">
        <v>14</v>
      </c>
      <c r="D5" s="11">
        <v>0.75</v>
      </c>
      <c r="E5" s="33">
        <f>0.94</f>
        <v>0.94</v>
      </c>
      <c r="F5" s="12"/>
      <c r="G5" s="37"/>
    </row>
    <row r="6" spans="2:8" x14ac:dyDescent="0.35">
      <c r="B6" s="40"/>
      <c r="C6" s="10" t="s">
        <v>15</v>
      </c>
      <c r="D6" s="11">
        <v>5.5</v>
      </c>
      <c r="E6" s="14"/>
      <c r="F6" s="12"/>
      <c r="G6" s="37"/>
    </row>
    <row r="7" spans="2:8" x14ac:dyDescent="0.35">
      <c r="B7" s="40"/>
      <c r="C7" s="10" t="s">
        <v>16</v>
      </c>
      <c r="D7" s="11">
        <v>0.5</v>
      </c>
      <c r="E7" s="33">
        <f>D7*1.25</f>
        <v>0.625</v>
      </c>
      <c r="F7" s="12"/>
      <c r="G7" s="37"/>
    </row>
    <row r="8" spans="2:8" x14ac:dyDescent="0.35">
      <c r="B8" s="40"/>
      <c r="C8" s="10" t="s">
        <v>17</v>
      </c>
      <c r="D8" s="11">
        <v>0.5</v>
      </c>
      <c r="E8" s="33">
        <f>0</f>
        <v>0</v>
      </c>
      <c r="F8" s="12"/>
      <c r="G8" s="37"/>
    </row>
    <row r="9" spans="2:8" x14ac:dyDescent="0.35">
      <c r="B9" s="40"/>
      <c r="C9" s="10" t="s">
        <v>11</v>
      </c>
      <c r="D9" s="11" t="s">
        <v>34</v>
      </c>
      <c r="E9" s="12">
        <v>0.25</v>
      </c>
      <c r="F9" s="12"/>
      <c r="G9" s="37"/>
    </row>
    <row r="10" spans="2:8" x14ac:dyDescent="0.35">
      <c r="B10" s="40"/>
      <c r="C10" s="21" t="s">
        <v>7</v>
      </c>
      <c r="D10" s="22">
        <f>SUM(D3:D9)</f>
        <v>8.25</v>
      </c>
      <c r="E10" s="23">
        <f>SUM(E3:E9)</f>
        <v>2.7349999999999999</v>
      </c>
      <c r="F10" s="9">
        <f>ROUND(1/E10,2)</f>
        <v>0.37</v>
      </c>
      <c r="G10" s="38"/>
    </row>
    <row r="12" spans="2:8" x14ac:dyDescent="0.35">
      <c r="B12" s="40" t="s">
        <v>47</v>
      </c>
      <c r="C12" s="10" t="s">
        <v>3</v>
      </c>
      <c r="D12" s="11" t="s">
        <v>34</v>
      </c>
      <c r="E12" s="12">
        <f>0.68</f>
        <v>0.68</v>
      </c>
      <c r="F12" s="12"/>
      <c r="G12" s="37"/>
    </row>
    <row r="13" spans="2:8" x14ac:dyDescent="0.35">
      <c r="B13" s="40"/>
      <c r="C13" s="10" t="s">
        <v>18</v>
      </c>
      <c r="D13" s="11">
        <v>2.5</v>
      </c>
      <c r="E13" s="33">
        <f>D13*0.94</f>
        <v>2.3499999999999996</v>
      </c>
      <c r="F13" s="12"/>
      <c r="G13" s="37"/>
    </row>
    <row r="14" spans="2:8" x14ac:dyDescent="0.35">
      <c r="B14" s="40"/>
      <c r="C14" s="10" t="s">
        <v>19</v>
      </c>
      <c r="D14" s="11">
        <v>1</v>
      </c>
      <c r="E14" s="14"/>
      <c r="F14" s="12"/>
      <c r="G14" s="37"/>
    </row>
    <row r="15" spans="2:8" x14ac:dyDescent="0.35">
      <c r="B15" s="40"/>
      <c r="C15" s="10" t="s">
        <v>20</v>
      </c>
      <c r="D15" s="11">
        <v>0.5</v>
      </c>
      <c r="E15" s="14"/>
      <c r="F15" s="12"/>
      <c r="G15" s="37"/>
    </row>
    <row r="16" spans="2:8" x14ac:dyDescent="0.35">
      <c r="B16" s="40"/>
      <c r="C16" s="10" t="s">
        <v>46</v>
      </c>
      <c r="D16" s="11">
        <v>0.5</v>
      </c>
      <c r="E16" s="14"/>
      <c r="F16" s="12"/>
      <c r="G16" s="37"/>
    </row>
    <row r="17" spans="2:7" x14ac:dyDescent="0.35">
      <c r="B17" s="40"/>
      <c r="C17" s="10" t="s">
        <v>21</v>
      </c>
      <c r="D17" s="11">
        <v>0.75</v>
      </c>
      <c r="E17" s="33">
        <f>D17*0.94</f>
        <v>0.70499999999999996</v>
      </c>
      <c r="F17" s="12"/>
      <c r="G17" s="37"/>
    </row>
    <row r="18" spans="2:7" x14ac:dyDescent="0.35">
      <c r="B18" s="40"/>
      <c r="C18" s="10" t="s">
        <v>3</v>
      </c>
      <c r="D18" s="11" t="s">
        <v>34</v>
      </c>
      <c r="E18" s="12">
        <f>0.25</f>
        <v>0.25</v>
      </c>
      <c r="F18" s="12"/>
      <c r="G18" s="37"/>
    </row>
    <row r="19" spans="2:7" x14ac:dyDescent="0.35">
      <c r="B19" s="40"/>
      <c r="C19" s="21" t="s">
        <v>7</v>
      </c>
      <c r="D19" s="22">
        <f>SUM(D12:D18)</f>
        <v>5.25</v>
      </c>
      <c r="E19" s="23">
        <f>SUM(E12:E18)</f>
        <v>3.9849999999999999</v>
      </c>
      <c r="F19" s="9">
        <f>ROUND(1/E19,2)</f>
        <v>0.25</v>
      </c>
      <c r="G19" s="38"/>
    </row>
    <row r="21" spans="2:7" x14ac:dyDescent="0.35">
      <c r="B21" s="40" t="s">
        <v>48</v>
      </c>
      <c r="C21" s="10" t="s">
        <v>3</v>
      </c>
      <c r="D21" s="32" t="s">
        <v>34</v>
      </c>
      <c r="E21" s="12">
        <f>0.68</f>
        <v>0.68</v>
      </c>
      <c r="F21" s="12"/>
      <c r="G21" s="37"/>
    </row>
    <row r="22" spans="2:7" x14ac:dyDescent="0.35">
      <c r="B22" s="40"/>
      <c r="C22" s="10" t="s">
        <v>49</v>
      </c>
      <c r="D22" s="32">
        <f>0.75</f>
        <v>0.75</v>
      </c>
      <c r="E22" s="33">
        <f>D22*0.94</f>
        <v>0.70499999999999996</v>
      </c>
      <c r="F22" s="12"/>
      <c r="G22" s="37"/>
    </row>
    <row r="23" spans="2:7" x14ac:dyDescent="0.35">
      <c r="B23" s="40"/>
      <c r="C23" s="10" t="s">
        <v>50</v>
      </c>
      <c r="D23" s="32">
        <v>4</v>
      </c>
      <c r="E23" s="14"/>
      <c r="F23" s="12"/>
      <c r="G23" s="37"/>
    </row>
    <row r="24" spans="2:7" x14ac:dyDescent="0.35">
      <c r="B24" s="40"/>
      <c r="C24" s="10" t="s">
        <v>51</v>
      </c>
      <c r="D24" s="32">
        <f>6</f>
        <v>6</v>
      </c>
      <c r="E24" s="14">
        <f>1.62</f>
        <v>1.62</v>
      </c>
      <c r="F24" s="12"/>
      <c r="G24" s="37"/>
    </row>
    <row r="25" spans="2:7" x14ac:dyDescent="0.35">
      <c r="B25" s="40"/>
      <c r="C25" s="10" t="s">
        <v>52</v>
      </c>
      <c r="D25" s="32">
        <f>6</f>
        <v>6</v>
      </c>
      <c r="E25" s="14"/>
      <c r="F25" s="12"/>
      <c r="G25" s="37"/>
    </row>
    <row r="26" spans="2:7" x14ac:dyDescent="0.35">
      <c r="B26" s="40"/>
      <c r="C26" s="21" t="s">
        <v>7</v>
      </c>
      <c r="D26" s="22">
        <f>SUM(D21:D25)</f>
        <v>16.75</v>
      </c>
      <c r="E26" s="23">
        <f>SUM(E21:E25)</f>
        <v>3.0049999999999999</v>
      </c>
      <c r="F26" s="9">
        <f>ROUND(1/E26,2)</f>
        <v>0.33</v>
      </c>
      <c r="G26" s="38"/>
    </row>
  </sheetData>
  <mergeCells count="3">
    <mergeCell ref="B12:B19"/>
    <mergeCell ref="B3:B10"/>
    <mergeCell ref="B21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13" workbookViewId="0">
      <selection activeCell="H13" sqref="H13"/>
    </sheetView>
  </sheetViews>
  <sheetFormatPr defaultRowHeight="14.5" x14ac:dyDescent="0.35"/>
  <cols>
    <col min="2" max="2" width="14.7265625" bestFit="1" customWidth="1"/>
    <col min="3" max="3" width="15.7265625" bestFit="1" customWidth="1"/>
    <col min="4" max="4" width="12.26953125" style="5" customWidth="1"/>
    <col min="5" max="5" width="14.81640625" style="1" customWidth="1"/>
    <col min="6" max="6" width="15.81640625" style="1" customWidth="1"/>
    <col min="7" max="7" width="11.1796875" bestFit="1" customWidth="1"/>
  </cols>
  <sheetData>
    <row r="1" spans="2:7" ht="15" thickBot="1" x14ac:dyDescent="0.4"/>
    <row r="2" spans="2:7" ht="44" thickBot="1" x14ac:dyDescent="0.4">
      <c r="B2" s="30" t="s">
        <v>27</v>
      </c>
      <c r="C2" s="29" t="s">
        <v>28</v>
      </c>
      <c r="D2" s="29" t="s">
        <v>10</v>
      </c>
      <c r="E2" s="29" t="s">
        <v>42</v>
      </c>
      <c r="F2" s="29" t="s">
        <v>5</v>
      </c>
      <c r="G2" s="31" t="s">
        <v>41</v>
      </c>
    </row>
    <row r="3" spans="2:7" x14ac:dyDescent="0.35">
      <c r="B3" s="42" t="s">
        <v>37</v>
      </c>
      <c r="C3" s="26" t="s">
        <v>3</v>
      </c>
      <c r="D3" s="27" t="s">
        <v>34</v>
      </c>
      <c r="E3" s="28">
        <v>0.68</v>
      </c>
      <c r="F3" s="28"/>
      <c r="G3" s="3"/>
    </row>
    <row r="4" spans="2:7" ht="14.25" customHeight="1" x14ac:dyDescent="0.35">
      <c r="B4" s="43"/>
      <c r="C4" s="10" t="s">
        <v>45</v>
      </c>
      <c r="D4" s="13">
        <v>0.63</v>
      </c>
      <c r="E4" s="14">
        <f>0</f>
        <v>0</v>
      </c>
      <c r="F4" s="12"/>
      <c r="G4" s="3"/>
    </row>
    <row r="5" spans="2:7" x14ac:dyDescent="0.35">
      <c r="B5" s="43"/>
      <c r="C5" s="10" t="s">
        <v>4</v>
      </c>
      <c r="D5" s="11" t="s">
        <v>34</v>
      </c>
      <c r="E5" s="12">
        <v>0.25</v>
      </c>
      <c r="F5" s="12"/>
      <c r="G5" s="3"/>
    </row>
    <row r="6" spans="2:7" x14ac:dyDescent="0.35">
      <c r="B6" s="41"/>
      <c r="C6" s="6" t="s">
        <v>6</v>
      </c>
      <c r="D6" s="7">
        <f>SUM(D3:D5)</f>
        <v>0.63</v>
      </c>
      <c r="E6" s="8">
        <f>SUM(E3:E5)</f>
        <v>0.93</v>
      </c>
      <c r="F6" s="8">
        <f>ROUND(1/E6,2)</f>
        <v>1.08</v>
      </c>
      <c r="G6" s="3"/>
    </row>
    <row r="8" spans="2:7" x14ac:dyDescent="0.35">
      <c r="B8" s="40" t="s">
        <v>38</v>
      </c>
      <c r="C8" s="10" t="s">
        <v>3</v>
      </c>
      <c r="D8" s="11" t="s">
        <v>34</v>
      </c>
      <c r="E8" s="12">
        <v>0.68</v>
      </c>
      <c r="F8" s="12"/>
      <c r="G8" s="3"/>
    </row>
    <row r="9" spans="2:7" ht="14.25" customHeight="1" x14ac:dyDescent="0.35">
      <c r="B9" s="40"/>
      <c r="C9" s="10" t="s">
        <v>45</v>
      </c>
      <c r="D9" s="13">
        <v>0.63</v>
      </c>
      <c r="E9" s="14">
        <f>0</f>
        <v>0</v>
      </c>
      <c r="F9" s="12"/>
      <c r="G9" s="3"/>
    </row>
    <row r="10" spans="2:7" x14ac:dyDescent="0.35">
      <c r="B10" s="40"/>
      <c r="C10" s="10" t="s">
        <v>4</v>
      </c>
      <c r="D10" s="11" t="s">
        <v>34</v>
      </c>
      <c r="E10" s="12">
        <v>0.25</v>
      </c>
      <c r="F10" s="12"/>
      <c r="G10" s="3"/>
    </row>
    <row r="11" spans="2:7" x14ac:dyDescent="0.35">
      <c r="B11" s="40"/>
      <c r="C11" s="6" t="s">
        <v>6</v>
      </c>
      <c r="D11" s="7">
        <f>SUM(D8:D10)</f>
        <v>0.63</v>
      </c>
      <c r="E11" s="8">
        <f>SUM(E8:E10)</f>
        <v>0.93</v>
      </c>
      <c r="F11" s="8">
        <f>ROUND(1/E11,2)</f>
        <v>1.08</v>
      </c>
      <c r="G11" s="3"/>
    </row>
    <row r="13" spans="2:7" x14ac:dyDescent="0.35">
      <c r="B13" s="40" t="s">
        <v>43</v>
      </c>
      <c r="C13" s="10" t="s">
        <v>3</v>
      </c>
      <c r="D13" s="11" t="s">
        <v>34</v>
      </c>
      <c r="E13" s="12">
        <v>0.68</v>
      </c>
      <c r="F13" s="12"/>
      <c r="G13" s="3"/>
    </row>
    <row r="14" spans="2:7" ht="14.25" customHeight="1" x14ac:dyDescent="0.35">
      <c r="B14" s="40"/>
      <c r="C14" s="10" t="s">
        <v>45</v>
      </c>
      <c r="D14" s="13">
        <v>0.63</v>
      </c>
      <c r="E14" s="12">
        <f>0</f>
        <v>0</v>
      </c>
      <c r="F14" s="12"/>
      <c r="G14" s="3"/>
    </row>
    <row r="15" spans="2:7" x14ac:dyDescent="0.35">
      <c r="B15" s="40"/>
      <c r="C15" s="10" t="s">
        <v>4</v>
      </c>
      <c r="D15" s="11" t="s">
        <v>34</v>
      </c>
      <c r="E15" s="12">
        <v>0.25</v>
      </c>
      <c r="F15" s="12"/>
      <c r="G15" s="3"/>
    </row>
    <row r="16" spans="2:7" x14ac:dyDescent="0.35">
      <c r="B16" s="40"/>
      <c r="C16" s="6" t="s">
        <v>6</v>
      </c>
      <c r="D16" s="7">
        <f>SUM(D13:D15)</f>
        <v>0.63</v>
      </c>
      <c r="E16" s="8">
        <f>SUM(E13:E15)</f>
        <v>0.93</v>
      </c>
      <c r="F16" s="8">
        <f>ROUND(1/E16,2)</f>
        <v>1.08</v>
      </c>
      <c r="G16" s="3"/>
    </row>
    <row r="18" spans="2:7" x14ac:dyDescent="0.35">
      <c r="B18" s="40" t="s">
        <v>44</v>
      </c>
      <c r="C18" s="10" t="s">
        <v>3</v>
      </c>
      <c r="D18" s="11" t="s">
        <v>34</v>
      </c>
      <c r="E18" s="12">
        <v>0.68</v>
      </c>
      <c r="F18" s="12"/>
      <c r="G18" s="3"/>
    </row>
    <row r="19" spans="2:7" ht="14.25" customHeight="1" x14ac:dyDescent="0.35">
      <c r="B19" s="40"/>
      <c r="C19" s="10" t="s">
        <v>45</v>
      </c>
      <c r="D19" s="13">
        <v>0.63</v>
      </c>
      <c r="E19" s="14">
        <f>0</f>
        <v>0</v>
      </c>
      <c r="F19" s="12"/>
      <c r="G19" s="3"/>
    </row>
    <row r="20" spans="2:7" x14ac:dyDescent="0.35">
      <c r="B20" s="40"/>
      <c r="C20" s="10" t="s">
        <v>4</v>
      </c>
      <c r="D20" s="11" t="s">
        <v>34</v>
      </c>
      <c r="E20" s="12">
        <v>0.25</v>
      </c>
      <c r="F20" s="12"/>
      <c r="G20" s="3"/>
    </row>
    <row r="21" spans="2:7" x14ac:dyDescent="0.35">
      <c r="B21" s="40"/>
      <c r="C21" s="6" t="s">
        <v>6</v>
      </c>
      <c r="D21" s="7">
        <f>SUM(D18:D20)</f>
        <v>0.63</v>
      </c>
      <c r="E21" s="8">
        <f>SUM(E18:E20)</f>
        <v>0.93</v>
      </c>
      <c r="F21" s="8">
        <f>ROUND(1/E21,2)</f>
        <v>1.08</v>
      </c>
      <c r="G21" s="3"/>
    </row>
  </sheetData>
  <mergeCells count="4">
    <mergeCell ref="B3:B6"/>
    <mergeCell ref="B8:B11"/>
    <mergeCell ref="B13:B16"/>
    <mergeCell ref="B18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Wall</vt:lpstr>
      <vt:lpstr>Roof-floor</vt:lpstr>
      <vt:lpstr>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shreenidhi</cp:lastModifiedBy>
  <dcterms:created xsi:type="dcterms:W3CDTF">2017-03-24T10:13:43Z</dcterms:created>
  <dcterms:modified xsi:type="dcterms:W3CDTF">2017-03-27T13:08:29Z</dcterms:modified>
</cp:coreProperties>
</file>