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am/code/budgetkey-data-pipelines/datapackage_pipelines_budgetkey/pipelines/activities/social_services/"/>
    </mc:Choice>
  </mc:AlternateContent>
  <xr:revisionPtr revIDLastSave="0" documentId="13_ncr:1_{4FBBDF60-A50C-4242-9527-02A091A5A784}" xr6:coauthVersionLast="45" xr6:coauthVersionMax="45" xr10:uidLastSave="{00000000-0000-0000-0000-000000000000}"/>
  <bookViews>
    <workbookView xWindow="0" yWindow="460" windowWidth="28700" windowHeight="17520" xr2:uid="{00000000-000D-0000-FFFF-FFFF00000000}"/>
  </bookViews>
  <sheets>
    <sheet name="בריאות 2017" sheetId="3" r:id="rId1"/>
    <sheet name="רווחה 2017 " sheetId="2" r:id="rId2"/>
    <sheet name="חינוך 2017" sheetId="4" r:id="rId3"/>
    <sheet name="עלייה וקליטה 2017" sheetId="1" r:id="rId4"/>
  </sheets>
  <externalReferences>
    <externalReference r:id="rId5"/>
    <externalReference r:id="rId6"/>
  </externalReferences>
  <definedNames>
    <definedName name="_xlnm.Print_Titles" localSheetId="3">'עלייה וקליטה 2017'!$1:$1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7" i="4" l="1"/>
  <c r="I67" i="4"/>
  <c r="F42" i="4"/>
  <c r="F52" i="2" l="1"/>
  <c r="E52" i="2"/>
  <c r="E32" i="2"/>
  <c r="E4" i="2"/>
  <c r="E15" i="2"/>
  <c r="E34" i="2"/>
  <c r="E43" i="2"/>
  <c r="E16" i="2"/>
  <c r="E21" i="2"/>
  <c r="E31" i="2"/>
  <c r="E7" i="2"/>
  <c r="E2" i="2"/>
  <c r="E3" i="2"/>
  <c r="E25" i="2"/>
  <c r="F78" i="2"/>
  <c r="F92" i="2"/>
  <c r="E92" i="2"/>
  <c r="F88" i="2"/>
  <c r="E88" i="2"/>
  <c r="F84" i="2"/>
  <c r="E84" i="2"/>
  <c r="F85" i="2"/>
  <c r="E85" i="2"/>
  <c r="F81" i="2"/>
  <c r="E81" i="2"/>
  <c r="F83" i="2"/>
  <c r="E83" i="2"/>
  <c r="F87" i="2"/>
  <c r="E87" i="2"/>
  <c r="F86" i="2"/>
  <c r="E86" i="2"/>
  <c r="F82" i="2"/>
  <c r="E82" i="2"/>
  <c r="F80" i="2"/>
  <c r="E80" i="2"/>
  <c r="F79" i="2"/>
  <c r="E79" i="2"/>
  <c r="F90" i="2"/>
  <c r="E90" i="2"/>
  <c r="F89" i="2"/>
  <c r="E89" i="2"/>
</calcChain>
</file>

<file path=xl/sharedStrings.xml><?xml version="1.0" encoding="utf-8"?>
<sst xmlns="http://schemas.openxmlformats.org/spreadsheetml/2006/main" count="364" uniqueCount="352">
  <si>
    <t>מספר מקבלי שירות</t>
  </si>
  <si>
    <t>דיור</t>
  </si>
  <si>
    <t>פרויקט קליטת בני המנשה</t>
  </si>
  <si>
    <t>אולפני עברית - ציוד והפעלה (יחד עם משרד החינוך)</t>
  </si>
  <si>
    <t>הפעלת פרויקט פלא – תגבור לימודי לתלמידי כיתות ז'-י"ב</t>
  </si>
  <si>
    <t>פנימיות עם מגמת לימודי משטרה</t>
  </si>
  <si>
    <t xml:space="preserve">תוכנית גישור ויישוב סכסוכים בעדה האתיופית </t>
  </si>
  <si>
    <t>מנהל הסטודנטים</t>
  </si>
  <si>
    <t>שירותי מעטפ"ת- ליווי חברתי אקדמי סוציאלי ואישי לסטודנטים עולים</t>
  </si>
  <si>
    <t>צעירים</t>
  </si>
  <si>
    <t>הפעלת תוכניות לצעירים במרכז העלייה וקליטה בית ברודצקי בת"א</t>
  </si>
  <si>
    <t>מרכזי צעירים חיפה</t>
  </si>
  <si>
    <t>מרכז צעירים רעננה</t>
  </si>
  <si>
    <t>מרכז צעירים תלפיות מזרח - ירושלים</t>
  </si>
  <si>
    <t>אגף תעסוקה</t>
  </si>
  <si>
    <t>הפעלת מרכזי תעסוקה לעולים ותושבים חוזרים בארץ ובחו"ל</t>
  </si>
  <si>
    <t xml:space="preserve">(כגון רופאים, סיעוד, רו"ח, עו"ד ועוד)ארגון, הפעלה ומימון קורסי הכנה לרישוי  </t>
  </si>
  <si>
    <t>מעלו"ת :סיוע לעולים בפתיחת עסק</t>
  </si>
  <si>
    <t>ביזנס IL: עידוד עולים ליזמות</t>
  </si>
  <si>
    <t>עידוד עלייה</t>
  </si>
  <si>
    <t>גרעין "צבר" - ליווי עולים צעירים המתגייסים לצה"ל</t>
  </si>
  <si>
    <t>תכנית הכנה לצה"ל - תכנית לחיילים בודדים</t>
  </si>
  <si>
    <t>תוכנית " סיכויים " לליווי נוער עולה עובר חוק</t>
  </si>
  <si>
    <t>תוכנית " מתבגרים בעלייה "למניעת שימוש באלכוהול'</t>
  </si>
  <si>
    <t>כתף לעולים מתקשים ( תוכנית חדשה)</t>
  </si>
  <si>
    <t>הפעלת רכזי נוער דוברי שפות במרכזי מידע וייעוץ לנוער " הפוך על הפוך "</t>
  </si>
  <si>
    <t>תוכנית " משפחה תומכת " לליווי הורים לבני נוער עוברי חוק</t>
  </si>
  <si>
    <t>תוכנית " אחריי בשטח "- חוגי סיור לנוער בסיכון</t>
  </si>
  <si>
    <t>תוכנית " מתבגרים במעגל קבוצתי "</t>
  </si>
  <si>
    <t>טינט - מענה תמיכה מקוון לבני נוער דוברי רוסית</t>
  </si>
  <si>
    <t>ייעוץ הכוונה וליווי תעסוקתי למדענים עולים ותושבים חוזרים</t>
  </si>
  <si>
    <t>קליטה במדע ואגף היזמות</t>
  </si>
  <si>
    <t xml:space="preserve">שמירה על קשר עם מדענים ישראלים השוהים בחו"ל </t>
  </si>
  <si>
    <t>תקציב 2017 אלפי ₪</t>
  </si>
  <si>
    <t>חטיבת פרט</t>
  </si>
  <si>
    <t>שרות הרווחה</t>
  </si>
  <si>
    <t>חטיבת רשויות, ארגונים וקהילה</t>
  </si>
  <si>
    <t>קליטה בקהילה</t>
  </si>
  <si>
    <t>פרויקט יע"ל תגבור לימודי לגילאי הייסודי</t>
  </si>
  <si>
    <t>ייעוץ והכוון לבחירת מסלול לימודים</t>
  </si>
  <si>
    <t>תוכנית ליווי ומנטורינג לחיילים עולים בודדים לאחר שחרור</t>
  </si>
  <si>
    <t>הפעלת מרכזי קליטה (טיפול בעולים, ללא שכירות)</t>
  </si>
  <si>
    <t>פרויקט "עולים לתאטרון"</t>
  </si>
  <si>
    <t>אגף/ מחלקה</t>
  </si>
  <si>
    <t>אגף לשירותי תקון ונוער מנותק</t>
  </si>
  <si>
    <t>שירות המבחן לנוער</t>
  </si>
  <si>
    <t>שרות המבחן לנוער</t>
  </si>
  <si>
    <t>שירות המבחן למבוגרים</t>
  </si>
  <si>
    <t xml:space="preserve">שירות המבחן למבוגרים – מסגרות, תכניות טיפול, תכניות תומכות אבחון וטיפול. </t>
  </si>
  <si>
    <t>שירות המבחן למבוגרים - בקהילה</t>
  </si>
  <si>
    <t>השירות לטיפול בהתמכרויות</t>
  </si>
  <si>
    <t>נפגעי התמכרויות – מסגרות חוץ ביתיות</t>
  </si>
  <si>
    <t>נפגעי התמכרויות – בקהילה נפגעי אלכוהול ונוער על רצף ההתמכרות</t>
  </si>
  <si>
    <t>השירות לנוער, צעירות וצעירים</t>
  </si>
  <si>
    <t>נוער צעירים וצעירות - נפגעות סחר בנשים</t>
  </si>
  <si>
    <t>נוער צעירים וצעירות - ניידת עלם איתור ואיבחון</t>
  </si>
  <si>
    <t>נוער צעירים וצעירות - מנטורינג והכשרה לצה"ל ותעסוקה</t>
  </si>
  <si>
    <t>נוער צעירים וצעירות - דירות לחסרי עורף משפחתי</t>
  </si>
  <si>
    <t>נוער צעירים וצעירות - בתים חמים במכרז</t>
  </si>
  <si>
    <t>נוער צעירים וצעירות- ידידים</t>
  </si>
  <si>
    <t>נוער צעירים וצעירות- חוזרים בשאלה</t>
  </si>
  <si>
    <t>מפעלות חינוך- פעילות ספורטיבית לנוער בסיכון</t>
  </si>
  <si>
    <t>השירות לחקירת ילדים חקירות מיוחדות</t>
  </si>
  <si>
    <t>חקירות ילדים</t>
  </si>
  <si>
    <t>רשות חסות הנוער</t>
  </si>
  <si>
    <t>חסות הנוער - חוץ ביתי</t>
  </si>
  <si>
    <t>השירות לטיפול באדם עם אוטיזם</t>
  </si>
  <si>
    <t>אוטיסטים חוץ ביתי</t>
  </si>
  <si>
    <t>שירותי בריאות</t>
  </si>
  <si>
    <t xml:space="preserve">רפואת שיניים  </t>
  </si>
  <si>
    <t>שירות לקהילה</t>
  </si>
  <si>
    <t>קהילה - קייטנות</t>
  </si>
  <si>
    <t>קהילה - נופש ארצי</t>
  </si>
  <si>
    <t>קהילה - מע"ש תעשייתי</t>
  </si>
  <si>
    <t>קהילה- תשלום למשפחות אומנה</t>
  </si>
  <si>
    <t>קהילה- עמותות טיפול במשפחות אומנה</t>
  </si>
  <si>
    <t>קהילה- נופשונים</t>
  </si>
  <si>
    <t>יועצים חיצוניים- תחומי בריאות ופנאי</t>
  </si>
  <si>
    <t>שירות דיור תומך</t>
  </si>
  <si>
    <t>דיור בקהילה</t>
  </si>
  <si>
    <t>דיור - פנימיה</t>
  </si>
  <si>
    <t>המחלקה לאבחון השמה וקידום</t>
  </si>
  <si>
    <t>אבחון, אבחונים חוזרים וועדות אבחון</t>
  </si>
  <si>
    <t>אבחון - טיפול מיני</t>
  </si>
  <si>
    <t>השירות לשיקום מקצועי תעסוקתי</t>
  </si>
  <si>
    <t>תעסוקה נתמכת</t>
  </si>
  <si>
    <t>השירות לעיוור</t>
  </si>
  <si>
    <t>תחנות מידע למתעוורים חדשים</t>
  </si>
  <si>
    <t>משתנה</t>
  </si>
  <si>
    <t>תוכניות מעבר מבי"ס לעולם העבודה</t>
  </si>
  <si>
    <r>
      <t xml:space="preserve">שירותי תרבות ופנאי </t>
    </r>
    <r>
      <rPr>
        <sz val="14"/>
        <rFont val="Calibri"/>
        <family val="2"/>
        <scheme val="minor"/>
      </rPr>
      <t>נכנס בשורה 56</t>
    </r>
  </si>
  <si>
    <t>היחידה לשירותי תמיכה בתקשורת לחרשים</t>
  </si>
  <si>
    <t>שירותי תמיכה בתקשורת ללקויי שמיעה וחירשים כולל רכישת אביזרי עזר (לפרט)</t>
  </si>
  <si>
    <t>שירותי חונכות לילדים עיוורים</t>
  </si>
  <si>
    <t>שירותי העתקת סימנים (לחירשים עיוורים) קבוצתיים</t>
  </si>
  <si>
    <t>רופאי ערר להשגה על אי קבלת תעודת עיוור</t>
  </si>
  <si>
    <t>רופאי עיניים לבדיקת זכאות לתעודת עיוור</t>
  </si>
  <si>
    <t>קניית שירותי העסקת מוגבלים (משקם)</t>
  </si>
  <si>
    <t>השירות לשיקום וטיפול בקהילה</t>
  </si>
  <si>
    <t>קיטנות</t>
  </si>
  <si>
    <t>פרויקטים בתחום השמיעה</t>
  </si>
  <si>
    <t xml:space="preserve">פיתוח ארגוני  - שירותי סיקור והערכת איכות </t>
  </si>
  <si>
    <t>לא רלוונטי</t>
  </si>
  <si>
    <t>נופשונים</t>
  </si>
  <si>
    <t>כ- 1,000 לינות</t>
  </si>
  <si>
    <t>נופש לעיוורים</t>
  </si>
  <si>
    <t>מתן הנחות בשיחות טלפון לעיוורים ונכים</t>
  </si>
  <si>
    <t xml:space="preserve">מרכזי תעסוקה ייחודיים לעיוור </t>
  </si>
  <si>
    <t>מרכזי שיקום ואבחון</t>
  </si>
  <si>
    <t>מרכזי יום לנכים קשים ופגועי ראש</t>
  </si>
  <si>
    <t>מרכזי אבחון ושיקום</t>
  </si>
  <si>
    <t>מרכז תקשורת (תיווך מרחוק לנותני שירותים)</t>
  </si>
  <si>
    <t>מרכז מאגר + סדנאות לסטודנטים (עלה)</t>
  </si>
  <si>
    <t>השירות לשיקום וטיפול חוץ ביתי</t>
  </si>
  <si>
    <t>מערכי דיור מוגן והוסטלים בקהילה (כולל פנאי)</t>
  </si>
  <si>
    <t>מעונות יום שיקומיים</t>
  </si>
  <si>
    <t>מסד נכויות - לכלל המוגבלויות</t>
  </si>
  <si>
    <t>מכונים לראיה ירודה</t>
  </si>
  <si>
    <t>מועדונים חברתיים, מרכז רב שירותי לעיוור</t>
  </si>
  <si>
    <t>מועדוניות שיקומיות לבני נוער עם נכויות (כולל חרשים)</t>
  </si>
  <si>
    <t>מאגר השאלת ציוד עזר</t>
  </si>
  <si>
    <t>טיפול מיני חברתי</t>
  </si>
  <si>
    <t>הפעלת תחנות מידע לליקויי שמיעה וחירשים</t>
  </si>
  <si>
    <t>הדרכה שיקומית</t>
  </si>
  <si>
    <t xml:space="preserve">הארכת יום + בתי תלמיד לעיוורים </t>
  </si>
  <si>
    <t>אחזקת כלבי נחיה לעיוור</t>
  </si>
  <si>
    <t>אוריינות מחשבים לחרשים עיוורים</t>
  </si>
  <si>
    <t>אומנה לילדים ונוער עם נכויות</t>
  </si>
  <si>
    <t>קהילה - ניצולי שואה - שירות טלפוני - ערן</t>
  </si>
  <si>
    <t>ילד ונוער</t>
  </si>
  <si>
    <t>קהילה - מרכזי חירום אקסטרניים</t>
  </si>
  <si>
    <t xml:space="preserve">פגיעות מיניות - מרכזים לנפגעים </t>
  </si>
  <si>
    <t>פגיעות מיניות - מרכזי הגנה</t>
  </si>
  <si>
    <t>השירות לרווחת הפרט והמשפחה</t>
  </si>
  <si>
    <t>משפחות נפגעות אלימות במשפחה - שירותי הגנה וטיפול חוץ ביתי - (מקלטים ודירות מעבר לנשים נפגעות אלימות וילדיהן)</t>
  </si>
  <si>
    <t xml:space="preserve"> 686 נשים945 ילדים</t>
  </si>
  <si>
    <t>משפחות נפגעות אלימות במשפחה - שירותי הגנה וטיפול חוץ ביתי- לנשים יוצאות מקלטים</t>
  </si>
  <si>
    <t>משפחות נפגעות אובדן פתאומי ושכול - תאונות דרכים (מרכז הסיוע למשפחות נפגעי תאונות דרכים)</t>
  </si>
  <si>
    <t>166 משפחות</t>
  </si>
  <si>
    <t>משפחות נפגעות אובדן פתאומי ושכול - עבירות המתה</t>
  </si>
  <si>
    <t>551 משפחות</t>
  </si>
  <si>
    <t>משפחות נפגעות אובדן פתאומי ושכול - אובדנות (תכנית הסיוע לאחר האירוע האובדני)</t>
  </si>
  <si>
    <t>200 משפחות</t>
  </si>
  <si>
    <t>משפחות ויחידים בקצה הרצף - דרי רחוב</t>
  </si>
  <si>
    <t>מרכזי עוצמה</t>
  </si>
  <si>
    <t>מרכזי חירום אינטרניים</t>
  </si>
  <si>
    <t>מרכזי הורים ילדים</t>
  </si>
  <si>
    <t>מוסדי - בתי אבות (פיקוח)</t>
  </si>
  <si>
    <t>מוסדי - בתי אבות</t>
  </si>
  <si>
    <t>חוץ ביתי - נופשונים</t>
  </si>
  <si>
    <t>חוץ ביתי- טיפוליות, שיקומיות ופוסט אישפוזיות</t>
  </si>
  <si>
    <t>פנימיות יום</t>
  </si>
  <si>
    <t>חוץ ביתי- אומנה</t>
  </si>
  <si>
    <t>הראל- ביטוח שיניים במסגרות חוץ ביתיות</t>
  </si>
  <si>
    <t>כ- 11,000 בחודש</t>
  </si>
  <si>
    <t>שירות למען הילד</t>
  </si>
  <si>
    <t>אימוץ - מרכז רפואי לילדים המועמדים לאימוץ</t>
  </si>
  <si>
    <t>אימוץ - יעוץ וליווי למשפחות מאמצות</t>
  </si>
  <si>
    <t>אימוץ- בתי מעבר לילדים הממתינים לאימוץ</t>
  </si>
  <si>
    <t xml:space="preserve"> נושמים לרווחה</t>
  </si>
  <si>
    <t xml:space="preserve"> משפחות ופרטים במצוקה בקהילה - תכנית "יחדיו"</t>
  </si>
  <si>
    <t xml:space="preserve"> משפחות ופרטים במצוקה בקהילה - תכניות לשיקום כלכלי – תעסוקה לרווחה</t>
  </si>
  <si>
    <t xml:space="preserve"> משפחות ופרטים במצוקה בקהילה - תכניות לשיקום כלכלי – תכנית "אשת חייל"</t>
  </si>
  <si>
    <t xml:space="preserve"> משפחות ופרטים במצוקה בקהילה - שירות סמך מקצועי</t>
  </si>
  <si>
    <t xml:space="preserve"> משפחות ופרטים במצוקה בקהילה - סדנאות לשיפור תפקוד והעשרת חיי המשפחה</t>
  </si>
  <si>
    <t>בתי מעבר</t>
  </si>
  <si>
    <t xml:space="preserve">מנהל / אגף </t>
  </si>
  <si>
    <t xml:space="preserve">אגף / מחלקה </t>
  </si>
  <si>
    <t xml:space="preserve">מספר מקבלי שירות </t>
  </si>
  <si>
    <t>תעסוקה מוגנת</t>
  </si>
  <si>
    <t xml:space="preserve"> שם השירות  חברתי</t>
  </si>
  <si>
    <t>גריאטריה</t>
  </si>
  <si>
    <t>אשפוז סיעודי</t>
  </si>
  <si>
    <t>התקשרות אם הג'וינט אשל לפיתוח תכוניות ושירותים לזקנים בישראל לשנים 2015-2017</t>
  </si>
  <si>
    <t>אש"ל- מיזם משותף חברתי בריאותי לקשישים</t>
  </si>
  <si>
    <t xml:space="preserve">שירותי ביצוע בדיקות הערכה תפקודית לקשישים </t>
  </si>
  <si>
    <t>בריאות הנפש</t>
  </si>
  <si>
    <t>שיקום נכי נפש בקהילה- דיור - הוסטלים</t>
  </si>
  <si>
    <t>תחליפי אשפוז -טיפול בבעלי תחלואה כפולה</t>
  </si>
  <si>
    <t>אשפוזיות- שירותי גמילה</t>
  </si>
  <si>
    <t>שיקום נכי נפש בקהילה- חברה - מועדונים חברתיים</t>
  </si>
  <si>
    <t>שיקום נכי נפש בקהילה- חברה - חונכות אקדמית</t>
  </si>
  <si>
    <t>שיקום נכי נפש בקהילה- תעסוקה - מפעל מוגן</t>
  </si>
  <si>
    <t>שיקום נכי נפש בקהילה- תעסוקה - תעסוקה נתמכת</t>
  </si>
  <si>
    <t>תחליפי אשפוז - מגורים טיפוליים</t>
  </si>
  <si>
    <t>טיפול בריאותי מקדם לילדים אוטיסטים</t>
  </si>
  <si>
    <t>טיפול תרופתי ממושך- מתדון וסובוקסון</t>
  </si>
  <si>
    <t>שיקום נכי נפש בקהילה- חברה - סומכות</t>
  </si>
  <si>
    <t>תחליפי אשפוז - הפעלת מחלקת טיפול יום בבריאות הנפש בקהילה</t>
  </si>
  <si>
    <t>הפעלת התכנית להערכת מדדי תוצאה ותהליכים במערך השיקום בבריאות הנפש</t>
  </si>
  <si>
    <t>מרכזי ייעוץ למשפחות</t>
  </si>
  <si>
    <t>רכישת שירותי תאום תכנית שיקום בקהילה בתחום בריאות הנפש</t>
  </si>
  <si>
    <t>שירותים של מתאמי תוכניות שיקום בקהילה בתחום בריאות הנפש</t>
  </si>
  <si>
    <t>שעת חירום- מרכזי חוסן</t>
  </si>
  <si>
    <t>שיקום נכי נפש בקהילה- דיור - דיור מוגן</t>
  </si>
  <si>
    <t xml:space="preserve">שירותי העברה וליווי בכפייה של חולי נפש </t>
  </si>
  <si>
    <t xml:space="preserve">שירותי קורס הכנה ללימודים על תיכוניים עבור מתמודדים עם נכות נפשית </t>
  </si>
  <si>
    <t>ביצוע סקרי הערכת מסגרות שיקום</t>
  </si>
  <si>
    <t>שיקום נכי נפש בקהילה- חברה - מלווי השכלה</t>
  </si>
  <si>
    <t>הפעלת תכנית צרכים נותני שירות- מערך ליווי והדרכה המוביל לשילוב של אדם עם נכות נפשית כעובד מן המניין למתן עזרה במסגרות השיקום והטיפול בבריאות הנפש</t>
  </si>
  <si>
    <t>רכישת שירותי הפעלה וקיום תכנית "אוניברסיטה בעם"</t>
  </si>
  <si>
    <t>מאות</t>
  </si>
  <si>
    <t xml:space="preserve">הפעלת יחידה איבחונית בין משרדית לאנשים עם הפרעות </t>
  </si>
  <si>
    <t>אגף שיקום</t>
  </si>
  <si>
    <t xml:space="preserve">מתן שירותי שירות תותבות, סדים ונעליים עבור נכי גפיים בישראל </t>
  </si>
  <si>
    <t xml:space="preserve">מכשירי שיקום וניידות- התאמה, תיקון וחלוקת מכשירי שיקום וניידות </t>
  </si>
  <si>
    <t xml:space="preserve">תקשורת תומכת וחלופית </t>
  </si>
  <si>
    <t>ייעוץ וניהול ואספקת שירותים עבור נכי גפיים בישראל</t>
  </si>
  <si>
    <t>תיקונים של מכשירי ניידות ממונעים</t>
  </si>
  <si>
    <t>מתן ביטוח רפואי לקטינים חסרי מעמד השוהים בישראל</t>
  </si>
  <si>
    <t>קידום בטיחות ילדים</t>
  </si>
  <si>
    <t>מרפאה לחסרי ביטוח בתל אביב</t>
  </si>
  <si>
    <t>טיפול בחסרי מעמד כללי (אשפוז, HIV  וכו')</t>
  </si>
  <si>
    <t>מקלטים לקורבנות סחר</t>
  </si>
  <si>
    <t>הפעלת מענה אמבולטורי בתחום בריאות הנפש לאוכלוסיית חסרי הביטוח בישראל</t>
  </si>
  <si>
    <t>עבודה סוציאלית</t>
  </si>
  <si>
    <t>פרויקט מניעת אלימות במשפחה</t>
  </si>
  <si>
    <t>מרכזים אקוטיים לטיפול בנפגעות תקיפה מינית</t>
  </si>
  <si>
    <t>מרכז לוטם לטיפול בנפגעות תקיפה מינית</t>
  </si>
  <si>
    <t xml:space="preserve">שירותי עו"ס לאיתור וטיפול בנפגעי אלימות במשפחה </t>
  </si>
  <si>
    <t>האגף לבריאות השן</t>
  </si>
  <si>
    <t>בריאות השן ברשויות</t>
  </si>
  <si>
    <t>רשויות מקומיות</t>
  </si>
  <si>
    <t>טיפולי שיניים לזכאי סל שיקום</t>
  </si>
  <si>
    <t>רפואה קהילתית</t>
  </si>
  <si>
    <t>מוקדים לרפואה דחופה בפריפריה</t>
  </si>
  <si>
    <t xml:space="preserve"> 8 רשויות מקומיות </t>
  </si>
  <si>
    <t>שירותי בריאות הציבור</t>
  </si>
  <si>
    <t>חינוך לבריאות</t>
  </si>
  <si>
    <t>בריאות התלמיד</t>
  </si>
  <si>
    <t>גנטיקה קהילתית</t>
  </si>
  <si>
    <t>בדיקות גנטיות</t>
  </si>
  <si>
    <t>תזונה</t>
  </si>
  <si>
    <t>דיאטניות למעונות יום שיקומיים</t>
  </si>
  <si>
    <t>90 מעונות</t>
  </si>
  <si>
    <t>מחלקה לאם לילד ולמתבגר</t>
  </si>
  <si>
    <t xml:space="preserve">שירותי טיפת חלב בכפר </t>
  </si>
  <si>
    <t>שחפת ואיידס</t>
  </si>
  <si>
    <t>הפעלת מרכזים למזעור נזקים למשתמשי סמים</t>
  </si>
  <si>
    <t xml:space="preserve">מנהל רפואה </t>
  </si>
  <si>
    <t xml:space="preserve">שם השירות החברתי </t>
  </si>
  <si>
    <t xml:space="preserve">אגף בכיר אזרחים ותיקים </t>
  </si>
  <si>
    <t>מנהל שירותים אישיים וחברתיים</t>
  </si>
  <si>
    <t xml:space="preserve">רפואה כללית </t>
  </si>
  <si>
    <t>מנהל/ אגף</t>
  </si>
  <si>
    <t>מנהל מוגבלויות               (איחוד של אגף מש"ה ושל אגף לשירותי רווחה ושיקום)</t>
  </si>
  <si>
    <t>מינהל פדגוגי</t>
  </si>
  <si>
    <t>מתן שירותים מינהלתיים להפעלת תוכנית ההזנה</t>
  </si>
  <si>
    <t>הפעלת מסגרות ציל"ה</t>
  </si>
  <si>
    <t>הפעלת מערך כולל של מסגרות לימודיות ותוספתיות (מיל"ת)</t>
  </si>
  <si>
    <t>מינהלת לניהול רכישת ספרי לימוד</t>
  </si>
  <si>
    <t>הפעלת סל תרבות ארצי</t>
  </si>
  <si>
    <t>הפעלת תוכניות לאורח חיים בריא</t>
  </si>
  <si>
    <t>חינוך יסודי</t>
  </si>
  <si>
    <t>מתן שירותי ניהול ותפעול של תכניות העשרה (קרב)</t>
  </si>
  <si>
    <t>הפעלת תוכניות בנושא מגדר</t>
  </si>
  <si>
    <t>אגף א' לחינוך תלמידים ונוער בסיכון</t>
  </si>
  <si>
    <t>הפעלת שירותי חינוך והשכלה לנוער מנותק</t>
  </si>
  <si>
    <t>תכנון הנחייה ליווי מעקב והפעלת תוכניות אגף שח"ר</t>
  </si>
  <si>
    <t>תוכנית אסכולה לשיפור ההישגים והעלאת שיעור הזכאים לתעודת בגרות בכיתות אתגר בבתי ספר מקיפים</t>
  </si>
  <si>
    <t>תוכנית פותחים עתיד לבני נוער בסיכון</t>
  </si>
  <si>
    <t>הפעלת תוכניות לחיזוק דימוי עצמי</t>
  </si>
  <si>
    <t>חינוך מיוחד</t>
  </si>
  <si>
    <t>אספקת שירותים רפואיים לתלמידים במסגרות החינוך המיוחד</t>
  </si>
  <si>
    <t>הפעלת שירותי חינוך לתלמידים חולים בביתם</t>
  </si>
  <si>
    <t xml:space="preserve"> ביצוע תכניות חוויתיות לתלמידי החינוך המיוחד הלומדים במסגרות החנ"מ</t>
  </si>
  <si>
    <t>אספקת סדרות של הפוגה חינוך והעשרה לתלמידים חולים במחלות כרונייות ומסכנות חיים</t>
  </si>
  <si>
    <t>הפעלת שירותי חינוך לילדים חולים בבתי חולים</t>
  </si>
  <si>
    <t xml:space="preserve">מטה המינהל </t>
  </si>
  <si>
    <t>מינהלת תפעול תכניות פדגוגיות במגזר הערבי הדרוזי והבדואי</t>
  </si>
  <si>
    <t>מתן שירותי חינוך הדרכה ופעילות חינוכית מחקרית של חינוך למדעי הסביבה בנגב</t>
  </si>
  <si>
    <t>טיפול רפואי ראשוני לתלמידים שנפצעו במוסדות חינוך</t>
  </si>
  <si>
    <t>תוכנית הדרכה בעזרה ראשונה לתלמידי כתות י</t>
  </si>
  <si>
    <t>תוכנית מפרש-תכנית לקידום יוזמות חדשניות של מנהלים וצוותיהם המיושמות בבתי הספר</t>
  </si>
  <si>
    <t>מיזם משותף לעידוד יוזמות חינוכיות -פיתוח יוזמות חינוכיות של מורים וגננות</t>
  </si>
  <si>
    <t>חינוך על יסודי</t>
  </si>
  <si>
    <t>הפעלת תוכנית לשיפור זכאות לבגרות- לב"ם</t>
  </si>
  <si>
    <t>המחצית השלישית-סמסטר קיץ</t>
  </si>
  <si>
    <t>שפ"י</t>
  </si>
  <si>
    <t>שירותי הפעלת וועדות מומחים יעוץ והדרכה ושירותים פסיכולוגיים</t>
  </si>
  <si>
    <t>מחוננים</t>
  </si>
  <si>
    <t>מיזם משותף- חינוך לפסגות</t>
  </si>
  <si>
    <t>מיזם משותף- מצויינות 2000</t>
  </si>
  <si>
    <t>תוכנית אלפא</t>
  </si>
  <si>
    <t>קדם-עתידים</t>
  </si>
  <si>
    <t>עריכת מבחני קבלה לתלמידים מחוננים</t>
  </si>
  <si>
    <t>פרוייקט מנחים עמיתים</t>
  </si>
  <si>
    <t>אודיסאה</t>
  </si>
  <si>
    <t>אגף זה"ב, נגישות ואורח חיים בטוח</t>
  </si>
  <si>
    <t>הפעלת תוכניות בנושא זהירות בדרכים</t>
  </si>
  <si>
    <t>פרוייקט אור ירוק-סינמה דרייב לתלמידי כיתות  י"א המפגיש אותם  עם סיטואציות מעולם הנהיגה כגון אלכוהול ונהיגה , לחץ חברתי ועוד</t>
  </si>
  <si>
    <t>זה"ב בחברה הבדואית ובחברה היהודית</t>
  </si>
  <si>
    <t>זה"ב בגן - העברה בן דורית</t>
  </si>
  <si>
    <t xml:space="preserve">קליטת תלמידים עולים </t>
  </si>
  <si>
    <t>תכנית להפעלת מגשרים לתלמידים בני הקהילה האתיופית</t>
  </si>
  <si>
    <t>תגבור לימודי תוספתי לתלמידים עולים (סל"ע)</t>
  </si>
  <si>
    <t>יישומי חוק ומדיניות</t>
  </si>
  <si>
    <t>רכישת מארזי ספרים והפצתם</t>
  </si>
  <si>
    <t>הפקה ואספקת ספרי קריאה בגנ"י (ספריית פיג'מה)</t>
  </si>
  <si>
    <t>הפעלת המתנ"סים</t>
  </si>
  <si>
    <t>הפעלת תוכנית חינוכית להעמקת הזהות האזרחית והזהות היהודית ציונית</t>
  </si>
  <si>
    <t>ארגון וביצוע של שירותי הטסה וקרקע של משלחות תלמידים לפולין</t>
  </si>
  <si>
    <t>הפעלת סמינרים ומחנות בתנאי פנימיה לתלמידים למדריכים ולרכזי טיולים</t>
  </si>
  <si>
    <t>הפעלת תהליך הכנה והכוונה לשירות משמעותי בצה"ל בקרב בני נוער מהפריפריה</t>
  </si>
  <si>
    <t>עמ"ן- עיר מתנדבת נוער</t>
  </si>
  <si>
    <t>הפעלת תוכניות פנאי לבעלי מוגבלויות</t>
  </si>
  <si>
    <t>פיתוח מקצועי לעובדי הוראה</t>
  </si>
  <si>
    <t>ביצוע השתלמויות וימי עיון לעובדי הוראה</t>
  </si>
  <si>
    <t>הפעלת מרכז להשתלמויות בתחומי יהדות ודמוקרטיה</t>
  </si>
  <si>
    <t>הפעלת מרכז ארצי להשתלמויות מורים במדעים וטכנולוגיה</t>
  </si>
  <si>
    <t>תוכנית להכשרת מצטיינים מקרב יוצאי יחידות שדה בצה"ל להוראה</t>
  </si>
  <si>
    <t>התמחות וכניסה להוראה</t>
  </si>
  <si>
    <t>ליווי קליטתם של 100 מורים ערבים מצטיינים</t>
  </si>
  <si>
    <t>מינהל מדע וטכנולוגיה</t>
  </si>
  <si>
    <t>עבודה מעשית של תלמידים במפעלי תעשיה וכן חשיפה לתעשייה</t>
  </si>
  <si>
    <t xml:space="preserve">מדערום </t>
  </si>
  <si>
    <t>תוכנית ביוטק</t>
  </si>
  <si>
    <t>מזכירות פדגוגית</t>
  </si>
  <si>
    <t xml:space="preserve">אגף מורשת </t>
  </si>
  <si>
    <t>פרוייקט התנ"ך- הסיפור של כולנו</t>
  </si>
  <si>
    <t>הציבור הרחב</t>
  </si>
  <si>
    <t>מיזם משותף- תרבות ישראל במערכת החינוך הממלכתית</t>
  </si>
  <si>
    <t>מיזם משותף להפעלת תוכנית מארג לקידום מצויינות בחינוך יהודי ציוני ואזרחי במערכת החינוך הממלכתית</t>
  </si>
  <si>
    <t>תוכנית בארי מכון הרטמן</t>
  </si>
  <si>
    <t>מיזם משותף הפעלת תוכנית יצירת תרבות יהודית במוסדות תל"י</t>
  </si>
  <si>
    <t xml:space="preserve">אגף מדעים </t>
  </si>
  <si>
    <t>הפעלה של מרכזי מורים ארציים במקצועות מדעיים</t>
  </si>
  <si>
    <t>הפעלת מעבדה לסיוע ותמיכה בהוראת ביולוגיה</t>
  </si>
  <si>
    <t xml:space="preserve">אגף רוח וחברה </t>
  </si>
  <si>
    <t>סופר אורח- תוכנית של בתי ספר מארחים מפגשים עם סופר כיתות:ד'-יב'.</t>
  </si>
  <si>
    <t>הדרכות תלמידים בבתי משפט</t>
  </si>
  <si>
    <t>מינהל תיאום ובקרה</t>
  </si>
  <si>
    <t>אגף לחינוך מבוגרים</t>
  </si>
  <si>
    <t xml:space="preserve">מאגר יוזמי ומפעילי פעילות למבוגרים </t>
  </si>
  <si>
    <t>מערך מבחנים למבוגרים בהשלמת השכלה ובאולפנים</t>
  </si>
  <si>
    <t>אגף א נכסים ולוגיסטיקה</t>
  </si>
  <si>
    <t>טיפולי שיניים לתלמידים שנפגעו בתאונה</t>
  </si>
  <si>
    <t>כלל בתי הספר</t>
  </si>
  <si>
    <t>500 מוסדות</t>
  </si>
  <si>
    <t xml:space="preserve">12 בתי ספר </t>
  </si>
  <si>
    <t xml:space="preserve">6 רשויות </t>
  </si>
  <si>
    <t xml:space="preserve">1293 בתי ספר </t>
  </si>
  <si>
    <t xml:space="preserve">שירות למטה </t>
  </si>
  <si>
    <t xml:space="preserve">47 כתות </t>
  </si>
  <si>
    <t>600 בתי ספר</t>
  </si>
  <si>
    <t>250 בתי ספר</t>
  </si>
  <si>
    <t xml:space="preserve">800 בתי ספר וגנים </t>
  </si>
  <si>
    <t>151 מתנ"סים</t>
  </si>
  <si>
    <t xml:space="preserve">תוכניות למידה משלימה </t>
  </si>
  <si>
    <t>מנהל חברה ונוער</t>
  </si>
  <si>
    <t xml:space="preserve">מנהל הכשרה והתפתחות מקצועית לעובדי הוראה </t>
  </si>
  <si>
    <t>ביצוע בדיקת זכאות לנכות על פי חוק השיקום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</si>
</sst>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₪&quot;\ * #,##0.00_ ;_ &quot;₪&quot;\ * \-#,##0.00_ ;_ &quot;₪&quot;\ * &quot;-&quot;??_ ;_ @_ "/>
    <numFmt numFmtId="165" formatCode="_ * #,##0.00_ ;_ * \-#,##0.00_ ;_ * &quot;-&quot;??_ ;_ @_ "/>
    <numFmt numFmtId="166" formatCode="_ * #,##0_ ;_ * \-#,##0_ ;_ * &quot;-&quot;??_ ;_ @_ "/>
  </numFmts>
  <fonts count="22">
    <font>
      <sz val="12"/>
      <color theme="1"/>
      <name val="Arial"/>
      <family val="2"/>
      <charset val="177"/>
    </font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2"/>
      <color theme="1"/>
      <name val="Arial"/>
      <family val="2"/>
      <charset val="177"/>
    </font>
    <font>
      <b/>
      <sz val="16"/>
      <name val="Gisha"/>
      <family val="2"/>
    </font>
    <font>
      <b/>
      <sz val="16"/>
      <color theme="0"/>
      <name val="Gisha"/>
      <family val="2"/>
    </font>
    <font>
      <sz val="16"/>
      <color theme="1"/>
      <name val="Calibri"/>
      <family val="2"/>
      <charset val="177"/>
      <scheme val="minor"/>
    </font>
    <font>
      <sz val="16"/>
      <name val="Gisha"/>
      <family val="2"/>
    </font>
    <font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charset val="177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</cellStyleXfs>
  <cellXfs count="154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2" applyFont="1" applyFill="1" applyAlignment="1">
      <alignment wrapText="1"/>
    </xf>
    <xf numFmtId="0" fontId="4" fillId="2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vertical="center" wrapText="1"/>
    </xf>
    <xf numFmtId="3" fontId="8" fillId="0" borderId="5" xfId="0" applyNumberFormat="1" applyFont="1" applyFill="1" applyBorder="1" applyAlignment="1">
      <alignment horizontal="center" vertical="center" wrapText="1"/>
    </xf>
    <xf numFmtId="3" fontId="8" fillId="0" borderId="5" xfId="0" applyNumberFormat="1" applyFont="1" applyFill="1" applyBorder="1" applyAlignment="1">
      <alignment vertical="center" wrapText="1"/>
    </xf>
    <xf numFmtId="0" fontId="6" fillId="0" borderId="0" xfId="2" applyFont="1"/>
    <xf numFmtId="0" fontId="8" fillId="0" borderId="5" xfId="0" applyNumberFormat="1" applyFont="1" applyFill="1" applyBorder="1" applyAlignment="1">
      <alignment horizontal="center" vertical="center" wrapText="1"/>
    </xf>
    <xf numFmtId="0" fontId="6" fillId="0" borderId="0" xfId="2" applyFont="1" applyFill="1"/>
    <xf numFmtId="166" fontId="8" fillId="0" borderId="5" xfId="4" applyNumberFormat="1" applyFont="1" applyFill="1" applyBorder="1" applyAlignment="1">
      <alignment vertical="center" wrapText="1"/>
    </xf>
    <xf numFmtId="0" fontId="11" fillId="0" borderId="0" xfId="2" applyFont="1" applyFill="1"/>
    <xf numFmtId="3" fontId="6" fillId="0" borderId="0" xfId="2" applyNumberFormat="1" applyFont="1"/>
    <xf numFmtId="0" fontId="8" fillId="0" borderId="5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3" fontId="14" fillId="3" borderId="5" xfId="4" applyNumberFormat="1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vertical="center" wrapText="1"/>
    </xf>
    <xf numFmtId="166" fontId="8" fillId="0" borderId="5" xfId="4" applyNumberFormat="1" applyFont="1" applyFill="1" applyBorder="1" applyAlignment="1">
      <alignment horizontal="center" vertical="center" wrapText="1"/>
    </xf>
    <xf numFmtId="0" fontId="6" fillId="0" borderId="5" xfId="2" applyFont="1" applyBorder="1"/>
    <xf numFmtId="0" fontId="6" fillId="0" borderId="5" xfId="2" applyFont="1" applyFill="1" applyBorder="1"/>
    <xf numFmtId="0" fontId="6" fillId="0" borderId="5" xfId="2" applyFont="1" applyBorder="1" applyAlignment="1">
      <alignment horizontal="center" wrapText="1"/>
    </xf>
    <xf numFmtId="1" fontId="6" fillId="0" borderId="5" xfId="2" applyNumberFormat="1" applyFont="1" applyBorder="1"/>
    <xf numFmtId="0" fontId="6" fillId="0" borderId="5" xfId="2" applyFont="1" applyBorder="1" applyAlignment="1">
      <alignment horizontal="center"/>
    </xf>
    <xf numFmtId="166" fontId="6" fillId="0" borderId="5" xfId="4" applyNumberFormat="1" applyFont="1" applyBorder="1" applyAlignment="1">
      <alignment horizontal="center"/>
    </xf>
    <xf numFmtId="0" fontId="17" fillId="2" borderId="0" xfId="2" applyFont="1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Border="1"/>
    <xf numFmtId="0" fontId="18" fillId="0" borderId="0" xfId="0" applyFont="1" applyFill="1" applyBorder="1"/>
    <xf numFmtId="0" fontId="0" fillId="0" borderId="15" xfId="0" applyBorder="1"/>
    <xf numFmtId="0" fontId="12" fillId="0" borderId="0" xfId="0" applyFont="1"/>
    <xf numFmtId="0" fontId="18" fillId="0" borderId="0" xfId="0" applyFont="1" applyFill="1"/>
    <xf numFmtId="0" fontId="1" fillId="4" borderId="0" xfId="0" applyFont="1" applyFill="1"/>
    <xf numFmtId="165" fontId="18" fillId="0" borderId="0" xfId="0" applyNumberFormat="1" applyFont="1" applyFill="1"/>
    <xf numFmtId="166" fontId="18" fillId="0" borderId="0" xfId="0" applyNumberFormat="1" applyFont="1" applyFill="1"/>
    <xf numFmtId="0" fontId="1" fillId="0" borderId="0" xfId="0" applyFont="1" applyFill="1"/>
    <xf numFmtId="0" fontId="14" fillId="3" borderId="5" xfId="0" applyFont="1" applyFill="1" applyBorder="1" applyAlignment="1">
      <alignment horizontal="center" vertical="center" wrapText="1"/>
    </xf>
    <xf numFmtId="166" fontId="14" fillId="3" borderId="5" xfId="4" applyNumberFormat="1" applyFont="1" applyFill="1" applyBorder="1" applyAlignment="1">
      <alignment vertical="center" wrapText="1"/>
    </xf>
    <xf numFmtId="3" fontId="14" fillId="3" borderId="5" xfId="0" applyNumberFormat="1" applyFont="1" applyFill="1" applyBorder="1" applyAlignment="1">
      <alignment horizontal="center" vertical="center" wrapText="1"/>
    </xf>
    <xf numFmtId="3" fontId="14" fillId="3" borderId="5" xfId="0" applyNumberFormat="1" applyFont="1" applyFill="1" applyBorder="1" applyAlignment="1">
      <alignment horizontal="center" vertical="center" wrapText="1" readingOrder="2"/>
    </xf>
    <xf numFmtId="166" fontId="1" fillId="0" borderId="0" xfId="0" applyNumberFormat="1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166" fontId="16" fillId="2" borderId="5" xfId="0" applyNumberFormat="1" applyFont="1" applyFill="1" applyBorder="1" applyAlignment="1">
      <alignment horizontal="center" vertical="center" wrapText="1"/>
    </xf>
    <xf numFmtId="3" fontId="16" fillId="2" borderId="5" xfId="0" applyNumberFormat="1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/>
    </xf>
    <xf numFmtId="166" fontId="8" fillId="0" borderId="5" xfId="4" applyNumberFormat="1" applyFont="1" applyFill="1" applyBorder="1" applyAlignment="1">
      <alignment vertical="center"/>
    </xf>
    <xf numFmtId="166" fontId="10" fillId="0" borderId="5" xfId="0" applyNumberFormat="1" applyFont="1" applyFill="1" applyBorder="1"/>
    <xf numFmtId="3" fontId="10" fillId="0" borderId="5" xfId="0" applyNumberFormat="1" applyFont="1" applyFill="1" applyBorder="1"/>
    <xf numFmtId="0" fontId="10" fillId="0" borderId="5" xfId="0" applyFont="1" applyFill="1" applyBorder="1"/>
    <xf numFmtId="0" fontId="8" fillId="0" borderId="5" xfId="0" applyFont="1" applyFill="1" applyBorder="1" applyAlignment="1">
      <alignment horizontal="right" vertical="center" wrapText="1"/>
    </xf>
    <xf numFmtId="3" fontId="8" fillId="0" borderId="5" xfId="0" applyNumberFormat="1" applyFont="1" applyFill="1" applyBorder="1" applyAlignment="1">
      <alignment horizontal="center" vertical="top" wrapText="1" readingOrder="2"/>
    </xf>
    <xf numFmtId="0" fontId="8" fillId="3" borderId="5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vertical="center" wrapText="1"/>
    </xf>
    <xf numFmtId="166" fontId="8" fillId="3" borderId="5" xfId="4" applyNumberFormat="1" applyFont="1" applyFill="1" applyBorder="1" applyAlignment="1">
      <alignment vertical="center" wrapText="1"/>
    </xf>
    <xf numFmtId="3" fontId="8" fillId="3" borderId="5" xfId="0" applyNumberFormat="1" applyFont="1" applyFill="1" applyBorder="1" applyAlignment="1">
      <alignment horizontal="center" vertical="top" wrapText="1" readingOrder="2"/>
    </xf>
    <xf numFmtId="166" fontId="10" fillId="3" borderId="5" xfId="0" applyNumberFormat="1" applyFont="1" applyFill="1" applyBorder="1"/>
    <xf numFmtId="3" fontId="8" fillId="3" borderId="5" xfId="0" applyNumberFormat="1" applyFont="1" applyFill="1" applyBorder="1" applyAlignment="1">
      <alignment horizontal="center" vertical="center" wrapText="1"/>
    </xf>
    <xf numFmtId="3" fontId="10" fillId="3" borderId="5" xfId="0" applyNumberFormat="1" applyFont="1" applyFill="1" applyBorder="1"/>
    <xf numFmtId="0" fontId="10" fillId="3" borderId="5" xfId="0" applyFont="1" applyFill="1" applyBorder="1"/>
    <xf numFmtId="3" fontId="8" fillId="3" borderId="5" xfId="0" applyNumberFormat="1" applyFont="1" applyFill="1" applyBorder="1" applyAlignment="1">
      <alignment horizontal="center" vertical="center" wrapText="1" readingOrder="2"/>
    </xf>
    <xf numFmtId="0" fontId="8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vertical="center" wrapText="1"/>
    </xf>
    <xf numFmtId="166" fontId="8" fillId="3" borderId="4" xfId="4" applyNumberFormat="1" applyFont="1" applyFill="1" applyBorder="1" applyAlignment="1">
      <alignment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0" fontId="10" fillId="3" borderId="4" xfId="0" applyFont="1" applyFill="1" applyBorder="1"/>
    <xf numFmtId="0" fontId="7" fillId="0" borderId="6" xfId="0" applyFont="1" applyFill="1" applyBorder="1" applyAlignment="1">
      <alignment vertical="center" wrapText="1"/>
    </xf>
    <xf numFmtId="166" fontId="1" fillId="0" borderId="0" xfId="0" applyNumberFormat="1" applyFont="1"/>
    <xf numFmtId="3" fontId="0" fillId="0" borderId="15" xfId="0" applyNumberFormat="1" applyBorder="1"/>
    <xf numFmtId="166" fontId="10" fillId="0" borderId="0" xfId="0" applyNumberFormat="1" applyFont="1" applyFill="1"/>
    <xf numFmtId="0" fontId="9" fillId="2" borderId="0" xfId="0" applyFont="1" applyFill="1" applyAlignment="1">
      <alignment vertical="center"/>
    </xf>
    <xf numFmtId="0" fontId="6" fillId="0" borderId="5" xfId="2" applyFont="1" applyBorder="1" applyAlignment="1">
      <alignment vertical="center"/>
    </xf>
    <xf numFmtId="164" fontId="8" fillId="0" borderId="5" xfId="1" applyFont="1" applyFill="1" applyBorder="1" applyAlignment="1">
      <alignment horizontal="center" vertical="center" wrapText="1"/>
    </xf>
    <xf numFmtId="164" fontId="6" fillId="0" borderId="0" xfId="1" applyFont="1"/>
    <xf numFmtId="166" fontId="8" fillId="0" borderId="5" xfId="1" applyNumberFormat="1" applyFont="1" applyFill="1" applyBorder="1" applyAlignment="1">
      <alignment vertical="center" wrapText="1"/>
    </xf>
    <xf numFmtId="166" fontId="6" fillId="0" borderId="5" xfId="1" applyNumberFormat="1" applyFont="1" applyBorder="1"/>
    <xf numFmtId="0" fontId="20" fillId="0" borderId="5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3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3" borderId="5" xfId="0" applyFont="1" applyFill="1" applyBorder="1" applyAlignment="1">
      <alignment horizontal="center" vertical="center" wrapText="1" readingOrder="2"/>
    </xf>
    <xf numFmtId="0" fontId="20" fillId="0" borderId="0" xfId="0" applyFont="1" applyAlignment="1">
      <alignment horizontal="center" vertical="center" readingOrder="2"/>
    </xf>
    <xf numFmtId="0" fontId="13" fillId="0" borderId="0" xfId="0" applyFont="1" applyAlignment="1">
      <alignment horizontal="center" vertical="center" readingOrder="2"/>
    </xf>
    <xf numFmtId="0" fontId="14" fillId="3" borderId="5" xfId="5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/>
    </xf>
    <xf numFmtId="0" fontId="14" fillId="3" borderId="6" xfId="0" applyFont="1" applyFill="1" applyBorder="1" applyAlignment="1">
      <alignment horizontal="center" vertical="center" wrapText="1"/>
    </xf>
    <xf numFmtId="3" fontId="14" fillId="3" borderId="5" xfId="4" applyNumberFormat="1" applyFont="1" applyFill="1" applyBorder="1" applyAlignment="1">
      <alignment horizontal="center" vertical="center" wrapText="1" readingOrder="2"/>
    </xf>
    <xf numFmtId="3" fontId="14" fillId="3" borderId="5" xfId="0" applyNumberFormat="1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 readingOrder="2"/>
    </xf>
    <xf numFmtId="0" fontId="20" fillId="3" borderId="5" xfId="0" applyFont="1" applyFill="1" applyBorder="1" applyAlignment="1">
      <alignment horizontal="center" vertical="center" readingOrder="2"/>
    </xf>
    <xf numFmtId="3" fontId="20" fillId="3" borderId="5" xfId="0" applyNumberFormat="1" applyFont="1" applyFill="1" applyBorder="1" applyAlignment="1">
      <alignment horizontal="center" vertical="center" readingOrder="2"/>
    </xf>
    <xf numFmtId="0" fontId="14" fillId="3" borderId="7" xfId="0" applyFont="1" applyFill="1" applyBorder="1" applyAlignment="1">
      <alignment horizontal="center" vertical="center" wrapText="1"/>
    </xf>
    <xf numFmtId="3" fontId="20" fillId="3" borderId="5" xfId="0" applyNumberFormat="1" applyFont="1" applyFill="1" applyBorder="1" applyAlignment="1">
      <alignment horizontal="center" vertical="center"/>
    </xf>
    <xf numFmtId="3" fontId="14" fillId="3" borderId="5" xfId="4" applyNumberFormat="1" applyFont="1" applyFill="1" applyBorder="1" applyAlignment="1">
      <alignment horizontal="center" vertical="center"/>
    </xf>
    <xf numFmtId="166" fontId="14" fillId="3" borderId="5" xfId="4" applyNumberFormat="1" applyFont="1" applyFill="1" applyBorder="1" applyAlignment="1">
      <alignment horizontal="center" vertical="center" readingOrder="2"/>
    </xf>
    <xf numFmtId="3" fontId="14" fillId="3" borderId="5" xfId="0" applyNumberFormat="1" applyFont="1" applyFill="1" applyBorder="1" applyAlignment="1">
      <alignment horizontal="center" vertical="center" readingOrder="2"/>
    </xf>
    <xf numFmtId="3" fontId="13" fillId="0" borderId="0" xfId="0" applyNumberFormat="1" applyFont="1" applyAlignment="1">
      <alignment horizontal="center" vertical="center"/>
    </xf>
    <xf numFmtId="0" fontId="8" fillId="0" borderId="4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 wrapText="1"/>
    </xf>
    <xf numFmtId="0" fontId="6" fillId="0" borderId="6" xfId="2" applyFont="1" applyBorder="1" applyAlignment="1">
      <alignment horizontal="center" vertical="center" wrapText="1"/>
    </xf>
    <xf numFmtId="0" fontId="6" fillId="0" borderId="7" xfId="2" applyFont="1" applyBorder="1" applyAlignment="1">
      <alignment horizontal="center" vertical="center" wrapText="1"/>
    </xf>
    <xf numFmtId="0" fontId="6" fillId="0" borderId="11" xfId="2" applyFont="1" applyBorder="1" applyAlignment="1">
      <alignment horizontal="center"/>
    </xf>
    <xf numFmtId="0" fontId="6" fillId="0" borderId="15" xfId="2" applyFont="1" applyBorder="1" applyAlignment="1">
      <alignment horizontal="center"/>
    </xf>
    <xf numFmtId="0" fontId="6" fillId="0" borderId="13" xfId="2" applyFont="1" applyBorder="1" applyAlignment="1">
      <alignment horizontal="center"/>
    </xf>
    <xf numFmtId="0" fontId="14" fillId="3" borderId="4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14" fillId="3" borderId="14" xfId="0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4" fillId="3" borderId="13" xfId="0" applyFont="1" applyFill="1" applyBorder="1" applyAlignment="1">
      <alignment horizontal="center" vertical="center" wrapText="1"/>
    </xf>
    <xf numFmtId="3" fontId="9" fillId="0" borderId="8" xfId="2" applyNumberFormat="1" applyFont="1" applyFill="1" applyBorder="1" applyAlignment="1">
      <alignment horizontal="center"/>
    </xf>
    <xf numFmtId="3" fontId="9" fillId="0" borderId="9" xfId="2" applyNumberFormat="1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 vertical="center" wrapText="1"/>
    </xf>
    <xf numFmtId="0" fontId="10" fillId="3" borderId="11" xfId="2" applyFont="1" applyFill="1" applyBorder="1" applyAlignment="1">
      <alignment horizontal="center" vertical="center"/>
    </xf>
    <xf numFmtId="0" fontId="10" fillId="3" borderId="13" xfId="2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</cellXfs>
  <cellStyles count="7">
    <cellStyle name="Comma" xfId="4" builtinId="3"/>
    <cellStyle name="Comma 2" xfId="3" xr:uid="{00000000-0005-0000-0000-000001000000}"/>
    <cellStyle name="Comma 3" xfId="6" xr:uid="{00000000-0005-0000-0000-000002000000}"/>
    <cellStyle name="Currency" xfId="1" builtinId="4"/>
    <cellStyle name="Normal" xfId="0" builtinId="0"/>
    <cellStyle name="Normal 2" xfId="2" xr:uid="{00000000-0005-0000-0000-000005000000}"/>
    <cellStyle name="Normal 3" xfId="5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dik/AppData/Local/Microsoft/Windows/Temporary%20Internet%20Files/Content.Outlook/9OO8DRSA/&#1508;&#1504;&#1497;&#1502;&#1497;&#1493;&#1514;%20&#1500;&#1506;&#1491;&#149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avitn/AppData/Local/Microsoft/Windows/Temporary%20Internet%20Files/Content.Outlook/81QDP6ZQ/&#1502;&#1497;&#1508;&#1493;&#1497;%20&#1502;&#1499;&#1512;&#1494;&#1497;&#1501;%20-%20&#1492;&#1499;&#1504;&#1492;%20&#1500;2017-%20&#1514;&#1511;&#1493;&#150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"/>
      <sheetName val="2016"/>
      <sheetName val="גיליון1"/>
      <sheetName val="גיליון2"/>
      <sheetName val="גיליון3"/>
    </sheetNames>
    <sheetDataSet>
      <sheetData sheetId="0" refreshError="1">
        <row r="110">
          <cell r="H110">
            <v>8494</v>
          </cell>
          <cell r="K110">
            <v>648545881.60000002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חדש ללא רשויות מקומיות"/>
      <sheetName val="גיליון1"/>
    </sheetNames>
    <sheetDataSet>
      <sheetData sheetId="0" refreshError="1">
        <row r="1">
          <cell r="E1" t="str">
            <v>שירות חברתי</v>
          </cell>
          <cell r="F1" t="str">
            <v>הוצאה ברוטו 2017</v>
          </cell>
          <cell r="G1" t="str">
            <v>מספר מקבלי שירות 2017</v>
          </cell>
        </row>
        <row r="2">
          <cell r="E2" t="str">
            <v>שרות המבחן לנוער</v>
          </cell>
          <cell r="F2">
            <v>4092</v>
          </cell>
          <cell r="G2">
            <v>6382</v>
          </cell>
        </row>
        <row r="3">
          <cell r="E3" t="str">
            <v xml:space="preserve">שירות המבחן למבוגרים – מסגרות, תכניות טיפול, תכניות תומכות אבחון וטיפול. </v>
          </cell>
          <cell r="F3">
            <v>8304</v>
          </cell>
          <cell r="G3">
            <v>250</v>
          </cell>
        </row>
        <row r="4">
          <cell r="E4" t="str">
            <v>שירות המבחן למבוגרים - בקהילה</v>
          </cell>
          <cell r="F4">
            <v>8200</v>
          </cell>
          <cell r="G4">
            <v>6000</v>
          </cell>
        </row>
        <row r="5">
          <cell r="E5" t="str">
            <v>שיקום נוער - מפתנים ומיתרים</v>
          </cell>
          <cell r="F5">
            <v>2730</v>
          </cell>
          <cell r="G5">
            <v>1772</v>
          </cell>
          <cell r="H5" t="str">
            <v>נלקחו בחשבון:ביטוח חניכים, ציונות 2000, הועדות(מוזות ויחדיו).</v>
          </cell>
        </row>
        <row r="6">
          <cell r="E6" t="str">
            <v>נפגעי התמכרויות – מסגרות חוץ ביתיות</v>
          </cell>
          <cell r="F6">
            <v>37127</v>
          </cell>
          <cell r="G6">
            <v>650</v>
          </cell>
        </row>
        <row r="7">
          <cell r="E7" t="str">
            <v>נפגעי התמכרויות – בקהילה נפגעי אלכוהול ונוער על רצף ההתמכרות</v>
          </cell>
          <cell r="F7">
            <v>9049.68</v>
          </cell>
          <cell r="G7">
            <v>960</v>
          </cell>
        </row>
        <row r="8">
          <cell r="E8" t="str">
            <v>נוער צעירים וצעירות - נפגעות סחר בנשים</v>
          </cell>
          <cell r="F8">
            <v>8340</v>
          </cell>
          <cell r="G8">
            <v>280</v>
          </cell>
          <cell r="H8" t="str">
            <v>אין שינוי</v>
          </cell>
        </row>
        <row r="9">
          <cell r="E9" t="str">
            <v>נוער צעירים וצעירות - ניידת עלם איתור ואיבחון</v>
          </cell>
          <cell r="F9">
            <v>3090</v>
          </cell>
          <cell r="G9">
            <v>2270</v>
          </cell>
        </row>
        <row r="10">
          <cell r="E10" t="str">
            <v>נוער צעירים וצעירות - מנטורינג והכשרה לצה"ל ותעסוקה</v>
          </cell>
          <cell r="F10">
            <v>1480</v>
          </cell>
          <cell r="G10">
            <v>510</v>
          </cell>
          <cell r="H10" t="str">
            <v>אין שינוי</v>
          </cell>
        </row>
        <row r="11">
          <cell r="E11" t="str">
            <v>נוער צעירים וצעירות - דירות לחסרי עורף משפחתי</v>
          </cell>
          <cell r="F11">
            <v>4493</v>
          </cell>
          <cell r="G11">
            <v>226</v>
          </cell>
          <cell r="H11" t="str">
            <v xml:space="preserve">הצרכים הביאו לגדילה במספר המשתתפים </v>
          </cell>
        </row>
        <row r="12">
          <cell r="E12" t="str">
            <v>נוער צעירים וצעירות - בתים חמים במכרז</v>
          </cell>
          <cell r="F12">
            <v>10422.661333333333</v>
          </cell>
          <cell r="G12">
            <v>975.66666666666663</v>
          </cell>
          <cell r="H12" t="str">
            <v>גידול בתפוסה במסגרות.</v>
          </cell>
        </row>
        <row r="13">
          <cell r="E13" t="str">
            <v>נוער צעירים וצעירות- ידידים</v>
          </cell>
          <cell r="F13">
            <v>3476</v>
          </cell>
          <cell r="G13">
            <v>300</v>
          </cell>
        </row>
        <row r="14">
          <cell r="E14" t="str">
            <v>נוער צעירים וצעירות- חוזרים בשאלה</v>
          </cell>
          <cell r="F14">
            <v>3920</v>
          </cell>
          <cell r="G14">
            <v>336</v>
          </cell>
          <cell r="H14" t="str">
            <v>אין שינוי בשרותים .צו הרחבה -עו"ס(שינוי בשכר עו"ס)</v>
          </cell>
        </row>
        <row r="15">
          <cell r="E15" t="str">
            <v>מפעלות חינוך- פעילות ספורטיבית לנוער בסיכון</v>
          </cell>
          <cell r="F15">
            <v>991</v>
          </cell>
          <cell r="G15">
            <v>974</v>
          </cell>
          <cell r="H15" t="str">
            <v>התקציב נמוך כיוון שמיועד לחצי שנה בלבד - יולי עד דצמבר 2017</v>
          </cell>
        </row>
        <row r="16">
          <cell r="E16" t="str">
            <v>חקירות ילדים</v>
          </cell>
          <cell r="F16">
            <v>2604.8809999999999</v>
          </cell>
          <cell r="G16">
            <v>14577</v>
          </cell>
        </row>
        <row r="17">
          <cell r="E17" t="str">
            <v>חסות הנוער - חוץ ביתי</v>
          </cell>
          <cell r="F17">
            <v>170.40299999999999</v>
          </cell>
          <cell r="G17">
            <v>2879</v>
          </cell>
        </row>
        <row r="18">
          <cell r="E18" t="str">
            <v>אוטיסטים חוץ ביתי</v>
          </cell>
          <cell r="F18">
            <v>0</v>
          </cell>
        </row>
        <row r="19">
          <cell r="E19" t="str">
            <v>אוטיסטים בקהילה</v>
          </cell>
          <cell r="F19">
            <v>0</v>
          </cell>
        </row>
        <row r="20">
          <cell r="E20" t="str">
            <v xml:space="preserve">רפואת שיניים  </v>
          </cell>
          <cell r="F20">
            <v>0</v>
          </cell>
        </row>
        <row r="21">
          <cell r="E21" t="str">
            <v>קהילה - קייטנות</v>
          </cell>
          <cell r="F21">
            <v>0</v>
          </cell>
        </row>
        <row r="22">
          <cell r="E22" t="str">
            <v>קהילה - נופש ארצי</v>
          </cell>
          <cell r="F22">
            <v>0</v>
          </cell>
        </row>
        <row r="23">
          <cell r="E23" t="str">
            <v>קהילה - מע"ש תעשייתי</v>
          </cell>
          <cell r="F23">
            <v>0</v>
          </cell>
        </row>
        <row r="24">
          <cell r="E24" t="str">
            <v>קהילה- תשלום למשפחות אומנה</v>
          </cell>
          <cell r="F24">
            <v>0</v>
          </cell>
        </row>
        <row r="25">
          <cell r="E25" t="str">
            <v>קהילה- עמותות טיפול במשפחות אומנה</v>
          </cell>
          <cell r="F25">
            <v>0</v>
          </cell>
        </row>
        <row r="26">
          <cell r="E26" t="str">
            <v>קהילה- נופשונים</v>
          </cell>
          <cell r="F26">
            <v>0</v>
          </cell>
        </row>
        <row r="27">
          <cell r="E27" t="str">
            <v>יועצים חיצוניים- תחומי בריאות ופנאי</v>
          </cell>
          <cell r="F27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7"/>
  <sheetViews>
    <sheetView rightToLeft="1" tabSelected="1" topLeftCell="A21" zoomScale="70" zoomScaleNormal="70" workbookViewId="0">
      <selection activeCell="D30" sqref="D30"/>
    </sheetView>
  </sheetViews>
  <sheetFormatPr baseColWidth="10" defaultColWidth="7.7109375" defaultRowHeight="15"/>
  <cols>
    <col min="1" max="1" width="4.28515625" style="26" customWidth="1"/>
    <col min="2" max="2" width="16.28515625" style="26" customWidth="1"/>
    <col min="3" max="3" width="20.28515625" style="27" bestFit="1" customWidth="1"/>
    <col min="4" max="4" width="50.140625" style="26" customWidth="1"/>
    <col min="5" max="5" width="20.5703125" style="41" customWidth="1"/>
    <col min="6" max="6" width="21.7109375" style="43" customWidth="1"/>
    <col min="7" max="7" width="16.85546875" style="26" bestFit="1" customWidth="1"/>
    <col min="8" max="8" width="20.7109375" style="26" bestFit="1" customWidth="1"/>
    <col min="9" max="9" width="7.7109375" style="26" hidden="1" customWidth="1"/>
    <col min="10" max="10" width="12.7109375" style="32" hidden="1" customWidth="1"/>
    <col min="11" max="11" width="14.7109375" style="26" hidden="1" customWidth="1"/>
    <col min="12" max="12" width="0" style="26" hidden="1" customWidth="1"/>
    <col min="13" max="16384" width="7.7109375" style="26"/>
  </cols>
  <sheetData>
    <row r="1" spans="1:16" s="31" customFormat="1" ht="22">
      <c r="A1" s="74"/>
      <c r="B1" s="46" t="s">
        <v>166</v>
      </c>
      <c r="C1" s="46" t="s">
        <v>167</v>
      </c>
      <c r="D1" s="46" t="s">
        <v>170</v>
      </c>
      <c r="E1" s="47" t="s">
        <v>33</v>
      </c>
      <c r="F1" s="48" t="s">
        <v>0</v>
      </c>
      <c r="G1" s="2"/>
      <c r="H1" s="49"/>
      <c r="I1" s="28"/>
      <c r="J1" s="29"/>
      <c r="K1" s="28"/>
      <c r="L1" s="28"/>
      <c r="M1" s="28"/>
      <c r="N1" s="28"/>
      <c r="O1" s="28"/>
      <c r="P1" s="30"/>
    </row>
    <row r="2" spans="1:16" ht="22">
      <c r="A2" s="74">
        <v>1</v>
      </c>
      <c r="B2" s="112" t="s">
        <v>239</v>
      </c>
      <c r="C2" s="109" t="s">
        <v>171</v>
      </c>
      <c r="D2" s="5" t="s">
        <v>172</v>
      </c>
      <c r="E2" s="50">
        <v>2140000</v>
      </c>
      <c r="F2" s="6">
        <v>13600</v>
      </c>
      <c r="G2" s="51"/>
      <c r="H2" s="51"/>
    </row>
    <row r="3" spans="1:16" ht="44">
      <c r="A3" s="74">
        <v>2</v>
      </c>
      <c r="B3" s="113"/>
      <c r="C3" s="110"/>
      <c r="D3" s="5" t="s">
        <v>173</v>
      </c>
      <c r="E3" s="50">
        <v>36800</v>
      </c>
      <c r="F3" s="6">
        <v>70000</v>
      </c>
      <c r="G3" s="51"/>
      <c r="H3" s="51"/>
    </row>
    <row r="4" spans="1:16" ht="22">
      <c r="A4" s="74">
        <v>3</v>
      </c>
      <c r="B4" s="113"/>
      <c r="C4" s="110"/>
      <c r="D4" s="5" t="s">
        <v>174</v>
      </c>
      <c r="E4" s="50">
        <v>4000</v>
      </c>
      <c r="F4" s="6">
        <v>24096</v>
      </c>
      <c r="G4" s="51"/>
      <c r="H4" s="51"/>
    </row>
    <row r="5" spans="1:16" ht="22">
      <c r="A5" s="74">
        <v>4</v>
      </c>
      <c r="B5" s="113"/>
      <c r="C5" s="111"/>
      <c r="D5" s="5" t="s">
        <v>175</v>
      </c>
      <c r="E5" s="50">
        <v>1200</v>
      </c>
      <c r="F5" s="6">
        <v>15000</v>
      </c>
      <c r="G5" s="51"/>
      <c r="H5" s="51"/>
    </row>
    <row r="6" spans="1:16" ht="22">
      <c r="A6" s="74">
        <v>5</v>
      </c>
      <c r="B6" s="113"/>
      <c r="C6" s="109" t="s">
        <v>176</v>
      </c>
      <c r="D6" s="5" t="s">
        <v>177</v>
      </c>
      <c r="E6" s="11">
        <v>235621</v>
      </c>
      <c r="F6" s="6">
        <v>3665</v>
      </c>
      <c r="G6" s="51"/>
      <c r="H6" s="51"/>
    </row>
    <row r="7" spans="1:16" ht="22">
      <c r="A7" s="74">
        <v>6</v>
      </c>
      <c r="B7" s="113"/>
      <c r="C7" s="110"/>
      <c r="D7" s="5" t="s">
        <v>178</v>
      </c>
      <c r="E7" s="11">
        <v>235621</v>
      </c>
      <c r="F7" s="6">
        <v>5500</v>
      </c>
      <c r="G7" s="51"/>
      <c r="H7" s="51"/>
    </row>
    <row r="8" spans="1:16" ht="22">
      <c r="A8" s="74">
        <v>7</v>
      </c>
      <c r="B8" s="113"/>
      <c r="C8" s="110"/>
      <c r="D8" s="5" t="s">
        <v>180</v>
      </c>
      <c r="E8" s="11">
        <v>170485</v>
      </c>
      <c r="F8" s="6">
        <v>2161</v>
      </c>
      <c r="G8" s="51"/>
      <c r="H8" s="51"/>
    </row>
    <row r="9" spans="1:16" ht="22">
      <c r="A9" s="74">
        <v>8</v>
      </c>
      <c r="B9" s="113"/>
      <c r="C9" s="110"/>
      <c r="D9" s="5" t="s">
        <v>182</v>
      </c>
      <c r="E9" s="11">
        <v>120000</v>
      </c>
      <c r="F9" s="6">
        <v>10577</v>
      </c>
      <c r="G9" s="51"/>
      <c r="H9" s="51"/>
    </row>
    <row r="10" spans="1:16" ht="22">
      <c r="A10" s="74">
        <v>9</v>
      </c>
      <c r="B10" s="113"/>
      <c r="C10" s="110"/>
      <c r="D10" s="5" t="s">
        <v>183</v>
      </c>
      <c r="E10" s="11">
        <v>83000</v>
      </c>
      <c r="F10" s="6">
        <v>6732</v>
      </c>
      <c r="G10" s="51"/>
      <c r="H10" s="51"/>
    </row>
    <row r="11" spans="1:16" ht="22">
      <c r="A11" s="74">
        <v>10</v>
      </c>
      <c r="B11" s="113"/>
      <c r="C11" s="110"/>
      <c r="D11" s="5" t="s">
        <v>184</v>
      </c>
      <c r="E11" s="11">
        <v>78000</v>
      </c>
      <c r="F11" s="6">
        <v>360</v>
      </c>
      <c r="G11" s="51"/>
      <c r="H11" s="51"/>
    </row>
    <row r="12" spans="1:16" ht="22">
      <c r="A12" s="74">
        <v>11</v>
      </c>
      <c r="B12" s="113"/>
      <c r="C12" s="110"/>
      <c r="D12" s="5" t="s">
        <v>198</v>
      </c>
      <c r="E12" s="11">
        <v>34365</v>
      </c>
      <c r="F12" s="6">
        <v>1100</v>
      </c>
      <c r="G12" s="52"/>
      <c r="H12" s="52"/>
      <c r="I12" s="33"/>
      <c r="J12" s="35"/>
    </row>
    <row r="13" spans="1:16" ht="22">
      <c r="A13" s="74">
        <v>12</v>
      </c>
      <c r="B13" s="113"/>
      <c r="C13" s="110"/>
      <c r="D13" s="5" t="s">
        <v>185</v>
      </c>
      <c r="E13" s="11">
        <v>33000</v>
      </c>
      <c r="F13" s="6">
        <v>2000</v>
      </c>
      <c r="G13" s="51"/>
      <c r="H13" s="51"/>
    </row>
    <row r="14" spans="1:16" ht="22">
      <c r="A14" s="74">
        <v>13</v>
      </c>
      <c r="B14" s="113"/>
      <c r="C14" s="110"/>
      <c r="D14" s="5" t="s">
        <v>186</v>
      </c>
      <c r="E14" s="11">
        <v>30000</v>
      </c>
      <c r="F14" s="6">
        <v>3500</v>
      </c>
      <c r="G14" s="51"/>
      <c r="H14" s="51"/>
    </row>
    <row r="15" spans="1:16" ht="22">
      <c r="A15" s="74">
        <v>14</v>
      </c>
      <c r="B15" s="113"/>
      <c r="C15" s="110"/>
      <c r="D15" s="5" t="s">
        <v>179</v>
      </c>
      <c r="E15" s="11">
        <v>20000</v>
      </c>
      <c r="F15" s="6">
        <v>2082</v>
      </c>
      <c r="G15" s="52"/>
      <c r="H15" s="52"/>
      <c r="I15" s="33"/>
      <c r="J15" s="34"/>
    </row>
    <row r="16" spans="1:16" ht="44">
      <c r="A16" s="74">
        <v>15</v>
      </c>
      <c r="B16" s="113"/>
      <c r="C16" s="110"/>
      <c r="D16" s="5" t="s">
        <v>188</v>
      </c>
      <c r="E16" s="11">
        <v>19500</v>
      </c>
      <c r="F16" s="6">
        <v>27000</v>
      </c>
      <c r="G16" s="51"/>
      <c r="H16" s="51"/>
    </row>
    <row r="17" spans="1:10" ht="22">
      <c r="A17" s="74">
        <v>16</v>
      </c>
      <c r="B17" s="113"/>
      <c r="C17" s="110"/>
      <c r="D17" s="5" t="s">
        <v>187</v>
      </c>
      <c r="E17" s="11">
        <v>18000</v>
      </c>
      <c r="F17" s="6">
        <v>1300</v>
      </c>
      <c r="G17" s="52"/>
      <c r="H17" s="52"/>
      <c r="I17" s="33"/>
      <c r="J17" s="35"/>
    </row>
    <row r="18" spans="1:10" ht="44">
      <c r="A18" s="74">
        <v>17</v>
      </c>
      <c r="B18" s="113"/>
      <c r="C18" s="110"/>
      <c r="D18" s="5" t="s">
        <v>189</v>
      </c>
      <c r="E18" s="11">
        <v>13000</v>
      </c>
      <c r="F18" s="6">
        <v>20000</v>
      </c>
      <c r="G18" s="51"/>
      <c r="H18" s="51"/>
    </row>
    <row r="19" spans="1:10" ht="22">
      <c r="A19" s="74">
        <v>18</v>
      </c>
      <c r="B19" s="113"/>
      <c r="C19" s="110"/>
      <c r="D19" s="5" t="s">
        <v>193</v>
      </c>
      <c r="E19" s="11">
        <v>13000</v>
      </c>
      <c r="F19" s="6">
        <v>23000</v>
      </c>
      <c r="G19" s="52"/>
      <c r="H19" s="52"/>
      <c r="I19" s="33"/>
      <c r="J19" s="35"/>
    </row>
    <row r="20" spans="1:10" ht="22">
      <c r="A20" s="74">
        <v>19</v>
      </c>
      <c r="B20" s="113"/>
      <c r="C20" s="110"/>
      <c r="D20" s="5" t="s">
        <v>190</v>
      </c>
      <c r="E20" s="11">
        <v>12000</v>
      </c>
      <c r="F20" s="6">
        <v>5000</v>
      </c>
      <c r="G20" s="51"/>
      <c r="H20" s="51"/>
    </row>
    <row r="21" spans="1:10" ht="44">
      <c r="A21" s="74">
        <v>20</v>
      </c>
      <c r="B21" s="113"/>
      <c r="C21" s="110"/>
      <c r="D21" s="5" t="s">
        <v>191</v>
      </c>
      <c r="E21" s="11">
        <v>8700</v>
      </c>
      <c r="F21" s="6">
        <v>1000</v>
      </c>
      <c r="G21" s="51"/>
      <c r="H21" s="51"/>
    </row>
    <row r="22" spans="1:10" ht="44">
      <c r="A22" s="74">
        <v>21</v>
      </c>
      <c r="B22" s="113"/>
      <c r="C22" s="110"/>
      <c r="D22" s="5" t="s">
        <v>192</v>
      </c>
      <c r="E22" s="11"/>
      <c r="F22" s="6"/>
      <c r="G22" s="53"/>
      <c r="H22" s="53"/>
    </row>
    <row r="23" spans="1:10" ht="22">
      <c r="A23" s="74">
        <v>22</v>
      </c>
      <c r="B23" s="113"/>
      <c r="C23" s="110"/>
      <c r="D23" s="5" t="s">
        <v>194</v>
      </c>
      <c r="E23" s="11">
        <v>7375</v>
      </c>
      <c r="F23" s="6">
        <v>7473</v>
      </c>
      <c r="G23" s="51"/>
      <c r="H23" s="51"/>
    </row>
    <row r="24" spans="1:10" ht="22">
      <c r="A24" s="74">
        <v>23</v>
      </c>
      <c r="B24" s="113"/>
      <c r="C24" s="110"/>
      <c r="D24" s="5" t="s">
        <v>195</v>
      </c>
      <c r="E24" s="11">
        <v>5500</v>
      </c>
      <c r="F24" s="6">
        <v>5000</v>
      </c>
      <c r="G24" s="51"/>
      <c r="H24" s="51"/>
    </row>
    <row r="25" spans="1:10" ht="44">
      <c r="A25" s="74">
        <v>24</v>
      </c>
      <c r="B25" s="113"/>
      <c r="C25" s="110"/>
      <c r="D25" s="5" t="s">
        <v>196</v>
      </c>
      <c r="E25" s="11">
        <v>3500</v>
      </c>
      <c r="F25" s="6">
        <v>300</v>
      </c>
      <c r="G25" s="51"/>
      <c r="H25" s="51"/>
    </row>
    <row r="26" spans="1:10" ht="22">
      <c r="A26" s="74">
        <v>25</v>
      </c>
      <c r="B26" s="113"/>
      <c r="C26" s="110"/>
      <c r="D26" s="5" t="s">
        <v>197</v>
      </c>
      <c r="E26" s="11">
        <v>1500</v>
      </c>
      <c r="F26" s="6">
        <v>1000</v>
      </c>
      <c r="G26" s="51"/>
      <c r="H26" s="51"/>
    </row>
    <row r="27" spans="1:10" ht="22">
      <c r="A27" s="74">
        <v>26</v>
      </c>
      <c r="B27" s="113"/>
      <c r="C27" s="110"/>
      <c r="D27" s="5" t="s">
        <v>181</v>
      </c>
      <c r="E27" s="11">
        <v>1000</v>
      </c>
      <c r="F27" s="6">
        <v>1100</v>
      </c>
      <c r="G27" s="52"/>
      <c r="H27" s="52"/>
      <c r="I27" s="33"/>
      <c r="J27" s="35"/>
    </row>
    <row r="28" spans="1:10" ht="88">
      <c r="A28" s="74">
        <v>27</v>
      </c>
      <c r="B28" s="113"/>
      <c r="C28" s="110"/>
      <c r="D28" s="5" t="s">
        <v>199</v>
      </c>
      <c r="E28" s="11">
        <v>730</v>
      </c>
      <c r="F28" s="6">
        <v>260</v>
      </c>
      <c r="G28" s="51"/>
      <c r="H28" s="51"/>
    </row>
    <row r="29" spans="1:10" ht="22">
      <c r="A29" s="74">
        <v>28</v>
      </c>
      <c r="B29" s="113"/>
      <c r="C29" s="110"/>
      <c r="D29" s="5" t="s">
        <v>200</v>
      </c>
      <c r="E29" s="11">
        <v>680</v>
      </c>
      <c r="F29" s="6">
        <v>213</v>
      </c>
      <c r="G29" s="51"/>
      <c r="H29" s="51"/>
    </row>
    <row r="30" spans="1:10" ht="22">
      <c r="A30" s="74">
        <v>29</v>
      </c>
      <c r="B30" s="113"/>
      <c r="C30" s="110"/>
      <c r="D30" s="54" t="s">
        <v>351</v>
      </c>
      <c r="E30" s="11">
        <v>650</v>
      </c>
      <c r="F30" s="6" t="s">
        <v>201</v>
      </c>
      <c r="G30" s="51"/>
      <c r="H30" s="51"/>
    </row>
    <row r="31" spans="1:10" ht="22">
      <c r="A31" s="74">
        <v>30</v>
      </c>
      <c r="B31" s="113"/>
      <c r="C31" s="111"/>
      <c r="D31" s="5" t="s">
        <v>202</v>
      </c>
      <c r="E31" s="11">
        <v>407</v>
      </c>
      <c r="F31" s="6">
        <v>20</v>
      </c>
      <c r="G31" s="51"/>
      <c r="H31" s="51"/>
    </row>
    <row r="32" spans="1:10" ht="44">
      <c r="A32" s="74">
        <v>31</v>
      </c>
      <c r="B32" s="113"/>
      <c r="C32" s="109" t="s">
        <v>203</v>
      </c>
      <c r="D32" s="5" t="s">
        <v>205</v>
      </c>
      <c r="E32" s="11">
        <v>150000</v>
      </c>
      <c r="F32" s="6">
        <v>35000</v>
      </c>
      <c r="G32" s="52"/>
      <c r="H32" s="52"/>
      <c r="I32" s="33"/>
      <c r="J32" s="35"/>
    </row>
    <row r="33" spans="1:10" ht="44">
      <c r="A33" s="74">
        <v>32</v>
      </c>
      <c r="B33" s="113"/>
      <c r="C33" s="110"/>
      <c r="D33" s="5" t="s">
        <v>204</v>
      </c>
      <c r="E33" s="11">
        <v>50000</v>
      </c>
      <c r="F33" s="6">
        <v>22000</v>
      </c>
      <c r="G33" s="52"/>
      <c r="H33" s="52"/>
      <c r="I33" s="33"/>
    </row>
    <row r="34" spans="1:10" ht="22">
      <c r="A34" s="74">
        <v>33</v>
      </c>
      <c r="B34" s="113"/>
      <c r="C34" s="110"/>
      <c r="D34" s="5" t="s">
        <v>206</v>
      </c>
      <c r="E34" s="11">
        <v>18146</v>
      </c>
      <c r="F34" s="6">
        <v>400</v>
      </c>
      <c r="G34" s="52"/>
      <c r="H34" s="53"/>
      <c r="I34" s="33"/>
    </row>
    <row r="35" spans="1:10" ht="22">
      <c r="A35" s="74">
        <v>34</v>
      </c>
      <c r="B35" s="113"/>
      <c r="C35" s="110"/>
      <c r="D35" s="5" t="s">
        <v>207</v>
      </c>
      <c r="E35" s="11">
        <v>2260</v>
      </c>
      <c r="F35" s="6">
        <v>22000</v>
      </c>
      <c r="G35" s="52"/>
      <c r="H35" s="52"/>
      <c r="I35" s="33"/>
      <c r="J35" s="35"/>
    </row>
    <row r="36" spans="1:10" ht="22">
      <c r="A36" s="74">
        <v>35</v>
      </c>
      <c r="B36" s="113"/>
      <c r="C36" s="111"/>
      <c r="D36" s="5" t="s">
        <v>208</v>
      </c>
      <c r="E36" s="11">
        <v>350</v>
      </c>
      <c r="F36" s="6">
        <v>35000</v>
      </c>
      <c r="G36" s="51"/>
      <c r="H36" s="51"/>
    </row>
    <row r="37" spans="1:10" ht="22">
      <c r="A37" s="74">
        <v>36</v>
      </c>
      <c r="B37" s="113"/>
      <c r="C37" s="110" t="s">
        <v>243</v>
      </c>
      <c r="D37" s="5" t="s">
        <v>209</v>
      </c>
      <c r="E37" s="11">
        <v>9500</v>
      </c>
      <c r="F37" s="6">
        <v>4000</v>
      </c>
      <c r="G37" s="52"/>
      <c r="H37" s="52"/>
    </row>
    <row r="38" spans="1:10" ht="22">
      <c r="A38" s="74">
        <v>37</v>
      </c>
      <c r="B38" s="113"/>
      <c r="C38" s="110"/>
      <c r="D38" s="5" t="s">
        <v>210</v>
      </c>
      <c r="E38" s="11">
        <v>4000</v>
      </c>
      <c r="F38" s="6">
        <v>32000</v>
      </c>
      <c r="G38" s="52"/>
      <c r="H38" s="52"/>
    </row>
    <row r="39" spans="1:10" ht="22">
      <c r="A39" s="74">
        <v>38</v>
      </c>
      <c r="B39" s="113"/>
      <c r="C39" s="110"/>
      <c r="D39" s="5" t="s">
        <v>211</v>
      </c>
      <c r="E39" s="11">
        <v>4000</v>
      </c>
      <c r="F39" s="6">
        <v>32000</v>
      </c>
      <c r="G39" s="52"/>
      <c r="H39" s="52"/>
    </row>
    <row r="40" spans="1:10" ht="22">
      <c r="A40" s="74">
        <v>39</v>
      </c>
      <c r="B40" s="113"/>
      <c r="C40" s="110"/>
      <c r="D40" s="5" t="s">
        <v>212</v>
      </c>
      <c r="E40" s="11">
        <v>450</v>
      </c>
      <c r="F40" s="6">
        <v>180</v>
      </c>
      <c r="G40" s="53"/>
      <c r="H40" s="53"/>
    </row>
    <row r="41" spans="1:10" ht="22">
      <c r="A41" s="74">
        <v>40</v>
      </c>
      <c r="B41" s="113"/>
      <c r="C41" s="111"/>
      <c r="D41" s="5" t="s">
        <v>213</v>
      </c>
      <c r="E41" s="11">
        <v>400</v>
      </c>
      <c r="F41" s="6">
        <v>70</v>
      </c>
      <c r="G41" s="53"/>
      <c r="H41" s="53"/>
    </row>
    <row r="42" spans="1:10" ht="44">
      <c r="A42" s="74">
        <v>41</v>
      </c>
      <c r="B42" s="113"/>
      <c r="C42" s="15"/>
      <c r="D42" s="5" t="s">
        <v>214</v>
      </c>
      <c r="E42" s="11">
        <v>1000</v>
      </c>
      <c r="F42" s="6">
        <v>800</v>
      </c>
      <c r="G42" s="52"/>
      <c r="H42" s="53"/>
      <c r="I42" s="36"/>
    </row>
    <row r="43" spans="1:10" ht="22">
      <c r="A43" s="74">
        <v>42</v>
      </c>
      <c r="B43" s="113"/>
      <c r="C43" s="109" t="s">
        <v>215</v>
      </c>
      <c r="D43" s="5" t="s">
        <v>216</v>
      </c>
      <c r="E43" s="11">
        <v>3620</v>
      </c>
      <c r="F43" s="6">
        <v>6951</v>
      </c>
      <c r="G43" s="52"/>
      <c r="H43" s="52"/>
    </row>
    <row r="44" spans="1:10" ht="22">
      <c r="A44" s="74">
        <v>43</v>
      </c>
      <c r="B44" s="113"/>
      <c r="C44" s="110"/>
      <c r="D44" s="5" t="s">
        <v>217</v>
      </c>
      <c r="E44" s="11">
        <v>2000</v>
      </c>
      <c r="F44" s="6">
        <v>714</v>
      </c>
      <c r="G44" s="52"/>
      <c r="H44" s="53"/>
    </row>
    <row r="45" spans="1:10" ht="22">
      <c r="A45" s="74">
        <v>44</v>
      </c>
      <c r="B45" s="113"/>
      <c r="C45" s="110"/>
      <c r="D45" s="5" t="s">
        <v>218</v>
      </c>
      <c r="E45" s="11">
        <v>1146</v>
      </c>
      <c r="F45" s="6">
        <v>180</v>
      </c>
      <c r="G45" s="52"/>
      <c r="H45" s="53"/>
    </row>
    <row r="46" spans="1:10" ht="22">
      <c r="A46" s="74">
        <v>45</v>
      </c>
      <c r="B46" s="113"/>
      <c r="C46" s="111"/>
      <c r="D46" s="5" t="s">
        <v>219</v>
      </c>
      <c r="E46" s="11">
        <v>500</v>
      </c>
      <c r="F46" s="6" t="s">
        <v>201</v>
      </c>
      <c r="G46" s="53"/>
      <c r="H46" s="53"/>
    </row>
    <row r="47" spans="1:10" ht="22">
      <c r="A47" s="74">
        <v>46</v>
      </c>
      <c r="B47" s="113"/>
      <c r="C47" s="109" t="s">
        <v>220</v>
      </c>
      <c r="D47" s="5" t="s">
        <v>221</v>
      </c>
      <c r="E47" s="11">
        <v>30000</v>
      </c>
      <c r="F47" s="55" t="s">
        <v>222</v>
      </c>
      <c r="G47" s="52"/>
      <c r="H47" s="53"/>
      <c r="I47" s="33"/>
      <c r="J47" s="35"/>
    </row>
    <row r="48" spans="1:10" ht="22">
      <c r="A48" s="74">
        <v>47</v>
      </c>
      <c r="B48" s="113"/>
      <c r="C48" s="111"/>
      <c r="D48" s="5" t="s">
        <v>223</v>
      </c>
      <c r="E48" s="11">
        <v>1000</v>
      </c>
      <c r="F48" s="6">
        <v>20638</v>
      </c>
      <c r="G48" s="52"/>
      <c r="H48" s="52"/>
    </row>
    <row r="49" spans="1:11" ht="22">
      <c r="A49" s="74">
        <v>48</v>
      </c>
      <c r="B49" s="113"/>
      <c r="C49" s="56" t="s">
        <v>224</v>
      </c>
      <c r="D49" s="57" t="s">
        <v>225</v>
      </c>
      <c r="E49" s="58">
        <v>3870</v>
      </c>
      <c r="F49" s="59" t="s">
        <v>226</v>
      </c>
      <c r="G49" s="60"/>
      <c r="H49" s="60"/>
      <c r="K49" s="71"/>
    </row>
    <row r="50" spans="1:11" ht="18" customHeight="1">
      <c r="A50" s="74">
        <v>49</v>
      </c>
      <c r="B50" s="114" t="s">
        <v>227</v>
      </c>
      <c r="C50" s="56" t="s">
        <v>228</v>
      </c>
      <c r="D50" s="57" t="s">
        <v>229</v>
      </c>
      <c r="E50" s="58">
        <v>100000</v>
      </c>
      <c r="F50" s="61">
        <v>1100000</v>
      </c>
      <c r="G50" s="60"/>
      <c r="H50" s="60"/>
    </row>
    <row r="51" spans="1:11" ht="22">
      <c r="A51" s="74">
        <v>50</v>
      </c>
      <c r="B51" s="115"/>
      <c r="C51" s="56" t="s">
        <v>230</v>
      </c>
      <c r="D51" s="57" t="s">
        <v>231</v>
      </c>
      <c r="E51" s="58">
        <v>80237</v>
      </c>
      <c r="F51" s="61">
        <v>75000</v>
      </c>
      <c r="G51" s="60"/>
      <c r="H51" s="60"/>
    </row>
    <row r="52" spans="1:11" ht="22">
      <c r="A52" s="74">
        <v>51</v>
      </c>
      <c r="B52" s="115"/>
      <c r="C52" s="56" t="s">
        <v>232</v>
      </c>
      <c r="D52" s="57" t="s">
        <v>233</v>
      </c>
      <c r="E52" s="58">
        <v>3000</v>
      </c>
      <c r="F52" s="61" t="s">
        <v>234</v>
      </c>
      <c r="G52" s="62"/>
      <c r="H52" s="63"/>
    </row>
    <row r="53" spans="1:11" ht="44">
      <c r="A53" s="74">
        <v>52</v>
      </c>
      <c r="B53" s="115"/>
      <c r="C53" s="56" t="s">
        <v>235</v>
      </c>
      <c r="D53" s="57" t="s">
        <v>236</v>
      </c>
      <c r="E53" s="58">
        <v>1500</v>
      </c>
      <c r="F53" s="64">
        <v>2000</v>
      </c>
      <c r="G53" s="62"/>
      <c r="H53" s="62"/>
    </row>
    <row r="54" spans="1:11" ht="22">
      <c r="A54" s="74">
        <v>53</v>
      </c>
      <c r="B54" s="115"/>
      <c r="C54" s="65" t="s">
        <v>237</v>
      </c>
      <c r="D54" s="66" t="s">
        <v>238</v>
      </c>
      <c r="E54" s="67">
        <v>500</v>
      </c>
      <c r="F54" s="68">
        <v>752</v>
      </c>
      <c r="G54" s="69"/>
      <c r="H54" s="69"/>
    </row>
    <row r="56" spans="1:11" ht="21">
      <c r="F56" s="42"/>
      <c r="H56" s="73"/>
    </row>
    <row r="57" spans="1:11" ht="16">
      <c r="D57" s="72"/>
      <c r="F57" s="42"/>
    </row>
  </sheetData>
  <mergeCells count="8">
    <mergeCell ref="C47:C48"/>
    <mergeCell ref="B2:B49"/>
    <mergeCell ref="B50:B54"/>
    <mergeCell ref="C6:C31"/>
    <mergeCell ref="C2:C5"/>
    <mergeCell ref="C32:C36"/>
    <mergeCell ref="C37:C41"/>
    <mergeCell ref="C43:C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6"/>
  <sheetViews>
    <sheetView rightToLeft="1" topLeftCell="A83" zoomScale="70" zoomScaleNormal="70" workbookViewId="0">
      <selection activeCell="A101" activeCellId="4" sqref="A52:XFD52 A79:XFD79 A95:XFD95 A100:XFD100 A101:XFD101"/>
    </sheetView>
  </sheetViews>
  <sheetFormatPr baseColWidth="10" defaultColWidth="8.85546875" defaultRowHeight="21"/>
  <cols>
    <col min="1" max="1" width="11.7109375" style="12" bestFit="1" customWidth="1"/>
    <col min="2" max="2" width="27.85546875" style="8" bestFit="1" customWidth="1"/>
    <col min="3" max="3" width="31" style="8" customWidth="1"/>
    <col min="4" max="4" width="65" style="8" customWidth="1"/>
    <col min="5" max="5" width="16" style="8" bestFit="1" customWidth="1"/>
    <col min="6" max="9" width="24.7109375" style="8" customWidth="1"/>
    <col min="10" max="11" width="8.85546875" style="8"/>
    <col min="12" max="12" width="13.140625" style="8" bestFit="1" customWidth="1"/>
    <col min="13" max="16384" width="8.85546875" style="8"/>
  </cols>
  <sheetData>
    <row r="1" spans="1:6" s="3" customFormat="1" ht="41.25" customHeight="1">
      <c r="A1" s="1"/>
      <c r="B1" s="2" t="s">
        <v>244</v>
      </c>
      <c r="C1" s="2" t="s">
        <v>43</v>
      </c>
      <c r="D1" s="2" t="s">
        <v>240</v>
      </c>
      <c r="E1" s="2" t="s">
        <v>33</v>
      </c>
      <c r="F1" s="2" t="s">
        <v>168</v>
      </c>
    </row>
    <row r="2" spans="1:6" ht="20.25" customHeight="1">
      <c r="A2" s="4">
        <v>1</v>
      </c>
      <c r="B2" s="110" t="s">
        <v>245</v>
      </c>
      <c r="C2" s="109" t="s">
        <v>78</v>
      </c>
      <c r="D2" s="6" t="s">
        <v>80</v>
      </c>
      <c r="E2" s="7">
        <f>75000*12</f>
        <v>900000</v>
      </c>
      <c r="F2" s="19">
        <v>6000</v>
      </c>
    </row>
    <row r="3" spans="1:6" ht="22">
      <c r="A3" s="4">
        <v>2</v>
      </c>
      <c r="B3" s="110"/>
      <c r="C3" s="111"/>
      <c r="D3" s="6" t="s">
        <v>79</v>
      </c>
      <c r="E3" s="7">
        <f>33500*12</f>
        <v>402000</v>
      </c>
      <c r="F3" s="19">
        <v>3600</v>
      </c>
    </row>
    <row r="4" spans="1:6" ht="40.5" customHeight="1">
      <c r="A4" s="4">
        <v>3</v>
      </c>
      <c r="B4" s="110"/>
      <c r="C4" s="116" t="s">
        <v>113</v>
      </c>
      <c r="D4" s="6" t="s">
        <v>114</v>
      </c>
      <c r="E4" s="7">
        <f>ROUND(335500/0.75+23000,-3)</f>
        <v>470000</v>
      </c>
      <c r="F4" s="19">
        <v>3500</v>
      </c>
    </row>
    <row r="5" spans="1:6" ht="40.5" customHeight="1">
      <c r="A5" s="4">
        <v>4</v>
      </c>
      <c r="B5" s="110"/>
      <c r="C5" s="118"/>
      <c r="D5" s="6" t="s">
        <v>127</v>
      </c>
      <c r="E5" s="7">
        <v>22000</v>
      </c>
      <c r="F5" s="19">
        <v>310</v>
      </c>
    </row>
    <row r="6" spans="1:6" ht="40.5" customHeight="1">
      <c r="A6" s="4">
        <v>5</v>
      </c>
      <c r="B6" s="110"/>
      <c r="C6" s="116" t="s">
        <v>84</v>
      </c>
      <c r="D6" s="6" t="s">
        <v>97</v>
      </c>
      <c r="E6" s="7">
        <v>73000</v>
      </c>
      <c r="F6" s="19">
        <v>2600</v>
      </c>
    </row>
    <row r="7" spans="1:6" ht="21" customHeight="1">
      <c r="A7" s="4">
        <v>6</v>
      </c>
      <c r="B7" s="110"/>
      <c r="C7" s="117"/>
      <c r="D7" s="6" t="s">
        <v>85</v>
      </c>
      <c r="E7" s="7">
        <f>10800/0.75</f>
        <v>14400</v>
      </c>
      <c r="F7" s="19">
        <v>1300</v>
      </c>
    </row>
    <row r="8" spans="1:6" ht="40.5" customHeight="1">
      <c r="A8" s="4">
        <v>7</v>
      </c>
      <c r="B8" s="110"/>
      <c r="C8" s="117"/>
      <c r="D8" s="6" t="s">
        <v>89</v>
      </c>
      <c r="E8" s="7">
        <v>3800</v>
      </c>
      <c r="F8" s="19">
        <v>600</v>
      </c>
    </row>
    <row r="9" spans="1:6" ht="40.5" customHeight="1">
      <c r="A9" s="4">
        <v>8</v>
      </c>
      <c r="B9" s="110"/>
      <c r="C9" s="117"/>
      <c r="D9" s="6" t="s">
        <v>110</v>
      </c>
      <c r="E9" s="7">
        <v>2400</v>
      </c>
      <c r="F9" s="19">
        <v>100</v>
      </c>
    </row>
    <row r="10" spans="1:6" ht="40.5" customHeight="1">
      <c r="A10" s="4">
        <v>9</v>
      </c>
      <c r="B10" s="110"/>
      <c r="C10" s="118"/>
      <c r="D10" s="6" t="s">
        <v>101</v>
      </c>
      <c r="E10" s="7">
        <v>1200</v>
      </c>
      <c r="F10" s="19" t="s">
        <v>102</v>
      </c>
    </row>
    <row r="11" spans="1:6" ht="40.5" customHeight="1">
      <c r="A11" s="4">
        <v>10</v>
      </c>
      <c r="B11" s="110"/>
      <c r="C11" s="5" t="s">
        <v>66</v>
      </c>
      <c r="D11" s="6" t="s">
        <v>67</v>
      </c>
      <c r="E11" s="7">
        <v>278000</v>
      </c>
      <c r="F11" s="19">
        <v>1551</v>
      </c>
    </row>
    <row r="12" spans="1:6" ht="22">
      <c r="A12" s="4">
        <v>11</v>
      </c>
      <c r="B12" s="110"/>
      <c r="C12" s="116" t="s">
        <v>98</v>
      </c>
      <c r="D12" s="6" t="s">
        <v>115</v>
      </c>
      <c r="E12" s="7">
        <v>145000</v>
      </c>
      <c r="F12" s="19">
        <v>2460</v>
      </c>
    </row>
    <row r="13" spans="1:6" ht="22">
      <c r="A13" s="4">
        <v>12</v>
      </c>
      <c r="B13" s="110"/>
      <c r="C13" s="117"/>
      <c r="D13" s="6" t="s">
        <v>106</v>
      </c>
      <c r="E13" s="7">
        <v>35000</v>
      </c>
      <c r="F13" s="19">
        <v>3200</v>
      </c>
    </row>
    <row r="14" spans="1:6" ht="40.5" customHeight="1">
      <c r="A14" s="4">
        <v>13</v>
      </c>
      <c r="B14" s="110"/>
      <c r="C14" s="117"/>
      <c r="D14" s="6" t="s">
        <v>90</v>
      </c>
      <c r="E14" s="7">
        <v>23000</v>
      </c>
      <c r="F14" s="19">
        <v>3500</v>
      </c>
    </row>
    <row r="15" spans="1:6" ht="22">
      <c r="A15" s="4">
        <v>14</v>
      </c>
      <c r="B15" s="110"/>
      <c r="C15" s="117"/>
      <c r="D15" s="6" t="s">
        <v>109</v>
      </c>
      <c r="E15" s="7">
        <f>ROUND((12200+2000)/0.75,-2)</f>
        <v>18900</v>
      </c>
      <c r="F15" s="19">
        <v>300</v>
      </c>
    </row>
    <row r="16" spans="1:6" ht="22">
      <c r="A16" s="4">
        <v>15</v>
      </c>
      <c r="B16" s="110"/>
      <c r="C16" s="117"/>
      <c r="D16" s="6" t="s">
        <v>103</v>
      </c>
      <c r="E16" s="7">
        <f>ROUND(2660/0.75,-2)</f>
        <v>3500</v>
      </c>
      <c r="F16" s="19" t="s">
        <v>104</v>
      </c>
    </row>
    <row r="17" spans="1:6" ht="22">
      <c r="A17" s="4">
        <v>16</v>
      </c>
      <c r="B17" s="110"/>
      <c r="C17" s="117"/>
      <c r="D17" s="6" t="s">
        <v>116</v>
      </c>
      <c r="E17" s="7">
        <v>1800</v>
      </c>
      <c r="F17" s="19"/>
    </row>
    <row r="18" spans="1:6" ht="22">
      <c r="A18" s="4">
        <v>17</v>
      </c>
      <c r="B18" s="110"/>
      <c r="C18" s="117"/>
      <c r="D18" s="6" t="s">
        <v>119</v>
      </c>
      <c r="E18" s="7">
        <v>1400</v>
      </c>
      <c r="F18" s="19">
        <v>1800</v>
      </c>
    </row>
    <row r="19" spans="1:6" ht="22">
      <c r="A19" s="4">
        <v>18</v>
      </c>
      <c r="B19" s="110"/>
      <c r="C19" s="117"/>
      <c r="D19" s="6" t="s">
        <v>121</v>
      </c>
      <c r="E19" s="7">
        <v>800</v>
      </c>
      <c r="F19" s="19"/>
    </row>
    <row r="20" spans="1:6" ht="22">
      <c r="A20" s="4">
        <v>19</v>
      </c>
      <c r="B20" s="110"/>
      <c r="C20" s="117"/>
      <c r="D20" s="6" t="s">
        <v>122</v>
      </c>
      <c r="E20" s="7">
        <v>500</v>
      </c>
      <c r="F20" s="19"/>
    </row>
    <row r="21" spans="1:6" ht="22">
      <c r="A21" s="4">
        <v>20</v>
      </c>
      <c r="B21" s="110"/>
      <c r="C21" s="117"/>
      <c r="D21" s="6" t="s">
        <v>99</v>
      </c>
      <c r="E21" s="7">
        <f>300+500</f>
        <v>800</v>
      </c>
      <c r="F21" s="19">
        <v>2000</v>
      </c>
    </row>
    <row r="22" spans="1:6" ht="22">
      <c r="A22" s="4">
        <v>21</v>
      </c>
      <c r="B22" s="110"/>
      <c r="C22" s="118"/>
      <c r="D22" s="6" t="s">
        <v>100</v>
      </c>
      <c r="E22" s="7">
        <v>700</v>
      </c>
      <c r="F22" s="19"/>
    </row>
    <row r="23" spans="1:6" ht="40.5" customHeight="1">
      <c r="A23" s="4">
        <v>22</v>
      </c>
      <c r="B23" s="110"/>
      <c r="C23" s="109" t="s">
        <v>81</v>
      </c>
      <c r="D23" s="6" t="s">
        <v>82</v>
      </c>
      <c r="E23" s="7">
        <v>24000</v>
      </c>
      <c r="F23" s="75">
        <v>5300</v>
      </c>
    </row>
    <row r="24" spans="1:6" ht="22">
      <c r="A24" s="4">
        <v>23</v>
      </c>
      <c r="B24" s="110"/>
      <c r="C24" s="111"/>
      <c r="D24" s="6" t="s">
        <v>83</v>
      </c>
      <c r="E24" s="7">
        <v>1700</v>
      </c>
      <c r="F24" s="19">
        <v>350</v>
      </c>
    </row>
    <row r="25" spans="1:6" ht="30.75" customHeight="1">
      <c r="A25" s="4">
        <v>24</v>
      </c>
      <c r="B25" s="110"/>
      <c r="C25" s="109" t="s">
        <v>70</v>
      </c>
      <c r="D25" s="6" t="s">
        <v>74</v>
      </c>
      <c r="E25" s="7">
        <f>1800*12</f>
        <v>21600</v>
      </c>
      <c r="F25" s="19">
        <v>400</v>
      </c>
    </row>
    <row r="26" spans="1:6" ht="31.5" customHeight="1">
      <c r="A26" s="4">
        <v>25</v>
      </c>
      <c r="B26" s="110"/>
      <c r="C26" s="110"/>
      <c r="D26" s="6" t="s">
        <v>76</v>
      </c>
      <c r="E26" s="7">
        <v>9000</v>
      </c>
      <c r="F26" s="19">
        <v>2565</v>
      </c>
    </row>
    <row r="27" spans="1:6" ht="24" customHeight="1">
      <c r="A27" s="4">
        <v>26</v>
      </c>
      <c r="B27" s="110"/>
      <c r="C27" s="110"/>
      <c r="D27" s="6" t="s">
        <v>73</v>
      </c>
      <c r="E27" s="7">
        <v>4000</v>
      </c>
      <c r="F27" s="19">
        <v>232</v>
      </c>
    </row>
    <row r="28" spans="1:6" ht="30.75" customHeight="1">
      <c r="A28" s="4">
        <v>27</v>
      </c>
      <c r="B28" s="110"/>
      <c r="C28" s="110"/>
      <c r="D28" s="6" t="s">
        <v>75</v>
      </c>
      <c r="E28" s="7">
        <v>3500</v>
      </c>
      <c r="F28" s="19">
        <v>400</v>
      </c>
    </row>
    <row r="29" spans="1:6" ht="34.5" customHeight="1">
      <c r="A29" s="4">
        <v>28</v>
      </c>
      <c r="B29" s="110"/>
      <c r="C29" s="110"/>
      <c r="D29" s="6" t="s">
        <v>72</v>
      </c>
      <c r="E29" s="7">
        <v>1500</v>
      </c>
      <c r="F29" s="19">
        <v>800</v>
      </c>
    </row>
    <row r="30" spans="1:6" ht="45" customHeight="1">
      <c r="A30" s="4">
        <v>29</v>
      </c>
      <c r="B30" s="110"/>
      <c r="C30" s="111"/>
      <c r="D30" s="6" t="s">
        <v>71</v>
      </c>
      <c r="E30" s="7">
        <v>300</v>
      </c>
      <c r="F30" s="19">
        <v>1000</v>
      </c>
    </row>
    <row r="31" spans="1:6" ht="33" customHeight="1">
      <c r="A31" s="4">
        <v>30</v>
      </c>
      <c r="B31" s="110"/>
      <c r="C31" s="109" t="s">
        <v>86</v>
      </c>
      <c r="D31" s="6" t="s">
        <v>169</v>
      </c>
      <c r="E31" s="7">
        <f>8100/0.75+9500</f>
        <v>20300</v>
      </c>
      <c r="F31" s="19">
        <v>600</v>
      </c>
    </row>
    <row r="32" spans="1:6" ht="22">
      <c r="A32" s="4">
        <v>31</v>
      </c>
      <c r="B32" s="110"/>
      <c r="C32" s="110"/>
      <c r="D32" s="6" t="s">
        <v>123</v>
      </c>
      <c r="E32" s="7">
        <f>9000+500</f>
        <v>9500</v>
      </c>
      <c r="F32" s="19">
        <v>2100</v>
      </c>
    </row>
    <row r="33" spans="1:6" ht="22">
      <c r="A33" s="4">
        <v>32</v>
      </c>
      <c r="B33" s="110"/>
      <c r="C33" s="110"/>
      <c r="D33" s="6" t="s">
        <v>118</v>
      </c>
      <c r="E33" s="7">
        <v>3000</v>
      </c>
      <c r="F33" s="19">
        <v>500</v>
      </c>
    </row>
    <row r="34" spans="1:6" ht="22">
      <c r="A34" s="4">
        <v>33</v>
      </c>
      <c r="B34" s="110"/>
      <c r="C34" s="110"/>
      <c r="D34" s="6" t="s">
        <v>108</v>
      </c>
      <c r="E34" s="7">
        <f>1800/0.75</f>
        <v>2400</v>
      </c>
      <c r="F34" s="19"/>
    </row>
    <row r="35" spans="1:6" ht="22">
      <c r="A35" s="4">
        <v>34</v>
      </c>
      <c r="B35" s="110"/>
      <c r="C35" s="110"/>
      <c r="D35" s="6" t="s">
        <v>117</v>
      </c>
      <c r="E35" s="7">
        <v>1800</v>
      </c>
      <c r="F35" s="19">
        <v>5000</v>
      </c>
    </row>
    <row r="36" spans="1:6" ht="36" customHeight="1">
      <c r="A36" s="4">
        <v>35</v>
      </c>
      <c r="B36" s="110"/>
      <c r="C36" s="110"/>
      <c r="D36" s="6" t="s">
        <v>87</v>
      </c>
      <c r="E36" s="7">
        <v>1500</v>
      </c>
      <c r="F36" s="19">
        <v>3000</v>
      </c>
    </row>
    <row r="37" spans="1:6" ht="22">
      <c r="A37" s="4">
        <v>36</v>
      </c>
      <c r="B37" s="110"/>
      <c r="C37" s="110"/>
      <c r="D37" s="6" t="s">
        <v>96</v>
      </c>
      <c r="E37" s="7">
        <v>1000</v>
      </c>
      <c r="F37" s="19">
        <v>2100</v>
      </c>
    </row>
    <row r="38" spans="1:6" ht="22">
      <c r="A38" s="4">
        <v>37</v>
      </c>
      <c r="B38" s="110"/>
      <c r="C38" s="110"/>
      <c r="D38" s="6" t="s">
        <v>125</v>
      </c>
      <c r="E38" s="7">
        <v>980</v>
      </c>
      <c r="F38" s="19">
        <v>60</v>
      </c>
    </row>
    <row r="39" spans="1:6" ht="22">
      <c r="A39" s="4">
        <v>38</v>
      </c>
      <c r="B39" s="110"/>
      <c r="C39" s="110"/>
      <c r="D39" s="6" t="s">
        <v>124</v>
      </c>
      <c r="E39" s="7">
        <v>800</v>
      </c>
      <c r="F39" s="19">
        <v>150</v>
      </c>
    </row>
    <row r="40" spans="1:6" ht="22">
      <c r="A40" s="4">
        <v>39</v>
      </c>
      <c r="B40" s="110"/>
      <c r="C40" s="110"/>
      <c r="D40" s="6" t="s">
        <v>120</v>
      </c>
      <c r="E40" s="7">
        <v>550</v>
      </c>
      <c r="F40" s="19">
        <v>250</v>
      </c>
    </row>
    <row r="41" spans="1:6" ht="22">
      <c r="A41" s="4">
        <v>40</v>
      </c>
      <c r="B41" s="110"/>
      <c r="C41" s="110"/>
      <c r="D41" s="6" t="s">
        <v>107</v>
      </c>
      <c r="E41" s="7">
        <v>500</v>
      </c>
      <c r="F41" s="19">
        <v>75</v>
      </c>
    </row>
    <row r="42" spans="1:6" ht="22">
      <c r="A42" s="4">
        <v>41</v>
      </c>
      <c r="B42" s="110"/>
      <c r="C42" s="110"/>
      <c r="D42" s="6" t="s">
        <v>93</v>
      </c>
      <c r="E42" s="7">
        <v>400</v>
      </c>
      <c r="F42" s="19">
        <v>400</v>
      </c>
    </row>
    <row r="43" spans="1:6" ht="22">
      <c r="A43" s="4">
        <v>42</v>
      </c>
      <c r="B43" s="110"/>
      <c r="C43" s="110"/>
      <c r="D43" s="6" t="s">
        <v>105</v>
      </c>
      <c r="E43" s="7">
        <f>700-400</f>
        <v>300</v>
      </c>
      <c r="F43" s="19">
        <v>150</v>
      </c>
    </row>
    <row r="44" spans="1:6" ht="22">
      <c r="A44" s="4">
        <v>43</v>
      </c>
      <c r="B44" s="110"/>
      <c r="C44" s="110"/>
      <c r="D44" s="6" t="s">
        <v>112</v>
      </c>
      <c r="E44" s="7">
        <v>300</v>
      </c>
      <c r="F44" s="19" t="s">
        <v>88</v>
      </c>
    </row>
    <row r="45" spans="1:6" ht="22">
      <c r="A45" s="4">
        <v>44</v>
      </c>
      <c r="B45" s="110"/>
      <c r="C45" s="110"/>
      <c r="D45" s="6" t="s">
        <v>95</v>
      </c>
      <c r="E45" s="7">
        <v>200</v>
      </c>
      <c r="F45" s="19">
        <v>180</v>
      </c>
    </row>
    <row r="46" spans="1:6" ht="22">
      <c r="A46" s="4">
        <v>45</v>
      </c>
      <c r="B46" s="110"/>
      <c r="C46" s="111"/>
      <c r="D46" s="6" t="s">
        <v>126</v>
      </c>
      <c r="E46" s="7">
        <v>250</v>
      </c>
      <c r="F46" s="19">
        <v>25</v>
      </c>
    </row>
    <row r="47" spans="1:6" ht="44">
      <c r="A47" s="4">
        <v>46</v>
      </c>
      <c r="B47" s="110"/>
      <c r="C47" s="109" t="s">
        <v>91</v>
      </c>
      <c r="D47" s="6" t="s">
        <v>92</v>
      </c>
      <c r="E47" s="7">
        <v>13000</v>
      </c>
      <c r="F47" s="19">
        <v>4500</v>
      </c>
    </row>
    <row r="48" spans="1:6" ht="40.5" customHeight="1">
      <c r="A48" s="4">
        <v>47</v>
      </c>
      <c r="B48" s="110"/>
      <c r="C48" s="110"/>
      <c r="D48" s="6" t="s">
        <v>94</v>
      </c>
      <c r="E48" s="7">
        <v>350</v>
      </c>
      <c r="F48" s="19">
        <v>280</v>
      </c>
    </row>
    <row r="49" spans="1:6" ht="40.5" customHeight="1">
      <c r="A49" s="4">
        <v>48</v>
      </c>
      <c r="B49" s="110"/>
      <c r="C49" s="111"/>
      <c r="D49" s="6" t="s">
        <v>111</v>
      </c>
      <c r="E49" s="7">
        <v>180</v>
      </c>
      <c r="F49" s="19">
        <v>220</v>
      </c>
    </row>
    <row r="50" spans="1:6" ht="22">
      <c r="A50" s="4">
        <v>49</v>
      </c>
      <c r="B50" s="110"/>
      <c r="C50" s="109" t="s">
        <v>68</v>
      </c>
      <c r="D50" s="6" t="s">
        <v>69</v>
      </c>
      <c r="E50" s="7">
        <v>9500</v>
      </c>
      <c r="F50" s="19">
        <v>11500</v>
      </c>
    </row>
    <row r="51" spans="1:6" ht="30" customHeight="1">
      <c r="A51" s="4">
        <v>50</v>
      </c>
      <c r="B51" s="111"/>
      <c r="C51" s="111"/>
      <c r="D51" s="6" t="s">
        <v>77</v>
      </c>
      <c r="E51" s="7">
        <v>1500</v>
      </c>
      <c r="F51" s="19">
        <v>10000</v>
      </c>
    </row>
    <row r="52" spans="1:6" ht="22">
      <c r="A52" s="25">
        <v>51</v>
      </c>
      <c r="B52" s="122" t="s">
        <v>242</v>
      </c>
      <c r="C52" s="119" t="s">
        <v>129</v>
      </c>
      <c r="D52" s="21" t="s">
        <v>150</v>
      </c>
      <c r="E52" s="24">
        <f>'[1]2017'!$K$110/1000-E55</f>
        <v>618885.88160000008</v>
      </c>
      <c r="F52" s="23">
        <f>'[1]2017'!$H$110-F55</f>
        <v>7617</v>
      </c>
    </row>
    <row r="53" spans="1:6" ht="22">
      <c r="A53" s="25">
        <v>52</v>
      </c>
      <c r="B53" s="123"/>
      <c r="C53" s="120"/>
      <c r="D53" s="21" t="s">
        <v>152</v>
      </c>
      <c r="E53" s="24">
        <v>160646</v>
      </c>
      <c r="F53" s="23">
        <v>3074</v>
      </c>
    </row>
    <row r="54" spans="1:6" ht="22">
      <c r="A54" s="25">
        <v>53</v>
      </c>
      <c r="B54" s="123"/>
      <c r="C54" s="120"/>
      <c r="D54" s="21" t="s">
        <v>145</v>
      </c>
      <c r="E54" s="24">
        <v>33018</v>
      </c>
      <c r="F54" s="23">
        <v>466</v>
      </c>
    </row>
    <row r="55" spans="1:6" ht="22">
      <c r="A55" s="25">
        <v>54</v>
      </c>
      <c r="B55" s="123"/>
      <c r="C55" s="120"/>
      <c r="D55" s="21" t="s">
        <v>151</v>
      </c>
      <c r="E55" s="24">
        <v>29660</v>
      </c>
      <c r="F55" s="23">
        <v>877</v>
      </c>
    </row>
    <row r="56" spans="1:6" ht="22">
      <c r="A56" s="25">
        <v>55</v>
      </c>
      <c r="B56" s="123"/>
      <c r="C56" s="120"/>
      <c r="D56" s="21" t="s">
        <v>131</v>
      </c>
      <c r="E56" s="24">
        <v>18008</v>
      </c>
      <c r="F56" s="23">
        <v>1807</v>
      </c>
    </row>
    <row r="57" spans="1:6" ht="22">
      <c r="A57" s="25">
        <v>56</v>
      </c>
      <c r="B57" s="123"/>
      <c r="C57" s="120"/>
      <c r="D57" s="21" t="s">
        <v>132</v>
      </c>
      <c r="E57" s="24">
        <v>7078</v>
      </c>
      <c r="F57" s="23">
        <v>4406</v>
      </c>
    </row>
    <row r="58" spans="1:6" ht="22">
      <c r="A58" s="25">
        <v>57</v>
      </c>
      <c r="B58" s="123"/>
      <c r="C58" s="120"/>
      <c r="D58" s="21" t="s">
        <v>130</v>
      </c>
      <c r="E58" s="24">
        <v>4341</v>
      </c>
      <c r="F58" s="23">
        <v>362</v>
      </c>
    </row>
    <row r="59" spans="1:6" ht="22">
      <c r="A59" s="25">
        <v>58</v>
      </c>
      <c r="B59" s="123"/>
      <c r="C59" s="120"/>
      <c r="D59" s="21" t="s">
        <v>153</v>
      </c>
      <c r="E59" s="24">
        <v>2410</v>
      </c>
      <c r="F59" s="23" t="s">
        <v>154</v>
      </c>
    </row>
    <row r="60" spans="1:6" ht="22">
      <c r="A60" s="25">
        <v>59</v>
      </c>
      <c r="B60" s="123"/>
      <c r="C60" s="120"/>
      <c r="D60" s="21" t="s">
        <v>165</v>
      </c>
      <c r="E60" s="24">
        <v>2650</v>
      </c>
      <c r="F60" s="23">
        <v>38</v>
      </c>
    </row>
    <row r="61" spans="1:6" ht="22">
      <c r="A61" s="25">
        <v>60</v>
      </c>
      <c r="B61" s="123"/>
      <c r="C61" s="121"/>
      <c r="D61" s="21" t="s">
        <v>146</v>
      </c>
      <c r="E61" s="24">
        <v>1671</v>
      </c>
      <c r="F61" s="23">
        <v>371</v>
      </c>
    </row>
    <row r="62" spans="1:6" ht="22">
      <c r="A62" s="25">
        <v>61</v>
      </c>
      <c r="B62" s="123"/>
      <c r="C62" s="122" t="s">
        <v>133</v>
      </c>
      <c r="D62" s="21" t="s">
        <v>163</v>
      </c>
      <c r="E62" s="24">
        <v>107382.132</v>
      </c>
      <c r="F62" s="23">
        <v>13400</v>
      </c>
    </row>
    <row r="63" spans="1:6" ht="22">
      <c r="A63" s="25">
        <v>62</v>
      </c>
      <c r="B63" s="123"/>
      <c r="C63" s="123"/>
      <c r="D63" s="21" t="s">
        <v>159</v>
      </c>
      <c r="E63" s="24">
        <v>51382.107000000004</v>
      </c>
      <c r="F63" s="23">
        <v>3000</v>
      </c>
    </row>
    <row r="64" spans="1:6" ht="22">
      <c r="A64" s="25">
        <v>63</v>
      </c>
      <c r="B64" s="123"/>
      <c r="C64" s="123"/>
      <c r="D64" s="21" t="s">
        <v>144</v>
      </c>
      <c r="E64" s="24">
        <v>39133.936000000002</v>
      </c>
      <c r="F64" s="23">
        <v>12000</v>
      </c>
    </row>
    <row r="65" spans="1:6" ht="44">
      <c r="A65" s="25">
        <v>64</v>
      </c>
      <c r="B65" s="123"/>
      <c r="C65" s="123"/>
      <c r="D65" s="21" t="s">
        <v>134</v>
      </c>
      <c r="E65" s="24">
        <v>24431.776000000002</v>
      </c>
      <c r="F65" s="23" t="s">
        <v>135</v>
      </c>
    </row>
    <row r="66" spans="1:6" ht="22">
      <c r="A66" s="25">
        <v>65</v>
      </c>
      <c r="B66" s="123"/>
      <c r="C66" s="123"/>
      <c r="D66" s="21" t="s">
        <v>143</v>
      </c>
      <c r="E66" s="24">
        <v>18030.628000000001</v>
      </c>
      <c r="F66" s="23">
        <v>1900</v>
      </c>
    </row>
    <row r="67" spans="1:6" ht="44">
      <c r="A67" s="25">
        <v>66</v>
      </c>
      <c r="B67" s="123"/>
      <c r="C67" s="123"/>
      <c r="D67" s="21" t="s">
        <v>161</v>
      </c>
      <c r="E67" s="24">
        <v>11388.253000000001</v>
      </c>
      <c r="F67" s="23">
        <v>608</v>
      </c>
    </row>
    <row r="68" spans="1:6" ht="44">
      <c r="A68" s="25">
        <v>67</v>
      </c>
      <c r="B68" s="123"/>
      <c r="C68" s="123"/>
      <c r="D68" s="21" t="s">
        <v>162</v>
      </c>
      <c r="E68" s="24">
        <v>12003.379000000001</v>
      </c>
      <c r="F68" s="23">
        <v>2700</v>
      </c>
    </row>
    <row r="69" spans="1:6" ht="22">
      <c r="A69" s="25">
        <v>68</v>
      </c>
      <c r="B69" s="123"/>
      <c r="C69" s="123"/>
      <c r="D69" s="21" t="s">
        <v>139</v>
      </c>
      <c r="E69" s="24">
        <v>7811.0870000000004</v>
      </c>
      <c r="F69" s="23" t="s">
        <v>140</v>
      </c>
    </row>
    <row r="70" spans="1:6" ht="44">
      <c r="A70" s="25">
        <v>69</v>
      </c>
      <c r="B70" s="123"/>
      <c r="C70" s="123"/>
      <c r="D70" s="21" t="s">
        <v>136</v>
      </c>
      <c r="E70" s="24">
        <v>2500</v>
      </c>
      <c r="F70" s="23">
        <v>144</v>
      </c>
    </row>
    <row r="71" spans="1:6" ht="44">
      <c r="A71" s="25">
        <v>70</v>
      </c>
      <c r="B71" s="123"/>
      <c r="C71" s="123"/>
      <c r="D71" s="21" t="s">
        <v>141</v>
      </c>
      <c r="E71" s="24">
        <v>1672.6369999999999</v>
      </c>
      <c r="F71" s="23" t="s">
        <v>142</v>
      </c>
    </row>
    <row r="72" spans="1:6" ht="44">
      <c r="A72" s="25">
        <v>71</v>
      </c>
      <c r="B72" s="123"/>
      <c r="C72" s="123"/>
      <c r="D72" s="21" t="s">
        <v>137</v>
      </c>
      <c r="E72" s="24">
        <v>1459.84</v>
      </c>
      <c r="F72" s="23" t="s">
        <v>138</v>
      </c>
    </row>
    <row r="73" spans="1:6" ht="44">
      <c r="A73" s="25">
        <v>72</v>
      </c>
      <c r="B73" s="123"/>
      <c r="C73" s="123"/>
      <c r="D73" s="21" t="s">
        <v>164</v>
      </c>
      <c r="E73" s="24">
        <v>1259.6320000000001</v>
      </c>
      <c r="F73" s="23">
        <v>915</v>
      </c>
    </row>
    <row r="74" spans="1:6" ht="22">
      <c r="A74" s="25">
        <v>73</v>
      </c>
      <c r="B74" s="123"/>
      <c r="C74" s="124"/>
      <c r="D74" s="21" t="s">
        <v>160</v>
      </c>
      <c r="E74" s="24">
        <v>452.55700000000002</v>
      </c>
      <c r="F74" s="23">
        <v>240</v>
      </c>
    </row>
    <row r="75" spans="1:6" ht="22">
      <c r="A75" s="25">
        <v>74</v>
      </c>
      <c r="B75" s="123"/>
      <c r="C75" s="119" t="s">
        <v>155</v>
      </c>
      <c r="D75" s="21" t="s">
        <v>158</v>
      </c>
      <c r="E75" s="24">
        <v>6500</v>
      </c>
      <c r="F75" s="23">
        <v>34</v>
      </c>
    </row>
    <row r="76" spans="1:6" ht="22">
      <c r="A76" s="25">
        <v>75</v>
      </c>
      <c r="B76" s="123"/>
      <c r="C76" s="120"/>
      <c r="D76" s="21" t="s">
        <v>157</v>
      </c>
      <c r="E76" s="24">
        <v>650</v>
      </c>
      <c r="F76" s="23">
        <v>80</v>
      </c>
    </row>
    <row r="77" spans="1:6" ht="22">
      <c r="A77" s="25">
        <v>76</v>
      </c>
      <c r="B77" s="123"/>
      <c r="C77" s="121"/>
      <c r="D77" s="21" t="s">
        <v>156</v>
      </c>
      <c r="E77" s="24">
        <v>250</v>
      </c>
      <c r="F77" s="23">
        <v>65</v>
      </c>
    </row>
    <row r="78" spans="1:6" ht="40.5" customHeight="1">
      <c r="A78" s="4">
        <v>77</v>
      </c>
      <c r="B78" s="70" t="s">
        <v>44</v>
      </c>
      <c r="C78" s="5" t="s">
        <v>64</v>
      </c>
      <c r="D78" s="6" t="s">
        <v>65</v>
      </c>
      <c r="E78" s="7">
        <v>170000</v>
      </c>
      <c r="F78" s="19">
        <f>VLOOKUP(D78,'[2]חדש ללא רשויות מקומיות'!$E$2:$H$27,3,FALSE)</f>
        <v>2879</v>
      </c>
    </row>
    <row r="79" spans="1:6" ht="18.75" customHeight="1">
      <c r="A79" s="4">
        <v>78</v>
      </c>
      <c r="B79" s="70"/>
      <c r="C79" s="109" t="s">
        <v>50</v>
      </c>
      <c r="D79" s="6" t="s">
        <v>51</v>
      </c>
      <c r="E79" s="7">
        <f>VLOOKUP(D79,'[2]חדש ללא רשויות מקומיות'!$E$1:$G$18,2,FALSE)</f>
        <v>37127</v>
      </c>
      <c r="F79" s="19">
        <f>VLOOKUP(D79,'[2]חדש ללא רשויות מקומיות'!$E$2:$H$27,3,FALSE)</f>
        <v>650</v>
      </c>
    </row>
    <row r="80" spans="1:6" ht="18.75" customHeight="1">
      <c r="A80" s="4">
        <v>79</v>
      </c>
      <c r="B80" s="70"/>
      <c r="C80" s="111"/>
      <c r="D80" s="6" t="s">
        <v>52</v>
      </c>
      <c r="E80" s="7">
        <f>VLOOKUP(D80,'[2]חדש ללא רשויות מקומיות'!$E$1:$G$18,2,FALSE)</f>
        <v>9049.68</v>
      </c>
      <c r="F80" s="19">
        <f>VLOOKUP(D80,'[2]חדש ללא רשויות מקומיות'!$E$2:$H$27,3,FALSE)</f>
        <v>960</v>
      </c>
    </row>
    <row r="81" spans="1:6" ht="28.5" customHeight="1">
      <c r="A81" s="4">
        <v>80</v>
      </c>
      <c r="B81" s="70"/>
      <c r="C81" s="109" t="s">
        <v>53</v>
      </c>
      <c r="D81" s="6" t="s">
        <v>58</v>
      </c>
      <c r="E81" s="7">
        <f>VLOOKUP(D81,'[2]חדש ללא רשויות מקומיות'!$E$1:$G$18,2,FALSE)</f>
        <v>10422.661333333333</v>
      </c>
      <c r="F81" s="22">
        <f>VLOOKUP(D81,'[2]חדש ללא רשויות מקומיות'!$E$2:$H$27,3,FALSE)</f>
        <v>975.66666666666663</v>
      </c>
    </row>
    <row r="82" spans="1:6" ht="18.75" customHeight="1">
      <c r="A82" s="4">
        <v>81</v>
      </c>
      <c r="B82" s="70"/>
      <c r="C82" s="110"/>
      <c r="D82" s="6" t="s">
        <v>54</v>
      </c>
      <c r="E82" s="7">
        <f>VLOOKUP(D82,'[2]חדש ללא רשויות מקומיות'!$E$1:$G$18,2,FALSE)</f>
        <v>8340</v>
      </c>
      <c r="F82" s="19">
        <f>VLOOKUP(D82,'[2]חדש ללא רשויות מקומיות'!$E$2:$H$27,3,FALSE)</f>
        <v>280</v>
      </c>
    </row>
    <row r="83" spans="1:6" ht="37.5" customHeight="1">
      <c r="A83" s="4">
        <v>82</v>
      </c>
      <c r="B83" s="70"/>
      <c r="C83" s="110"/>
      <c r="D83" s="6" t="s">
        <v>57</v>
      </c>
      <c r="E83" s="7">
        <f>VLOOKUP(D83,'[2]חדש ללא רשויות מקומיות'!$E$1:$G$18,2,FALSE)</f>
        <v>4493</v>
      </c>
      <c r="F83" s="19">
        <f>VLOOKUP(D83,'[2]חדש ללא רשויות מקומיות'!$E$2:$H$27,3,FALSE)</f>
        <v>226</v>
      </c>
    </row>
    <row r="84" spans="1:6" ht="60.75" customHeight="1">
      <c r="A84" s="4">
        <v>83</v>
      </c>
      <c r="B84" s="70"/>
      <c r="C84" s="110"/>
      <c r="D84" s="6" t="s">
        <v>60</v>
      </c>
      <c r="E84" s="7">
        <f>VLOOKUP(D84,'[2]חדש ללא רשויות מקומיות'!$E$1:$G$18,2,FALSE)</f>
        <v>3920</v>
      </c>
      <c r="F84" s="19">
        <f>VLOOKUP(D84,'[2]חדש ללא רשויות מקומיות'!$E$2:$H$27,3,FALSE)</f>
        <v>336</v>
      </c>
    </row>
    <row r="85" spans="1:6" ht="60.75" customHeight="1">
      <c r="A85" s="4">
        <v>84</v>
      </c>
      <c r="B85" s="70"/>
      <c r="C85" s="110"/>
      <c r="D85" s="6" t="s">
        <v>59</v>
      </c>
      <c r="E85" s="7">
        <f>VLOOKUP(D85,'[2]חדש ללא רשויות מקומיות'!$E$1:$G$18,2,FALSE)</f>
        <v>3476</v>
      </c>
      <c r="F85" s="19">
        <f>VLOOKUP(D85,'[2]חדש ללא רשויות מקומיות'!$E$2:$H$27,3,FALSE)</f>
        <v>300</v>
      </c>
    </row>
    <row r="86" spans="1:6" ht="20.25" customHeight="1">
      <c r="A86" s="4">
        <v>85</v>
      </c>
      <c r="B86" s="70"/>
      <c r="C86" s="110"/>
      <c r="D86" s="9" t="s">
        <v>55</v>
      </c>
      <c r="E86" s="7">
        <f>VLOOKUP(D86,'[2]חדש ללא רשויות מקומיות'!$E$1:$G$18,2,FALSE)</f>
        <v>3090</v>
      </c>
      <c r="F86" s="19">
        <f>VLOOKUP(D86,'[2]חדש ללא רשויות מקומיות'!$E$2:$H$27,3,FALSE)</f>
        <v>2270</v>
      </c>
    </row>
    <row r="87" spans="1:6" s="10" customFormat="1" ht="121.5" customHeight="1">
      <c r="A87" s="4">
        <v>86</v>
      </c>
      <c r="B87" s="70"/>
      <c r="C87" s="110"/>
      <c r="D87" s="9" t="s">
        <v>56</v>
      </c>
      <c r="E87" s="7">
        <f>VLOOKUP(D87,'[2]חדש ללא רשויות מקומיות'!$E$1:$G$18,2,FALSE)</f>
        <v>1480</v>
      </c>
      <c r="F87" s="20">
        <f>VLOOKUP(D87,'[2]חדש ללא רשויות מקומיות'!$E$2:$H$27,3,FALSE)</f>
        <v>510</v>
      </c>
    </row>
    <row r="88" spans="1:6" ht="81" customHeight="1">
      <c r="A88" s="4">
        <v>87</v>
      </c>
      <c r="B88" s="70"/>
      <c r="C88" s="111"/>
      <c r="D88" s="6" t="s">
        <v>61</v>
      </c>
      <c r="E88" s="7">
        <f>VLOOKUP(D88,'[2]חדש ללא רשויות מקומיות'!$E$1:$G$18,2,FALSE)</f>
        <v>991</v>
      </c>
      <c r="F88" s="19">
        <f>VLOOKUP(D88,'[2]חדש ללא רשויות מקומיות'!$E$2:$H$27,3,FALSE)</f>
        <v>974</v>
      </c>
    </row>
    <row r="89" spans="1:6" ht="82.5" customHeight="1">
      <c r="A89" s="4">
        <v>88</v>
      </c>
      <c r="B89" s="70"/>
      <c r="C89" s="109" t="s">
        <v>47</v>
      </c>
      <c r="D89" s="6" t="s">
        <v>48</v>
      </c>
      <c r="E89" s="7">
        <f>VLOOKUP(D89,'[2]חדש ללא רשויות מקומיות'!$E$1:$G$18,2,FALSE)</f>
        <v>8304</v>
      </c>
      <c r="F89" s="19">
        <f>VLOOKUP(D89,'[2]חדש ללא רשויות מקומיות'!$E$2:$H$27,3,FALSE)</f>
        <v>250</v>
      </c>
    </row>
    <row r="90" spans="1:6" s="77" customFormat="1" ht="31.5" customHeight="1">
      <c r="A90" s="4">
        <v>89</v>
      </c>
      <c r="B90" s="70"/>
      <c r="C90" s="111"/>
      <c r="D90" s="76" t="s">
        <v>49</v>
      </c>
      <c r="E90" s="78">
        <f>VLOOKUP(D90,'[2]חדש ללא רשויות מקומיות'!$E$1:$G$18,2,FALSE)</f>
        <v>8200</v>
      </c>
      <c r="F90" s="79">
        <f>VLOOKUP(D90,'[2]חדש ללא רשויות מקומיות'!$E$2:$H$27,3,FALSE)</f>
        <v>6000</v>
      </c>
    </row>
    <row r="91" spans="1:6" ht="55.5" customHeight="1">
      <c r="A91" s="4">
        <v>90</v>
      </c>
      <c r="B91" s="70"/>
      <c r="C91" s="5" t="s">
        <v>45</v>
      </c>
      <c r="D91" s="6" t="s">
        <v>46</v>
      </c>
      <c r="E91" s="7">
        <v>4092</v>
      </c>
      <c r="F91" s="19">
        <v>6382</v>
      </c>
    </row>
    <row r="92" spans="1:6" ht="20.25" customHeight="1">
      <c r="A92" s="4">
        <v>91</v>
      </c>
      <c r="B92" s="70"/>
      <c r="C92" s="5" t="s">
        <v>62</v>
      </c>
      <c r="D92" s="6" t="s">
        <v>63</v>
      </c>
      <c r="E92" s="7">
        <f>VLOOKUP(D92,'[2]חדש ללא רשויות מקומיות'!$E$1:$G$18,2,FALSE)</f>
        <v>2604.8809999999999</v>
      </c>
      <c r="F92" s="19">
        <f>VLOOKUP(D92,'[2]חדש ללא רשויות מקומיות'!$E$2:$H$27,3,FALSE)</f>
        <v>14577</v>
      </c>
    </row>
    <row r="93" spans="1:6" ht="22">
      <c r="A93" s="25">
        <v>92</v>
      </c>
      <c r="B93" s="125"/>
      <c r="C93" s="122" t="s">
        <v>241</v>
      </c>
      <c r="D93" s="21" t="s">
        <v>148</v>
      </c>
      <c r="E93" s="24">
        <v>208000</v>
      </c>
      <c r="F93" s="23">
        <v>2600</v>
      </c>
    </row>
    <row r="94" spans="1:6" ht="22">
      <c r="A94" s="25">
        <v>93</v>
      </c>
      <c r="B94" s="126"/>
      <c r="C94" s="123"/>
      <c r="D94" s="21" t="s">
        <v>149</v>
      </c>
      <c r="E94" s="24">
        <v>1864</v>
      </c>
      <c r="F94" s="23">
        <v>900</v>
      </c>
    </row>
    <row r="95" spans="1:6" ht="22">
      <c r="A95" s="25">
        <v>94</v>
      </c>
      <c r="B95" s="126"/>
      <c r="C95" s="123"/>
      <c r="D95" s="21" t="s">
        <v>128</v>
      </c>
      <c r="E95" s="24">
        <v>400</v>
      </c>
      <c r="F95" s="23"/>
    </row>
    <row r="96" spans="1:6" ht="22">
      <c r="A96" s="25">
        <v>95</v>
      </c>
      <c r="B96" s="127"/>
      <c r="C96" s="124"/>
      <c r="D96" s="21" t="s">
        <v>147</v>
      </c>
      <c r="E96" s="24">
        <v>480</v>
      </c>
      <c r="F96" s="23">
        <v>2500</v>
      </c>
    </row>
  </sheetData>
  <mergeCells count="19">
    <mergeCell ref="B2:B51"/>
    <mergeCell ref="C47:C49"/>
    <mergeCell ref="C50:C51"/>
    <mergeCell ref="B93:B96"/>
    <mergeCell ref="B52:B77"/>
    <mergeCell ref="C62:C74"/>
    <mergeCell ref="C52:C61"/>
    <mergeCell ref="C93:C96"/>
    <mergeCell ref="C79:C80"/>
    <mergeCell ref="C89:C90"/>
    <mergeCell ref="C81:C88"/>
    <mergeCell ref="C75:C77"/>
    <mergeCell ref="C31:C46"/>
    <mergeCell ref="C12:C22"/>
    <mergeCell ref="C2:C3"/>
    <mergeCell ref="C6:C10"/>
    <mergeCell ref="C4:C5"/>
    <mergeCell ref="C23:C24"/>
    <mergeCell ref="C25:C3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31"/>
  <sheetViews>
    <sheetView rightToLeft="1" topLeftCell="A67" zoomScale="70" zoomScaleNormal="70" workbookViewId="0">
      <selection activeCell="B44" sqref="B44:C50"/>
    </sheetView>
  </sheetViews>
  <sheetFormatPr baseColWidth="10" defaultColWidth="7.7109375" defaultRowHeight="19"/>
  <cols>
    <col min="1" max="1" width="5.140625" style="96" customWidth="1"/>
    <col min="2" max="2" width="16.5703125" style="81" customWidth="1"/>
    <col min="3" max="3" width="15.85546875" style="81" customWidth="1"/>
    <col min="4" max="4" width="75.85546875" style="81" bestFit="1" customWidth="1"/>
    <col min="5" max="5" width="24.5703125" style="89" bestFit="1" customWidth="1"/>
    <col min="6" max="6" width="18.7109375" style="92" bestFit="1" customWidth="1"/>
    <col min="7" max="8" width="0" style="90" hidden="1" customWidth="1"/>
    <col min="9" max="10" width="12.28515625" style="81" hidden="1" customWidth="1"/>
    <col min="11" max="16384" width="7.7109375" style="81"/>
  </cols>
  <sheetData>
    <row r="1" spans="1:8" s="83" customFormat="1" ht="56.25" customHeight="1">
      <c r="A1" s="1"/>
      <c r="B1" s="2" t="s">
        <v>244</v>
      </c>
      <c r="C1" s="2" t="s">
        <v>43</v>
      </c>
      <c r="D1" s="2" t="s">
        <v>240</v>
      </c>
      <c r="E1" s="2" t="s">
        <v>33</v>
      </c>
      <c r="F1" s="2" t="s">
        <v>168</v>
      </c>
      <c r="G1" s="82"/>
      <c r="H1" s="82"/>
    </row>
    <row r="2" spans="1:8" s="83" customFormat="1" ht="56.25" customHeight="1">
      <c r="A2" s="95">
        <v>1</v>
      </c>
      <c r="B2" s="128" t="s">
        <v>246</v>
      </c>
      <c r="C2" s="128" t="s">
        <v>348</v>
      </c>
      <c r="D2" s="37" t="s">
        <v>248</v>
      </c>
      <c r="E2" s="16">
        <v>950000</v>
      </c>
      <c r="F2" s="40">
        <v>315571</v>
      </c>
      <c r="G2" s="84"/>
      <c r="H2" s="82"/>
    </row>
    <row r="3" spans="1:8" s="83" customFormat="1" ht="56.25" customHeight="1">
      <c r="A3" s="95">
        <v>2</v>
      </c>
      <c r="B3" s="132"/>
      <c r="C3" s="132"/>
      <c r="D3" s="37" t="s">
        <v>249</v>
      </c>
      <c r="E3" s="16">
        <v>50062</v>
      </c>
      <c r="F3" s="98">
        <v>27027</v>
      </c>
      <c r="G3" s="84"/>
      <c r="H3" s="82"/>
    </row>
    <row r="4" spans="1:8" s="83" customFormat="1" ht="56.25" customHeight="1">
      <c r="A4" s="95">
        <v>3</v>
      </c>
      <c r="B4" s="132"/>
      <c r="C4" s="132"/>
      <c r="D4" s="37" t="s">
        <v>250</v>
      </c>
      <c r="E4" s="16">
        <v>28379</v>
      </c>
      <c r="F4" s="40">
        <v>528569</v>
      </c>
      <c r="G4" s="82"/>
      <c r="H4" s="82"/>
    </row>
    <row r="5" spans="1:8" s="83" customFormat="1" ht="56.25" customHeight="1">
      <c r="A5" s="95">
        <v>4</v>
      </c>
      <c r="B5" s="132"/>
      <c r="C5" s="132"/>
      <c r="D5" s="94" t="s">
        <v>247</v>
      </c>
      <c r="E5" s="99">
        <v>25000</v>
      </c>
      <c r="F5" s="100" t="s">
        <v>342</v>
      </c>
      <c r="G5" s="82"/>
      <c r="H5" s="82"/>
    </row>
    <row r="6" spans="1:8" s="83" customFormat="1" ht="56.25" customHeight="1">
      <c r="A6" s="95">
        <v>5</v>
      </c>
      <c r="B6" s="132"/>
      <c r="C6" s="132"/>
      <c r="D6" s="37" t="s">
        <v>251</v>
      </c>
      <c r="E6" s="16">
        <v>22875</v>
      </c>
      <c r="F6" s="38">
        <v>998958</v>
      </c>
      <c r="G6" s="84"/>
      <c r="H6" s="82"/>
    </row>
    <row r="7" spans="1:8" s="83" customFormat="1" ht="56.25" customHeight="1">
      <c r="A7" s="95">
        <v>6</v>
      </c>
      <c r="B7" s="132"/>
      <c r="C7" s="129"/>
      <c r="D7" s="37" t="s">
        <v>252</v>
      </c>
      <c r="E7" s="16">
        <v>4493</v>
      </c>
      <c r="F7" s="40">
        <v>21600</v>
      </c>
      <c r="G7" s="84"/>
      <c r="H7" s="82"/>
    </row>
    <row r="8" spans="1:8" s="83" customFormat="1" ht="56.25" customHeight="1">
      <c r="A8" s="95">
        <v>7</v>
      </c>
      <c r="B8" s="132"/>
      <c r="C8" s="128" t="s">
        <v>253</v>
      </c>
      <c r="D8" s="37" t="s">
        <v>254</v>
      </c>
      <c r="E8" s="16">
        <v>265000</v>
      </c>
      <c r="F8" s="40">
        <v>260000</v>
      </c>
      <c r="G8" s="84"/>
      <c r="H8" s="82"/>
    </row>
    <row r="9" spans="1:8" s="83" customFormat="1" ht="56.25" customHeight="1">
      <c r="A9" s="95">
        <v>8</v>
      </c>
      <c r="B9" s="132"/>
      <c r="C9" s="129"/>
      <c r="D9" s="37" t="s">
        <v>255</v>
      </c>
      <c r="E9" s="16">
        <v>349</v>
      </c>
      <c r="F9" s="40">
        <v>9100</v>
      </c>
      <c r="G9" s="82"/>
      <c r="H9" s="82"/>
    </row>
    <row r="10" spans="1:8" s="83" customFormat="1" ht="56.25" customHeight="1">
      <c r="A10" s="95">
        <v>9</v>
      </c>
      <c r="B10" s="132"/>
      <c r="C10" s="128" t="s">
        <v>256</v>
      </c>
      <c r="D10" s="37" t="s">
        <v>257</v>
      </c>
      <c r="E10" s="16">
        <v>158201</v>
      </c>
      <c r="F10" s="91">
        <v>6250</v>
      </c>
      <c r="G10" s="82"/>
      <c r="H10" s="82"/>
    </row>
    <row r="11" spans="1:8" ht="56.25" customHeight="1">
      <c r="A11" s="95">
        <v>10</v>
      </c>
      <c r="B11" s="132"/>
      <c r="C11" s="132"/>
      <c r="D11" s="37" t="s">
        <v>258</v>
      </c>
      <c r="E11" s="16">
        <v>29559</v>
      </c>
      <c r="F11" s="91" t="s">
        <v>338</v>
      </c>
      <c r="G11" s="80"/>
      <c r="H11" s="80"/>
    </row>
    <row r="12" spans="1:8" ht="56.25" customHeight="1">
      <c r="A12" s="95">
        <v>11</v>
      </c>
      <c r="B12" s="132"/>
      <c r="C12" s="132"/>
      <c r="D12" s="37" t="s">
        <v>259</v>
      </c>
      <c r="E12" s="16">
        <v>5800</v>
      </c>
      <c r="F12" s="91" t="s">
        <v>339</v>
      </c>
      <c r="G12" s="85"/>
      <c r="H12" s="80"/>
    </row>
    <row r="13" spans="1:8" ht="56.25" customHeight="1">
      <c r="A13" s="95">
        <v>12</v>
      </c>
      <c r="B13" s="132"/>
      <c r="C13" s="132"/>
      <c r="D13" s="37" t="s">
        <v>260</v>
      </c>
      <c r="E13" s="16">
        <v>3200</v>
      </c>
      <c r="F13" s="101" t="s">
        <v>340</v>
      </c>
      <c r="G13" s="80"/>
      <c r="H13" s="80"/>
    </row>
    <row r="14" spans="1:8" ht="56.25" customHeight="1">
      <c r="A14" s="95">
        <v>13</v>
      </c>
      <c r="B14" s="132"/>
      <c r="C14" s="129"/>
      <c r="D14" s="37" t="s">
        <v>261</v>
      </c>
      <c r="E14" s="16">
        <v>570</v>
      </c>
      <c r="F14" s="101">
        <v>330</v>
      </c>
      <c r="G14" s="85"/>
      <c r="H14" s="80"/>
    </row>
    <row r="15" spans="1:8" ht="56.25" customHeight="1">
      <c r="A15" s="95">
        <v>14</v>
      </c>
      <c r="B15" s="132"/>
      <c r="C15" s="128" t="s">
        <v>262</v>
      </c>
      <c r="D15" s="37" t="s">
        <v>263</v>
      </c>
      <c r="E15" s="16">
        <v>42000</v>
      </c>
      <c r="F15" s="40">
        <v>30000</v>
      </c>
      <c r="G15" s="85"/>
      <c r="H15" s="80"/>
    </row>
    <row r="16" spans="1:8" ht="56.25" customHeight="1">
      <c r="A16" s="95">
        <v>15</v>
      </c>
      <c r="B16" s="132"/>
      <c r="C16" s="132"/>
      <c r="D16" s="37" t="s">
        <v>264</v>
      </c>
      <c r="E16" s="16">
        <v>49000</v>
      </c>
      <c r="F16" s="40">
        <v>3500</v>
      </c>
      <c r="G16" s="85"/>
      <c r="H16" s="80"/>
    </row>
    <row r="17" spans="1:8" ht="56.25" customHeight="1">
      <c r="A17" s="95">
        <v>16</v>
      </c>
      <c r="B17" s="132"/>
      <c r="C17" s="132"/>
      <c r="D17" s="37" t="s">
        <v>265</v>
      </c>
      <c r="E17" s="16">
        <v>4000</v>
      </c>
      <c r="F17" s="40">
        <v>3500</v>
      </c>
      <c r="G17" s="85"/>
      <c r="H17" s="80"/>
    </row>
    <row r="18" spans="1:8" ht="56.25" customHeight="1">
      <c r="A18" s="95">
        <v>17</v>
      </c>
      <c r="B18" s="132"/>
      <c r="C18" s="132"/>
      <c r="D18" s="37" t="s">
        <v>266</v>
      </c>
      <c r="E18" s="16">
        <v>2673</v>
      </c>
      <c r="F18" s="40">
        <v>1568</v>
      </c>
      <c r="G18" s="85"/>
      <c r="H18" s="80"/>
    </row>
    <row r="19" spans="1:8" ht="56.25" customHeight="1">
      <c r="A19" s="95">
        <v>18</v>
      </c>
      <c r="B19" s="132"/>
      <c r="C19" s="129"/>
      <c r="D19" s="37" t="s">
        <v>267</v>
      </c>
      <c r="E19" s="16">
        <v>4000</v>
      </c>
      <c r="F19" s="40">
        <v>24</v>
      </c>
      <c r="G19" s="85"/>
      <c r="H19" s="80"/>
    </row>
    <row r="20" spans="1:8" ht="56.25" customHeight="1">
      <c r="A20" s="95">
        <v>19</v>
      </c>
      <c r="B20" s="132"/>
      <c r="C20" s="128" t="s">
        <v>268</v>
      </c>
      <c r="D20" s="37" t="s">
        <v>269</v>
      </c>
      <c r="E20" s="16">
        <v>50649</v>
      </c>
      <c r="F20" s="40" t="s">
        <v>341</v>
      </c>
      <c r="G20" s="85"/>
      <c r="H20" s="80"/>
    </row>
    <row r="21" spans="1:8" ht="56.25" customHeight="1">
      <c r="A21" s="95">
        <v>20</v>
      </c>
      <c r="B21" s="132"/>
      <c r="C21" s="132"/>
      <c r="D21" s="37" t="s">
        <v>270</v>
      </c>
      <c r="E21" s="16">
        <v>10246</v>
      </c>
      <c r="F21" s="102">
        <v>23000</v>
      </c>
      <c r="G21" s="80"/>
      <c r="H21" s="80"/>
    </row>
    <row r="22" spans="1:8" ht="56.25" customHeight="1">
      <c r="A22" s="95">
        <v>21</v>
      </c>
      <c r="B22" s="132"/>
      <c r="C22" s="132"/>
      <c r="D22" s="37" t="s">
        <v>271</v>
      </c>
      <c r="E22" s="16">
        <v>9120</v>
      </c>
      <c r="F22" s="102">
        <v>10932</v>
      </c>
      <c r="G22" s="80"/>
      <c r="H22" s="80"/>
    </row>
    <row r="23" spans="1:8" ht="56.25" customHeight="1">
      <c r="A23" s="95">
        <v>22</v>
      </c>
      <c r="B23" s="132"/>
      <c r="C23" s="132"/>
      <c r="D23" s="37" t="s">
        <v>272</v>
      </c>
      <c r="E23" s="16">
        <v>3006</v>
      </c>
      <c r="F23" s="40">
        <v>3924</v>
      </c>
      <c r="G23" s="85"/>
      <c r="H23" s="80"/>
    </row>
    <row r="24" spans="1:8" ht="56.25" customHeight="1">
      <c r="A24" s="95">
        <v>23</v>
      </c>
      <c r="B24" s="132"/>
      <c r="C24" s="132"/>
      <c r="D24" s="37" t="s">
        <v>273</v>
      </c>
      <c r="E24" s="39">
        <v>3482</v>
      </c>
      <c r="F24" s="101">
        <v>60</v>
      </c>
      <c r="G24" s="80"/>
      <c r="H24" s="80"/>
    </row>
    <row r="25" spans="1:8" ht="56.25" customHeight="1">
      <c r="A25" s="95">
        <v>24</v>
      </c>
      <c r="B25" s="132"/>
      <c r="C25" s="129"/>
      <c r="D25" s="37" t="s">
        <v>274</v>
      </c>
      <c r="E25" s="16">
        <v>2121</v>
      </c>
      <c r="F25" s="40">
        <v>120</v>
      </c>
      <c r="G25" s="85"/>
      <c r="H25" s="80"/>
    </row>
    <row r="26" spans="1:8" ht="56.25" customHeight="1">
      <c r="A26" s="95">
        <v>25</v>
      </c>
      <c r="B26" s="132"/>
      <c r="C26" s="128" t="s">
        <v>275</v>
      </c>
      <c r="D26" s="37" t="s">
        <v>276</v>
      </c>
      <c r="E26" s="16">
        <v>15999</v>
      </c>
      <c r="F26" s="40">
        <v>18000</v>
      </c>
      <c r="G26" s="80"/>
      <c r="H26" s="80"/>
    </row>
    <row r="27" spans="1:8" ht="56.25" customHeight="1">
      <c r="A27" s="95">
        <v>26</v>
      </c>
      <c r="B27" s="132"/>
      <c r="C27" s="129"/>
      <c r="D27" s="37" t="s">
        <v>277</v>
      </c>
      <c r="E27" s="16">
        <v>7171</v>
      </c>
      <c r="F27" s="40">
        <v>10000</v>
      </c>
      <c r="G27" s="85"/>
      <c r="H27" s="80"/>
    </row>
    <row r="28" spans="1:8" ht="56.25" customHeight="1">
      <c r="A28" s="95">
        <v>27</v>
      </c>
      <c r="B28" s="132"/>
      <c r="C28" s="37" t="s">
        <v>278</v>
      </c>
      <c r="D28" s="37" t="s">
        <v>279</v>
      </c>
      <c r="E28" s="16">
        <v>21639</v>
      </c>
      <c r="F28" s="102">
        <v>88000</v>
      </c>
      <c r="G28" s="80"/>
      <c r="H28" s="80"/>
    </row>
    <row r="29" spans="1:8" ht="56.25" customHeight="1">
      <c r="A29" s="95">
        <v>28</v>
      </c>
      <c r="B29" s="132"/>
      <c r="C29" s="44" t="s">
        <v>280</v>
      </c>
      <c r="D29" s="37" t="s">
        <v>284</v>
      </c>
      <c r="E29" s="16">
        <v>30000</v>
      </c>
      <c r="F29" s="40">
        <v>15800</v>
      </c>
      <c r="G29" s="86"/>
      <c r="H29" s="86"/>
    </row>
    <row r="30" spans="1:8" ht="56.25" customHeight="1">
      <c r="A30" s="95">
        <v>29</v>
      </c>
      <c r="B30" s="132"/>
      <c r="C30" s="97"/>
      <c r="D30" s="37" t="s">
        <v>281</v>
      </c>
      <c r="E30" s="16">
        <v>6134</v>
      </c>
      <c r="F30" s="40">
        <v>1702</v>
      </c>
      <c r="G30" s="85"/>
      <c r="H30" s="80"/>
    </row>
    <row r="31" spans="1:8" ht="56.25" customHeight="1">
      <c r="A31" s="95">
        <v>30</v>
      </c>
      <c r="B31" s="132"/>
      <c r="C31" s="97"/>
      <c r="D31" s="37" t="s">
        <v>282</v>
      </c>
      <c r="E31" s="16">
        <v>2674</v>
      </c>
      <c r="F31" s="40">
        <v>210</v>
      </c>
      <c r="G31" s="85"/>
      <c r="H31" s="80"/>
    </row>
    <row r="32" spans="1:8" ht="56.25" customHeight="1">
      <c r="A32" s="95">
        <v>31</v>
      </c>
      <c r="B32" s="132"/>
      <c r="C32" s="97"/>
      <c r="D32" s="37" t="s">
        <v>283</v>
      </c>
      <c r="E32" s="16">
        <v>6204</v>
      </c>
      <c r="F32" s="40">
        <v>430</v>
      </c>
      <c r="G32" s="85"/>
      <c r="H32" s="80"/>
    </row>
    <row r="33" spans="1:8" ht="56.25" customHeight="1">
      <c r="A33" s="95">
        <v>32</v>
      </c>
      <c r="B33" s="132"/>
      <c r="C33" s="97"/>
      <c r="D33" s="37" t="s">
        <v>285</v>
      </c>
      <c r="E33" s="16">
        <v>1923</v>
      </c>
      <c r="F33" s="40">
        <v>140000</v>
      </c>
      <c r="G33" s="85"/>
      <c r="H33" s="80"/>
    </row>
    <row r="34" spans="1:8" ht="56.25" customHeight="1">
      <c r="A34" s="95">
        <v>33</v>
      </c>
      <c r="B34" s="132"/>
      <c r="C34" s="97"/>
      <c r="D34" s="37" t="s">
        <v>286</v>
      </c>
      <c r="E34" s="16">
        <v>565</v>
      </c>
      <c r="F34" s="40">
        <v>15</v>
      </c>
      <c r="G34" s="80"/>
      <c r="H34" s="80"/>
    </row>
    <row r="35" spans="1:8" ht="56.25" customHeight="1">
      <c r="A35" s="95">
        <v>34</v>
      </c>
      <c r="B35" s="132"/>
      <c r="C35" s="103"/>
      <c r="D35" s="37" t="s">
        <v>287</v>
      </c>
      <c r="E35" s="16">
        <v>4579</v>
      </c>
      <c r="F35" s="40">
        <v>649</v>
      </c>
      <c r="G35" s="80"/>
      <c r="H35" s="80"/>
    </row>
    <row r="36" spans="1:8" ht="56.25" customHeight="1">
      <c r="A36" s="95">
        <v>35</v>
      </c>
      <c r="B36" s="132"/>
      <c r="C36" s="128" t="s">
        <v>288</v>
      </c>
      <c r="D36" s="37" t="s">
        <v>289</v>
      </c>
      <c r="E36" s="16">
        <v>7744</v>
      </c>
      <c r="F36" s="40">
        <v>537000</v>
      </c>
      <c r="G36" s="80"/>
      <c r="H36" s="80"/>
    </row>
    <row r="37" spans="1:8" ht="56.25" customHeight="1">
      <c r="A37" s="95">
        <v>36</v>
      </c>
      <c r="B37" s="132"/>
      <c r="C37" s="132"/>
      <c r="D37" s="37" t="s">
        <v>290</v>
      </c>
      <c r="E37" s="16">
        <v>1500</v>
      </c>
      <c r="F37" s="40">
        <v>80000</v>
      </c>
      <c r="G37" s="80"/>
      <c r="H37" s="80"/>
    </row>
    <row r="38" spans="1:8" ht="56.25" customHeight="1">
      <c r="A38" s="95">
        <v>37</v>
      </c>
      <c r="B38" s="132"/>
      <c r="C38" s="132"/>
      <c r="D38" s="37" t="s">
        <v>291</v>
      </c>
      <c r="E38" s="16">
        <v>800</v>
      </c>
      <c r="F38" s="40">
        <v>85000</v>
      </c>
      <c r="G38" s="80"/>
      <c r="H38" s="80"/>
    </row>
    <row r="39" spans="1:8" ht="56.25" customHeight="1">
      <c r="A39" s="95">
        <v>38</v>
      </c>
      <c r="B39" s="132"/>
      <c r="C39" s="129"/>
      <c r="D39" s="37" t="s">
        <v>292</v>
      </c>
      <c r="E39" s="16">
        <v>500</v>
      </c>
      <c r="F39" s="40">
        <v>30000</v>
      </c>
      <c r="G39" s="80"/>
      <c r="H39" s="80"/>
    </row>
    <row r="40" spans="1:8" ht="56.25" customHeight="1">
      <c r="A40" s="95">
        <v>39</v>
      </c>
      <c r="B40" s="132"/>
      <c r="C40" s="128" t="s">
        <v>293</v>
      </c>
      <c r="D40" s="37" t="s">
        <v>294</v>
      </c>
      <c r="E40" s="16">
        <v>5722</v>
      </c>
      <c r="F40" s="40">
        <v>10000</v>
      </c>
      <c r="G40" s="80"/>
      <c r="H40" s="80"/>
    </row>
    <row r="41" spans="1:8" ht="56.25" customHeight="1">
      <c r="A41" s="95">
        <v>40</v>
      </c>
      <c r="B41" s="132"/>
      <c r="C41" s="129"/>
      <c r="D41" s="37" t="s">
        <v>295</v>
      </c>
      <c r="E41" s="16">
        <v>2348</v>
      </c>
      <c r="F41" s="40">
        <v>833</v>
      </c>
      <c r="G41" s="80"/>
      <c r="H41" s="80"/>
    </row>
    <row r="42" spans="1:8" ht="56.25" customHeight="1">
      <c r="A42" s="95">
        <v>41</v>
      </c>
      <c r="B42" s="132"/>
      <c r="C42" s="128" t="s">
        <v>296</v>
      </c>
      <c r="D42" s="37" t="s">
        <v>297</v>
      </c>
      <c r="E42" s="16">
        <v>1231</v>
      </c>
      <c r="F42" s="40">
        <f>950*400</f>
        <v>380000</v>
      </c>
      <c r="G42" s="80"/>
      <c r="H42" s="80"/>
    </row>
    <row r="43" spans="1:8" ht="56.25" customHeight="1">
      <c r="A43" s="95">
        <v>42</v>
      </c>
      <c r="B43" s="132"/>
      <c r="C43" s="129"/>
      <c r="D43" s="37" t="s">
        <v>298</v>
      </c>
      <c r="E43" s="104">
        <v>9575</v>
      </c>
      <c r="F43" s="102">
        <v>172580</v>
      </c>
      <c r="G43" s="80"/>
      <c r="H43" s="80"/>
    </row>
    <row r="44" spans="1:8" ht="56.25" customHeight="1">
      <c r="A44" s="95">
        <v>39</v>
      </c>
      <c r="B44" s="133" t="s">
        <v>349</v>
      </c>
      <c r="C44" s="134"/>
      <c r="D44" s="37" t="s">
        <v>299</v>
      </c>
      <c r="E44" s="105">
        <v>162000</v>
      </c>
      <c r="F44" s="100" t="s">
        <v>347</v>
      </c>
      <c r="G44" s="85"/>
      <c r="H44" s="80"/>
    </row>
    <row r="45" spans="1:8" ht="56.25" customHeight="1">
      <c r="A45" s="95">
        <v>40</v>
      </c>
      <c r="B45" s="135"/>
      <c r="C45" s="136"/>
      <c r="D45" s="37" t="s">
        <v>300</v>
      </c>
      <c r="E45" s="105">
        <v>18272</v>
      </c>
      <c r="F45" s="106">
        <v>9498</v>
      </c>
      <c r="G45" s="85"/>
      <c r="H45" s="80"/>
    </row>
    <row r="46" spans="1:8" ht="56.25" customHeight="1">
      <c r="A46" s="95">
        <v>41</v>
      </c>
      <c r="B46" s="135"/>
      <c r="C46" s="136"/>
      <c r="D46" s="37" t="s">
        <v>301</v>
      </c>
      <c r="E46" s="105">
        <v>19000</v>
      </c>
      <c r="F46" s="107">
        <v>32000</v>
      </c>
      <c r="G46" s="85"/>
      <c r="H46" s="80"/>
    </row>
    <row r="47" spans="1:8" ht="56.25" customHeight="1">
      <c r="A47" s="95">
        <v>42</v>
      </c>
      <c r="B47" s="135"/>
      <c r="C47" s="136"/>
      <c r="D47" s="37" t="s">
        <v>302</v>
      </c>
      <c r="E47" s="105">
        <v>6000</v>
      </c>
      <c r="F47" s="106">
        <v>3750</v>
      </c>
      <c r="G47" s="80"/>
      <c r="H47" s="80"/>
    </row>
    <row r="48" spans="1:8" ht="56.25" customHeight="1">
      <c r="A48" s="95">
        <v>43</v>
      </c>
      <c r="B48" s="135"/>
      <c r="C48" s="136"/>
      <c r="D48" s="37" t="s">
        <v>303</v>
      </c>
      <c r="E48" s="105">
        <v>3500</v>
      </c>
      <c r="F48" s="106">
        <v>19319</v>
      </c>
      <c r="G48" s="85"/>
      <c r="H48" s="80"/>
    </row>
    <row r="49" spans="1:8" ht="56.25" customHeight="1">
      <c r="A49" s="95">
        <v>44</v>
      </c>
      <c r="B49" s="135"/>
      <c r="C49" s="136"/>
      <c r="D49" s="37" t="s">
        <v>304</v>
      </c>
      <c r="E49" s="105">
        <v>360</v>
      </c>
      <c r="F49" s="100">
        <v>210</v>
      </c>
      <c r="G49" s="85"/>
      <c r="H49" s="80"/>
    </row>
    <row r="50" spans="1:8" ht="56.25" customHeight="1">
      <c r="A50" s="95"/>
      <c r="B50" s="137"/>
      <c r="C50" s="138"/>
      <c r="D50" s="37" t="s">
        <v>305</v>
      </c>
      <c r="E50" s="105">
        <v>1700</v>
      </c>
      <c r="F50" s="107">
        <v>1600</v>
      </c>
      <c r="G50" s="85"/>
      <c r="H50" s="80"/>
    </row>
    <row r="51" spans="1:8" ht="56.25" customHeight="1">
      <c r="A51" s="95">
        <v>45</v>
      </c>
      <c r="B51" s="128" t="s">
        <v>350</v>
      </c>
      <c r="C51" s="128" t="s">
        <v>306</v>
      </c>
      <c r="D51" s="37" t="s">
        <v>307</v>
      </c>
      <c r="E51" s="105">
        <v>75773</v>
      </c>
      <c r="F51" s="106">
        <v>180000</v>
      </c>
      <c r="G51" s="85"/>
      <c r="H51" s="80"/>
    </row>
    <row r="52" spans="1:8" ht="56.25" customHeight="1">
      <c r="A52" s="95">
        <v>46</v>
      </c>
      <c r="B52" s="132"/>
      <c r="C52" s="132"/>
      <c r="D52" s="37" t="s">
        <v>308</v>
      </c>
      <c r="E52" s="16">
        <v>6641</v>
      </c>
      <c r="F52" s="106">
        <v>5000</v>
      </c>
      <c r="G52" s="80"/>
      <c r="H52" s="80"/>
    </row>
    <row r="53" spans="1:8" ht="56.25" customHeight="1">
      <c r="A53" s="95">
        <v>47</v>
      </c>
      <c r="B53" s="132"/>
      <c r="C53" s="132"/>
      <c r="D53" s="37" t="s">
        <v>309</v>
      </c>
      <c r="E53" s="105">
        <v>2586</v>
      </c>
      <c r="F53" s="106">
        <v>5100</v>
      </c>
      <c r="G53" s="80"/>
      <c r="H53" s="80"/>
    </row>
    <row r="54" spans="1:8" ht="56.25" customHeight="1">
      <c r="A54" s="95">
        <v>48</v>
      </c>
      <c r="B54" s="132"/>
      <c r="C54" s="129"/>
      <c r="D54" s="37" t="s">
        <v>310</v>
      </c>
      <c r="E54" s="16">
        <v>894</v>
      </c>
      <c r="F54" s="91">
        <v>30</v>
      </c>
      <c r="G54" s="80"/>
      <c r="H54" s="80"/>
    </row>
    <row r="55" spans="1:8" ht="56.25" customHeight="1">
      <c r="A55" s="95">
        <v>49</v>
      </c>
      <c r="B55" s="129"/>
      <c r="C55" s="37" t="s">
        <v>311</v>
      </c>
      <c r="D55" s="37" t="s">
        <v>312</v>
      </c>
      <c r="E55" s="16">
        <v>500</v>
      </c>
      <c r="F55" s="101">
        <v>100</v>
      </c>
      <c r="G55" s="80"/>
      <c r="H55" s="80"/>
    </row>
    <row r="56" spans="1:8" ht="56.25" customHeight="1">
      <c r="A56" s="95">
        <v>50</v>
      </c>
      <c r="B56" s="133" t="s">
        <v>313</v>
      </c>
      <c r="C56" s="134"/>
      <c r="D56" s="37" t="s">
        <v>314</v>
      </c>
      <c r="E56" s="16">
        <v>25136</v>
      </c>
      <c r="F56" s="102">
        <v>8892</v>
      </c>
      <c r="G56" s="85"/>
      <c r="H56" s="80"/>
    </row>
    <row r="57" spans="1:8" ht="56.25" customHeight="1">
      <c r="A57" s="95">
        <v>51</v>
      </c>
      <c r="B57" s="135"/>
      <c r="C57" s="136"/>
      <c r="D57" s="37" t="s">
        <v>315</v>
      </c>
      <c r="E57" s="16">
        <v>8715</v>
      </c>
      <c r="F57" s="101" t="s">
        <v>346</v>
      </c>
      <c r="G57" s="85"/>
      <c r="H57" s="80"/>
    </row>
    <row r="58" spans="1:8" ht="56.25" customHeight="1">
      <c r="A58" s="95"/>
      <c r="B58" s="137"/>
      <c r="C58" s="138"/>
      <c r="D58" s="37" t="s">
        <v>316</v>
      </c>
      <c r="E58" s="105">
        <v>704</v>
      </c>
      <c r="F58" s="101">
        <v>500</v>
      </c>
      <c r="G58" s="85"/>
      <c r="H58" s="80"/>
    </row>
    <row r="59" spans="1:8" ht="56.25" customHeight="1">
      <c r="A59" s="95">
        <v>52</v>
      </c>
      <c r="B59" s="128" t="s">
        <v>317</v>
      </c>
      <c r="C59" s="128" t="s">
        <v>318</v>
      </c>
      <c r="D59" s="37" t="s">
        <v>319</v>
      </c>
      <c r="E59" s="16">
        <v>5000</v>
      </c>
      <c r="F59" s="101" t="s">
        <v>320</v>
      </c>
      <c r="G59" s="80"/>
      <c r="H59" s="80"/>
    </row>
    <row r="60" spans="1:8" ht="56.25" customHeight="1">
      <c r="A60" s="95">
        <v>53</v>
      </c>
      <c r="B60" s="132"/>
      <c r="C60" s="132"/>
      <c r="D60" s="37" t="s">
        <v>321</v>
      </c>
      <c r="E60" s="16">
        <v>4000</v>
      </c>
      <c r="F60" s="91">
        <v>35</v>
      </c>
      <c r="G60" s="80"/>
      <c r="H60" s="80"/>
    </row>
    <row r="61" spans="1:8" ht="56.25" customHeight="1">
      <c r="A61" s="95">
        <v>54</v>
      </c>
      <c r="B61" s="132"/>
      <c r="C61" s="132"/>
      <c r="D61" s="37" t="s">
        <v>322</v>
      </c>
      <c r="E61" s="16">
        <v>2500</v>
      </c>
      <c r="F61" s="91">
        <v>125</v>
      </c>
      <c r="G61" s="80"/>
      <c r="H61" s="80"/>
    </row>
    <row r="62" spans="1:8" ht="56.25" customHeight="1">
      <c r="A62" s="95">
        <v>55</v>
      </c>
      <c r="B62" s="132"/>
      <c r="C62" s="132"/>
      <c r="D62" s="37" t="s">
        <v>323</v>
      </c>
      <c r="E62" s="16">
        <v>3150</v>
      </c>
      <c r="F62" s="101">
        <v>100</v>
      </c>
      <c r="G62" s="85"/>
      <c r="H62" s="80"/>
    </row>
    <row r="63" spans="1:8" ht="56.25" customHeight="1">
      <c r="A63" s="95">
        <v>56</v>
      </c>
      <c r="B63" s="132"/>
      <c r="C63" s="129"/>
      <c r="D63" s="37" t="s">
        <v>324</v>
      </c>
      <c r="E63" s="16">
        <v>1000</v>
      </c>
      <c r="F63" s="101">
        <v>98</v>
      </c>
      <c r="G63" s="80"/>
      <c r="H63" s="80"/>
    </row>
    <row r="64" spans="1:8" ht="56.25" customHeight="1">
      <c r="A64" s="95">
        <v>57</v>
      </c>
      <c r="B64" s="132"/>
      <c r="C64" s="128" t="s">
        <v>325</v>
      </c>
      <c r="D64" s="37" t="s">
        <v>326</v>
      </c>
      <c r="E64" s="16">
        <v>8000</v>
      </c>
      <c r="F64" s="102">
        <v>60000</v>
      </c>
      <c r="G64" s="85"/>
      <c r="H64" s="80"/>
    </row>
    <row r="65" spans="1:10" ht="56.25" customHeight="1">
      <c r="A65" s="95">
        <v>58</v>
      </c>
      <c r="B65" s="132"/>
      <c r="C65" s="129"/>
      <c r="D65" s="37" t="s">
        <v>327</v>
      </c>
      <c r="E65" s="16">
        <v>1703</v>
      </c>
      <c r="F65" s="101" t="s">
        <v>344</v>
      </c>
      <c r="G65" s="85"/>
      <c r="H65" s="80"/>
    </row>
    <row r="66" spans="1:10" ht="56.25" customHeight="1">
      <c r="A66" s="95">
        <v>59</v>
      </c>
      <c r="B66" s="132"/>
      <c r="C66" s="128" t="s">
        <v>328</v>
      </c>
      <c r="D66" s="37" t="s">
        <v>329</v>
      </c>
      <c r="E66" s="39">
        <v>250</v>
      </c>
      <c r="F66" s="101" t="s">
        <v>345</v>
      </c>
      <c r="G66" s="85"/>
      <c r="H66" s="80"/>
    </row>
    <row r="67" spans="1:10" ht="56.25" customHeight="1">
      <c r="A67" s="95"/>
      <c r="B67" s="132"/>
      <c r="C67" s="129"/>
      <c r="D67" s="37" t="s">
        <v>330</v>
      </c>
      <c r="E67" s="105">
        <v>2000</v>
      </c>
      <c r="F67" s="102">
        <v>45000</v>
      </c>
      <c r="G67" s="87"/>
      <c r="H67" s="80"/>
      <c r="I67" s="108">
        <f>SUM(E59:E67)</f>
        <v>27603</v>
      </c>
      <c r="J67" s="108">
        <f>SUM(F59:F67)</f>
        <v>105358</v>
      </c>
    </row>
    <row r="68" spans="1:10" ht="56.25" customHeight="1">
      <c r="A68" s="95">
        <v>64</v>
      </c>
      <c r="B68" s="130" t="s">
        <v>335</v>
      </c>
      <c r="C68" s="131"/>
      <c r="D68" s="37" t="s">
        <v>336</v>
      </c>
      <c r="E68" s="104">
        <v>7796</v>
      </c>
      <c r="F68" s="101" t="s">
        <v>337</v>
      </c>
      <c r="G68" s="80"/>
      <c r="H68" s="80"/>
    </row>
    <row r="69" spans="1:10" ht="56.25" customHeight="1">
      <c r="A69" s="95">
        <v>61</v>
      </c>
      <c r="B69" s="128" t="s">
        <v>331</v>
      </c>
      <c r="C69" s="128" t="s">
        <v>332</v>
      </c>
      <c r="D69" s="37" t="s">
        <v>333</v>
      </c>
      <c r="E69" s="16">
        <v>4000</v>
      </c>
      <c r="F69" s="101" t="s">
        <v>343</v>
      </c>
      <c r="G69" s="85"/>
      <c r="H69" s="80"/>
    </row>
    <row r="70" spans="1:10" ht="56.25" customHeight="1">
      <c r="A70" s="95">
        <v>62</v>
      </c>
      <c r="B70" s="129"/>
      <c r="C70" s="129"/>
      <c r="D70" s="37" t="s">
        <v>334</v>
      </c>
      <c r="E70" s="16">
        <v>2500</v>
      </c>
      <c r="F70" s="102">
        <v>15000</v>
      </c>
      <c r="G70" s="80"/>
      <c r="H70" s="80"/>
    </row>
    <row r="71" spans="1:10" ht="56.25" customHeight="1">
      <c r="D71" s="88"/>
    </row>
    <row r="72" spans="1:10" ht="56.25" customHeight="1">
      <c r="D72" s="88"/>
    </row>
    <row r="73" spans="1:10" ht="56.25" customHeight="1">
      <c r="D73" s="88"/>
    </row>
    <row r="74" spans="1:10" ht="56.25" customHeight="1"/>
    <row r="75" spans="1:10" ht="56.25" customHeight="1"/>
    <row r="76" spans="1:10" ht="56.25" customHeight="1"/>
    <row r="77" spans="1:10" ht="56.25" customHeight="1"/>
    <row r="78" spans="1:10" ht="56.25" customHeight="1"/>
    <row r="79" spans="1:10" ht="56.25" customHeight="1"/>
    <row r="80" spans="1:10" ht="56.25" customHeight="1"/>
    <row r="81" spans="5:8" ht="56.25" customHeight="1"/>
    <row r="82" spans="5:8" ht="56.25" customHeight="1"/>
    <row r="83" spans="5:8" ht="56.25" customHeight="1"/>
    <row r="84" spans="5:8" ht="56.25" customHeight="1">
      <c r="E84" s="81"/>
      <c r="F84" s="93"/>
      <c r="G84" s="81"/>
      <c r="H84" s="81"/>
    </row>
    <row r="85" spans="5:8" ht="56.25" customHeight="1">
      <c r="E85" s="81"/>
      <c r="F85" s="93"/>
      <c r="G85" s="81"/>
      <c r="H85" s="81"/>
    </row>
    <row r="86" spans="5:8" ht="56.25" customHeight="1">
      <c r="E86" s="81"/>
      <c r="F86" s="93"/>
      <c r="G86" s="81"/>
      <c r="H86" s="81"/>
    </row>
    <row r="87" spans="5:8" ht="56.25" customHeight="1">
      <c r="E87" s="81"/>
      <c r="F87" s="93"/>
      <c r="G87" s="81"/>
      <c r="H87" s="81"/>
    </row>
    <row r="88" spans="5:8" ht="56.25" customHeight="1">
      <c r="E88" s="81"/>
      <c r="F88" s="93"/>
      <c r="G88" s="81"/>
      <c r="H88" s="81"/>
    </row>
    <row r="89" spans="5:8" ht="56.25" customHeight="1">
      <c r="E89" s="81"/>
      <c r="F89" s="93"/>
      <c r="G89" s="81"/>
      <c r="H89" s="81"/>
    </row>
    <row r="90" spans="5:8" ht="56.25" customHeight="1">
      <c r="E90" s="81"/>
      <c r="F90" s="93"/>
      <c r="G90" s="81"/>
      <c r="H90" s="81"/>
    </row>
    <row r="91" spans="5:8" ht="56.25" customHeight="1">
      <c r="E91" s="81"/>
      <c r="F91" s="93"/>
      <c r="G91" s="81"/>
      <c r="H91" s="81"/>
    </row>
    <row r="92" spans="5:8" ht="56.25" customHeight="1">
      <c r="E92" s="81"/>
      <c r="F92" s="93"/>
      <c r="G92" s="81"/>
      <c r="H92" s="81"/>
    </row>
    <row r="93" spans="5:8" ht="56.25" customHeight="1">
      <c r="E93" s="81"/>
      <c r="F93" s="93"/>
      <c r="G93" s="81"/>
      <c r="H93" s="81"/>
    </row>
    <row r="94" spans="5:8" ht="56.25" customHeight="1">
      <c r="E94" s="81"/>
      <c r="F94" s="93"/>
      <c r="G94" s="81"/>
      <c r="H94" s="81"/>
    </row>
    <row r="95" spans="5:8" ht="56.25" customHeight="1">
      <c r="E95" s="81"/>
      <c r="F95" s="93"/>
      <c r="G95" s="81"/>
      <c r="H95" s="81"/>
    </row>
    <row r="96" spans="5:8" ht="56.25" customHeight="1">
      <c r="E96" s="81"/>
      <c r="F96" s="93"/>
      <c r="G96" s="81"/>
      <c r="H96" s="81"/>
    </row>
    <row r="97" spans="5:8" ht="56.25" customHeight="1">
      <c r="E97" s="81"/>
      <c r="F97" s="93"/>
      <c r="G97" s="81"/>
      <c r="H97" s="81"/>
    </row>
    <row r="98" spans="5:8" ht="56.25" customHeight="1">
      <c r="E98" s="81"/>
      <c r="F98" s="93"/>
      <c r="G98" s="81"/>
      <c r="H98" s="81"/>
    </row>
    <row r="99" spans="5:8" ht="56.25" customHeight="1">
      <c r="E99" s="81"/>
      <c r="F99" s="93"/>
      <c r="G99" s="81"/>
      <c r="H99" s="81"/>
    </row>
    <row r="100" spans="5:8" ht="56.25" customHeight="1">
      <c r="E100" s="81"/>
      <c r="F100" s="93"/>
      <c r="G100" s="81"/>
      <c r="H100" s="81"/>
    </row>
    <row r="101" spans="5:8" ht="56.25" customHeight="1">
      <c r="E101" s="81"/>
      <c r="F101" s="93"/>
      <c r="G101" s="81"/>
      <c r="H101" s="81"/>
    </row>
    <row r="102" spans="5:8" ht="56.25" customHeight="1">
      <c r="E102" s="81"/>
      <c r="F102" s="93"/>
      <c r="G102" s="81"/>
      <c r="H102" s="81"/>
    </row>
    <row r="103" spans="5:8" ht="56.25" customHeight="1">
      <c r="E103" s="81"/>
      <c r="F103" s="93"/>
      <c r="G103" s="81"/>
      <c r="H103" s="81"/>
    </row>
    <row r="104" spans="5:8" ht="56.25" customHeight="1">
      <c r="E104" s="81"/>
      <c r="F104" s="93"/>
      <c r="G104" s="81"/>
      <c r="H104" s="81"/>
    </row>
    <row r="105" spans="5:8" ht="56.25" customHeight="1">
      <c r="E105" s="81"/>
      <c r="F105" s="93"/>
      <c r="G105" s="81"/>
      <c r="H105" s="81"/>
    </row>
    <row r="106" spans="5:8" ht="56.25" customHeight="1">
      <c r="E106" s="81"/>
      <c r="F106" s="93"/>
      <c r="G106" s="81"/>
      <c r="H106" s="81"/>
    </row>
    <row r="107" spans="5:8" ht="56.25" customHeight="1">
      <c r="E107" s="81"/>
      <c r="F107" s="93"/>
      <c r="G107" s="81"/>
      <c r="H107" s="81"/>
    </row>
    <row r="108" spans="5:8" ht="56.25" customHeight="1">
      <c r="E108" s="81"/>
      <c r="F108" s="93"/>
      <c r="G108" s="81"/>
      <c r="H108" s="81"/>
    </row>
    <row r="109" spans="5:8" ht="56.25" customHeight="1">
      <c r="E109" s="81"/>
      <c r="F109" s="93"/>
      <c r="G109" s="81"/>
      <c r="H109" s="81"/>
    </row>
    <row r="110" spans="5:8" ht="56.25" customHeight="1">
      <c r="E110" s="81"/>
      <c r="F110" s="93"/>
      <c r="G110" s="81"/>
      <c r="H110" s="81"/>
    </row>
    <row r="111" spans="5:8" ht="56.25" customHeight="1">
      <c r="E111" s="81"/>
      <c r="F111" s="93"/>
      <c r="G111" s="81"/>
      <c r="H111" s="81"/>
    </row>
    <row r="112" spans="5:8" ht="56.25" customHeight="1">
      <c r="E112" s="81"/>
      <c r="F112" s="93"/>
      <c r="G112" s="81"/>
      <c r="H112" s="81"/>
    </row>
    <row r="113" spans="5:8" ht="56.25" customHeight="1">
      <c r="E113" s="81"/>
      <c r="F113" s="93"/>
      <c r="G113" s="81"/>
      <c r="H113" s="81"/>
    </row>
    <row r="114" spans="5:8" ht="56.25" customHeight="1">
      <c r="E114" s="81"/>
      <c r="F114" s="93"/>
      <c r="G114" s="81"/>
      <c r="H114" s="81"/>
    </row>
    <row r="115" spans="5:8" ht="56.25" customHeight="1">
      <c r="E115" s="81"/>
      <c r="F115" s="93"/>
      <c r="G115" s="81"/>
      <c r="H115" s="81"/>
    </row>
    <row r="116" spans="5:8" ht="56.25" customHeight="1">
      <c r="E116" s="81"/>
      <c r="F116" s="93"/>
      <c r="G116" s="81"/>
      <c r="H116" s="81"/>
    </row>
    <row r="117" spans="5:8" ht="56.25" customHeight="1">
      <c r="E117" s="81"/>
      <c r="F117" s="93"/>
      <c r="G117" s="81"/>
      <c r="H117" s="81"/>
    </row>
    <row r="118" spans="5:8" ht="56.25" customHeight="1">
      <c r="E118" s="81"/>
      <c r="F118" s="93"/>
      <c r="G118" s="81"/>
      <c r="H118" s="81"/>
    </row>
    <row r="119" spans="5:8" ht="56.25" customHeight="1">
      <c r="E119" s="81"/>
      <c r="F119" s="93"/>
      <c r="G119" s="81"/>
      <c r="H119" s="81"/>
    </row>
    <row r="120" spans="5:8" ht="56.25" customHeight="1">
      <c r="E120" s="81"/>
      <c r="F120" s="93"/>
      <c r="G120" s="81"/>
      <c r="H120" s="81"/>
    </row>
    <row r="121" spans="5:8" ht="56.25" customHeight="1">
      <c r="E121" s="81"/>
      <c r="F121" s="93"/>
      <c r="G121" s="81"/>
      <c r="H121" s="81"/>
    </row>
    <row r="122" spans="5:8" ht="56.25" customHeight="1">
      <c r="E122" s="81"/>
      <c r="F122" s="93"/>
      <c r="G122" s="81"/>
      <c r="H122" s="81"/>
    </row>
    <row r="123" spans="5:8" ht="56.25" customHeight="1">
      <c r="E123" s="81"/>
      <c r="F123" s="93"/>
      <c r="G123" s="81"/>
      <c r="H123" s="81"/>
    </row>
    <row r="124" spans="5:8" ht="56.25" customHeight="1">
      <c r="E124" s="81"/>
      <c r="F124" s="93"/>
      <c r="G124" s="81"/>
      <c r="H124" s="81"/>
    </row>
    <row r="125" spans="5:8" ht="56.25" customHeight="1">
      <c r="E125" s="81"/>
      <c r="F125" s="93"/>
      <c r="G125" s="81"/>
      <c r="H125" s="81"/>
    </row>
    <row r="126" spans="5:8" ht="56.25" customHeight="1">
      <c r="E126" s="81"/>
      <c r="F126" s="93"/>
      <c r="G126" s="81"/>
      <c r="H126" s="81"/>
    </row>
    <row r="127" spans="5:8" ht="56.25" customHeight="1">
      <c r="E127" s="81"/>
      <c r="F127" s="93"/>
      <c r="G127" s="81"/>
      <c r="H127" s="81"/>
    </row>
    <row r="128" spans="5:8" ht="56.25" customHeight="1">
      <c r="E128" s="81"/>
      <c r="F128" s="93"/>
      <c r="G128" s="81"/>
      <c r="H128" s="81"/>
    </row>
    <row r="129" spans="5:8" ht="56.25" customHeight="1">
      <c r="E129" s="81"/>
      <c r="F129" s="93"/>
      <c r="G129" s="81"/>
      <c r="H129" s="81"/>
    </row>
    <row r="130" spans="5:8" ht="56.25" customHeight="1">
      <c r="E130" s="81"/>
      <c r="F130" s="93"/>
      <c r="G130" s="81"/>
      <c r="H130" s="81"/>
    </row>
    <row r="131" spans="5:8" ht="56.25" customHeight="1">
      <c r="E131" s="81"/>
      <c r="F131" s="93"/>
      <c r="G131" s="81"/>
      <c r="H131" s="81"/>
    </row>
    <row r="132" spans="5:8" ht="56.25" customHeight="1">
      <c r="E132" s="81"/>
      <c r="F132" s="93"/>
      <c r="G132" s="81"/>
      <c r="H132" s="81"/>
    </row>
    <row r="133" spans="5:8" ht="56.25" customHeight="1">
      <c r="E133" s="81"/>
      <c r="F133" s="93"/>
      <c r="G133" s="81"/>
      <c r="H133" s="81"/>
    </row>
    <row r="134" spans="5:8" ht="56.25" customHeight="1">
      <c r="E134" s="81"/>
      <c r="F134" s="93"/>
      <c r="G134" s="81"/>
      <c r="H134" s="81"/>
    </row>
    <row r="135" spans="5:8" ht="56.25" customHeight="1">
      <c r="E135" s="81"/>
      <c r="F135" s="93"/>
      <c r="G135" s="81"/>
      <c r="H135" s="81"/>
    </row>
    <row r="136" spans="5:8" ht="56.25" customHeight="1">
      <c r="E136" s="81"/>
      <c r="F136" s="93"/>
      <c r="G136" s="81"/>
      <c r="H136" s="81"/>
    </row>
    <row r="137" spans="5:8" ht="56.25" customHeight="1">
      <c r="E137" s="81"/>
      <c r="F137" s="93"/>
      <c r="G137" s="81"/>
      <c r="H137" s="81"/>
    </row>
    <row r="138" spans="5:8" ht="56.25" customHeight="1">
      <c r="E138" s="81"/>
      <c r="F138" s="93"/>
      <c r="G138" s="81"/>
      <c r="H138" s="81"/>
    </row>
    <row r="139" spans="5:8" ht="56.25" customHeight="1">
      <c r="E139" s="81"/>
      <c r="F139" s="93"/>
      <c r="G139" s="81"/>
      <c r="H139" s="81"/>
    </row>
    <row r="140" spans="5:8" ht="56.25" customHeight="1">
      <c r="E140" s="81"/>
      <c r="F140" s="93"/>
      <c r="G140" s="81"/>
      <c r="H140" s="81"/>
    </row>
    <row r="141" spans="5:8" ht="56.25" customHeight="1">
      <c r="E141" s="81"/>
      <c r="F141" s="93"/>
      <c r="G141" s="81"/>
      <c r="H141" s="81"/>
    </row>
    <row r="142" spans="5:8" ht="56.25" customHeight="1">
      <c r="E142" s="81"/>
      <c r="F142" s="93"/>
      <c r="G142" s="81"/>
      <c r="H142" s="81"/>
    </row>
    <row r="143" spans="5:8" ht="56.25" customHeight="1">
      <c r="E143" s="81"/>
      <c r="F143" s="93"/>
      <c r="G143" s="81"/>
      <c r="H143" s="81"/>
    </row>
    <row r="144" spans="5:8" ht="56.25" customHeight="1">
      <c r="E144" s="81"/>
      <c r="F144" s="93"/>
      <c r="G144" s="81"/>
      <c r="H144" s="81"/>
    </row>
    <row r="145" spans="5:8" ht="56.25" customHeight="1">
      <c r="E145" s="81"/>
      <c r="F145" s="93"/>
      <c r="G145" s="81"/>
      <c r="H145" s="81"/>
    </row>
    <row r="146" spans="5:8" ht="56.25" customHeight="1">
      <c r="E146" s="81"/>
      <c r="F146" s="93"/>
      <c r="G146" s="81"/>
      <c r="H146" s="81"/>
    </row>
    <row r="147" spans="5:8" ht="56.25" customHeight="1">
      <c r="E147" s="81"/>
      <c r="F147" s="93"/>
      <c r="G147" s="81"/>
      <c r="H147" s="81"/>
    </row>
    <row r="148" spans="5:8" ht="56.25" customHeight="1">
      <c r="E148" s="81"/>
      <c r="F148" s="93"/>
      <c r="G148" s="81"/>
      <c r="H148" s="81"/>
    </row>
    <row r="149" spans="5:8" ht="56.25" customHeight="1">
      <c r="E149" s="81"/>
      <c r="F149" s="93"/>
      <c r="G149" s="81"/>
      <c r="H149" s="81"/>
    </row>
    <row r="150" spans="5:8" ht="56.25" customHeight="1">
      <c r="E150" s="81"/>
      <c r="F150" s="93"/>
      <c r="G150" s="81"/>
      <c r="H150" s="81"/>
    </row>
    <row r="151" spans="5:8" ht="56.25" customHeight="1">
      <c r="E151" s="81"/>
      <c r="F151" s="93"/>
      <c r="G151" s="81"/>
      <c r="H151" s="81"/>
    </row>
    <row r="152" spans="5:8" ht="56.25" customHeight="1">
      <c r="E152" s="81"/>
      <c r="F152" s="93"/>
      <c r="G152" s="81"/>
      <c r="H152" s="81"/>
    </row>
    <row r="153" spans="5:8" ht="56.25" customHeight="1">
      <c r="E153" s="81"/>
      <c r="F153" s="93"/>
      <c r="G153" s="81"/>
      <c r="H153" s="81"/>
    </row>
    <row r="154" spans="5:8" ht="56.25" customHeight="1">
      <c r="E154" s="81"/>
      <c r="F154" s="93"/>
      <c r="G154" s="81"/>
      <c r="H154" s="81"/>
    </row>
    <row r="155" spans="5:8" ht="56.25" customHeight="1">
      <c r="E155" s="81"/>
      <c r="F155" s="93"/>
      <c r="G155" s="81"/>
      <c r="H155" s="81"/>
    </row>
    <row r="156" spans="5:8" ht="56.25" customHeight="1">
      <c r="E156" s="81"/>
      <c r="F156" s="93"/>
      <c r="G156" s="81"/>
      <c r="H156" s="81"/>
    </row>
    <row r="157" spans="5:8" ht="56.25" customHeight="1">
      <c r="E157" s="81"/>
      <c r="F157" s="93"/>
      <c r="G157" s="81"/>
      <c r="H157" s="81"/>
    </row>
    <row r="158" spans="5:8" ht="56.25" customHeight="1">
      <c r="E158" s="81"/>
      <c r="F158" s="93"/>
      <c r="G158" s="81"/>
      <c r="H158" s="81"/>
    </row>
    <row r="159" spans="5:8" ht="56.25" customHeight="1">
      <c r="E159" s="81"/>
      <c r="F159" s="93"/>
      <c r="G159" s="81"/>
      <c r="H159" s="81"/>
    </row>
    <row r="160" spans="5:8" ht="56.25" customHeight="1">
      <c r="E160" s="81"/>
      <c r="F160" s="93"/>
      <c r="G160" s="81"/>
      <c r="H160" s="81"/>
    </row>
    <row r="161" spans="5:8" ht="56.25" customHeight="1">
      <c r="E161" s="81"/>
      <c r="F161" s="93"/>
      <c r="G161" s="81"/>
      <c r="H161" s="81"/>
    </row>
    <row r="162" spans="5:8" ht="56.25" customHeight="1">
      <c r="E162" s="81"/>
      <c r="F162" s="93"/>
      <c r="G162" s="81"/>
      <c r="H162" s="81"/>
    </row>
    <row r="163" spans="5:8" ht="56.25" customHeight="1">
      <c r="E163" s="81"/>
      <c r="F163" s="93"/>
      <c r="G163" s="81"/>
      <c r="H163" s="81"/>
    </row>
    <row r="164" spans="5:8" ht="56.25" customHeight="1">
      <c r="E164" s="81"/>
      <c r="F164" s="93"/>
      <c r="G164" s="81"/>
      <c r="H164" s="81"/>
    </row>
    <row r="165" spans="5:8" ht="56.25" customHeight="1">
      <c r="E165" s="81"/>
      <c r="F165" s="93"/>
      <c r="G165" s="81"/>
      <c r="H165" s="81"/>
    </row>
    <row r="166" spans="5:8" ht="56.25" customHeight="1">
      <c r="E166" s="81"/>
      <c r="F166" s="93"/>
      <c r="G166" s="81"/>
      <c r="H166" s="81"/>
    </row>
    <row r="167" spans="5:8" ht="56.25" customHeight="1">
      <c r="E167" s="81"/>
      <c r="F167" s="93"/>
      <c r="G167" s="81"/>
      <c r="H167" s="81"/>
    </row>
    <row r="168" spans="5:8" ht="56.25" customHeight="1">
      <c r="E168" s="81"/>
      <c r="F168" s="93"/>
      <c r="G168" s="81"/>
      <c r="H168" s="81"/>
    </row>
    <row r="169" spans="5:8" ht="56.25" customHeight="1">
      <c r="E169" s="81"/>
      <c r="F169" s="93"/>
      <c r="G169" s="81"/>
      <c r="H169" s="81"/>
    </row>
    <row r="170" spans="5:8" ht="56.25" customHeight="1">
      <c r="E170" s="81"/>
      <c r="F170" s="93"/>
      <c r="G170" s="81"/>
      <c r="H170" s="81"/>
    </row>
    <row r="171" spans="5:8" ht="56.25" customHeight="1">
      <c r="E171" s="81"/>
      <c r="F171" s="93"/>
      <c r="G171" s="81"/>
      <c r="H171" s="81"/>
    </row>
    <row r="172" spans="5:8" ht="56.25" customHeight="1">
      <c r="E172" s="81"/>
      <c r="F172" s="93"/>
      <c r="G172" s="81"/>
      <c r="H172" s="81"/>
    </row>
    <row r="173" spans="5:8" ht="56.25" customHeight="1">
      <c r="E173" s="81"/>
      <c r="F173" s="93"/>
      <c r="G173" s="81"/>
      <c r="H173" s="81"/>
    </row>
    <row r="174" spans="5:8" ht="56.25" customHeight="1">
      <c r="E174" s="81"/>
      <c r="F174" s="93"/>
      <c r="G174" s="81"/>
      <c r="H174" s="81"/>
    </row>
    <row r="175" spans="5:8" ht="56.25" customHeight="1">
      <c r="E175" s="81"/>
      <c r="F175" s="93"/>
      <c r="G175" s="81"/>
      <c r="H175" s="81"/>
    </row>
    <row r="176" spans="5:8" ht="56.25" customHeight="1">
      <c r="E176" s="81"/>
      <c r="F176" s="93"/>
      <c r="G176" s="81"/>
      <c r="H176" s="81"/>
    </row>
    <row r="177" spans="5:8" ht="56.25" customHeight="1">
      <c r="E177" s="81"/>
      <c r="F177" s="93"/>
      <c r="G177" s="81"/>
      <c r="H177" s="81"/>
    </row>
    <row r="178" spans="5:8" ht="56.25" customHeight="1">
      <c r="E178" s="81"/>
      <c r="F178" s="93"/>
      <c r="G178" s="81"/>
      <c r="H178" s="81"/>
    </row>
    <row r="179" spans="5:8" ht="56.25" customHeight="1">
      <c r="E179" s="81"/>
      <c r="F179" s="93"/>
      <c r="G179" s="81"/>
      <c r="H179" s="81"/>
    </row>
    <row r="180" spans="5:8" ht="56.25" customHeight="1">
      <c r="E180" s="81"/>
      <c r="F180" s="93"/>
      <c r="G180" s="81"/>
      <c r="H180" s="81"/>
    </row>
    <row r="181" spans="5:8" ht="56.25" customHeight="1">
      <c r="E181" s="81"/>
      <c r="F181" s="93"/>
      <c r="G181" s="81"/>
      <c r="H181" s="81"/>
    </row>
    <row r="182" spans="5:8" ht="56.25" customHeight="1">
      <c r="E182" s="81"/>
      <c r="F182" s="93"/>
      <c r="G182" s="81"/>
      <c r="H182" s="81"/>
    </row>
    <row r="183" spans="5:8" ht="56.25" customHeight="1">
      <c r="E183" s="81"/>
      <c r="F183" s="93"/>
      <c r="G183" s="81"/>
      <c r="H183" s="81"/>
    </row>
    <row r="184" spans="5:8" ht="56.25" customHeight="1">
      <c r="E184" s="81"/>
      <c r="F184" s="93"/>
      <c r="G184" s="81"/>
      <c r="H184" s="81"/>
    </row>
    <row r="185" spans="5:8" ht="56.25" customHeight="1">
      <c r="E185" s="81"/>
      <c r="F185" s="93"/>
      <c r="G185" s="81"/>
      <c r="H185" s="81"/>
    </row>
    <row r="186" spans="5:8" ht="56.25" customHeight="1">
      <c r="E186" s="81"/>
      <c r="F186" s="93"/>
      <c r="G186" s="81"/>
      <c r="H186" s="81"/>
    </row>
    <row r="187" spans="5:8" ht="56.25" customHeight="1">
      <c r="E187" s="81"/>
      <c r="F187" s="93"/>
      <c r="G187" s="81"/>
      <c r="H187" s="81"/>
    </row>
    <row r="188" spans="5:8" ht="56.25" customHeight="1">
      <c r="E188" s="81"/>
      <c r="F188" s="93"/>
      <c r="G188" s="81"/>
      <c r="H188" s="81"/>
    </row>
    <row r="189" spans="5:8" ht="56.25" customHeight="1">
      <c r="E189" s="81"/>
      <c r="F189" s="93"/>
      <c r="G189" s="81"/>
      <c r="H189" s="81"/>
    </row>
    <row r="190" spans="5:8" ht="56.25" customHeight="1">
      <c r="E190" s="81"/>
      <c r="F190" s="93"/>
      <c r="G190" s="81"/>
      <c r="H190" s="81"/>
    </row>
    <row r="191" spans="5:8" ht="56.25" customHeight="1">
      <c r="E191" s="81"/>
      <c r="F191" s="93"/>
      <c r="G191" s="81"/>
      <c r="H191" s="81"/>
    </row>
    <row r="192" spans="5:8" ht="56.25" customHeight="1">
      <c r="E192" s="81"/>
      <c r="F192" s="93"/>
      <c r="G192" s="81"/>
      <c r="H192" s="81"/>
    </row>
    <row r="193" spans="5:8" ht="56.25" customHeight="1">
      <c r="E193" s="81"/>
      <c r="F193" s="93"/>
      <c r="G193" s="81"/>
      <c r="H193" s="81"/>
    </row>
    <row r="194" spans="5:8" ht="56.25" customHeight="1">
      <c r="E194" s="81"/>
      <c r="F194" s="93"/>
      <c r="G194" s="81"/>
      <c r="H194" s="81"/>
    </row>
    <row r="195" spans="5:8" ht="56.25" customHeight="1">
      <c r="E195" s="81"/>
      <c r="F195" s="93"/>
      <c r="G195" s="81"/>
      <c r="H195" s="81"/>
    </row>
    <row r="196" spans="5:8" ht="56.25" customHeight="1">
      <c r="E196" s="81"/>
      <c r="F196" s="93"/>
      <c r="G196" s="81"/>
      <c r="H196" s="81"/>
    </row>
    <row r="197" spans="5:8" ht="56.25" customHeight="1">
      <c r="E197" s="81"/>
      <c r="F197" s="93"/>
      <c r="G197" s="81"/>
      <c r="H197" s="81"/>
    </row>
    <row r="198" spans="5:8" ht="56.25" customHeight="1">
      <c r="E198" s="81"/>
      <c r="F198" s="93"/>
      <c r="G198" s="81"/>
      <c r="H198" s="81"/>
    </row>
    <row r="199" spans="5:8" ht="56.25" customHeight="1">
      <c r="E199" s="81"/>
      <c r="F199" s="93"/>
      <c r="G199" s="81"/>
      <c r="H199" s="81"/>
    </row>
    <row r="200" spans="5:8" ht="56.25" customHeight="1">
      <c r="E200" s="81"/>
      <c r="F200" s="93"/>
      <c r="G200" s="81"/>
      <c r="H200" s="81"/>
    </row>
    <row r="201" spans="5:8" ht="56.25" customHeight="1">
      <c r="E201" s="81"/>
      <c r="F201" s="93"/>
      <c r="G201" s="81"/>
      <c r="H201" s="81"/>
    </row>
    <row r="202" spans="5:8" ht="56.25" customHeight="1">
      <c r="E202" s="81"/>
      <c r="F202" s="93"/>
      <c r="G202" s="81"/>
      <c r="H202" s="81"/>
    </row>
    <row r="203" spans="5:8" ht="56.25" customHeight="1">
      <c r="E203" s="81"/>
      <c r="F203" s="93"/>
      <c r="G203" s="81"/>
      <c r="H203" s="81"/>
    </row>
    <row r="204" spans="5:8" ht="56.25" customHeight="1">
      <c r="E204" s="81"/>
      <c r="F204" s="93"/>
      <c r="G204" s="81"/>
      <c r="H204" s="81"/>
    </row>
    <row r="205" spans="5:8" ht="56.25" customHeight="1">
      <c r="E205" s="81"/>
      <c r="F205" s="93"/>
      <c r="G205" s="81"/>
      <c r="H205" s="81"/>
    </row>
    <row r="206" spans="5:8" ht="56.25" customHeight="1">
      <c r="E206" s="81"/>
      <c r="F206" s="93"/>
      <c r="G206" s="81"/>
      <c r="H206" s="81"/>
    </row>
    <row r="207" spans="5:8" ht="56.25" customHeight="1">
      <c r="E207" s="81"/>
      <c r="F207" s="93"/>
      <c r="G207" s="81"/>
      <c r="H207" s="81"/>
    </row>
    <row r="208" spans="5:8" ht="56.25" customHeight="1">
      <c r="E208" s="81"/>
      <c r="F208" s="93"/>
      <c r="G208" s="81"/>
      <c r="H208" s="81"/>
    </row>
    <row r="209" spans="5:8" ht="56.25" customHeight="1">
      <c r="E209" s="81"/>
      <c r="F209" s="93"/>
      <c r="G209" s="81"/>
      <c r="H209" s="81"/>
    </row>
    <row r="210" spans="5:8" ht="56.25" customHeight="1">
      <c r="E210" s="81"/>
      <c r="F210" s="93"/>
      <c r="G210" s="81"/>
      <c r="H210" s="81"/>
    </row>
    <row r="211" spans="5:8" ht="56.25" customHeight="1">
      <c r="E211" s="81"/>
      <c r="F211" s="93"/>
      <c r="G211" s="81"/>
      <c r="H211" s="81"/>
    </row>
    <row r="212" spans="5:8" ht="56.25" customHeight="1">
      <c r="E212" s="81"/>
      <c r="F212" s="93"/>
      <c r="G212" s="81"/>
      <c r="H212" s="81"/>
    </row>
    <row r="213" spans="5:8" ht="56.25" customHeight="1">
      <c r="E213" s="81"/>
      <c r="F213" s="93"/>
      <c r="G213" s="81"/>
      <c r="H213" s="81"/>
    </row>
    <row r="214" spans="5:8" ht="56.25" customHeight="1">
      <c r="E214" s="81"/>
      <c r="F214" s="93"/>
      <c r="G214" s="81"/>
      <c r="H214" s="81"/>
    </row>
    <row r="215" spans="5:8" ht="56.25" customHeight="1">
      <c r="E215" s="81"/>
      <c r="F215" s="93"/>
      <c r="G215" s="81"/>
      <c r="H215" s="81"/>
    </row>
    <row r="216" spans="5:8" ht="56.25" customHeight="1">
      <c r="E216" s="81"/>
      <c r="F216" s="93"/>
      <c r="G216" s="81"/>
      <c r="H216" s="81"/>
    </row>
    <row r="217" spans="5:8" ht="56.25" customHeight="1">
      <c r="E217" s="81"/>
      <c r="F217" s="93"/>
      <c r="G217" s="81"/>
      <c r="H217" s="81"/>
    </row>
    <row r="218" spans="5:8" ht="56.25" customHeight="1">
      <c r="E218" s="81"/>
      <c r="F218" s="93"/>
      <c r="G218" s="81"/>
      <c r="H218" s="81"/>
    </row>
    <row r="219" spans="5:8" ht="56.25" customHeight="1">
      <c r="E219" s="81"/>
      <c r="F219" s="93"/>
      <c r="G219" s="81"/>
      <c r="H219" s="81"/>
    </row>
    <row r="220" spans="5:8" ht="56.25" customHeight="1">
      <c r="E220" s="81"/>
      <c r="F220" s="93"/>
      <c r="G220" s="81"/>
      <c r="H220" s="81"/>
    </row>
    <row r="221" spans="5:8" ht="56.25" customHeight="1">
      <c r="E221" s="81"/>
      <c r="F221" s="93"/>
      <c r="G221" s="81"/>
      <c r="H221" s="81"/>
    </row>
    <row r="222" spans="5:8" ht="56.25" customHeight="1">
      <c r="E222" s="81"/>
      <c r="F222" s="93"/>
      <c r="G222" s="81"/>
      <c r="H222" s="81"/>
    </row>
    <row r="223" spans="5:8" ht="56.25" customHeight="1">
      <c r="E223" s="81"/>
      <c r="F223" s="93"/>
      <c r="G223" s="81"/>
      <c r="H223" s="81"/>
    </row>
    <row r="224" spans="5:8" ht="56.25" customHeight="1">
      <c r="E224" s="81"/>
      <c r="F224" s="93"/>
      <c r="G224" s="81"/>
      <c r="H224" s="81"/>
    </row>
    <row r="225" spans="5:8" ht="56.25" customHeight="1">
      <c r="E225" s="81"/>
      <c r="F225" s="93"/>
      <c r="G225" s="81"/>
      <c r="H225" s="81"/>
    </row>
    <row r="226" spans="5:8" ht="56.25" customHeight="1">
      <c r="E226" s="81"/>
      <c r="F226" s="93"/>
      <c r="G226" s="81"/>
      <c r="H226" s="81"/>
    </row>
    <row r="227" spans="5:8" ht="56.25" customHeight="1">
      <c r="E227" s="81"/>
      <c r="F227" s="93"/>
      <c r="G227" s="81"/>
      <c r="H227" s="81"/>
    </row>
    <row r="228" spans="5:8" ht="56.25" customHeight="1">
      <c r="E228" s="81"/>
      <c r="F228" s="93"/>
      <c r="G228" s="81"/>
      <c r="H228" s="81"/>
    </row>
    <row r="229" spans="5:8" ht="56.25" customHeight="1">
      <c r="E229" s="81"/>
      <c r="F229" s="93"/>
      <c r="G229" s="81"/>
      <c r="H229" s="81"/>
    </row>
    <row r="230" spans="5:8" ht="56.25" customHeight="1">
      <c r="E230" s="81"/>
      <c r="F230" s="93"/>
      <c r="G230" s="81"/>
      <c r="H230" s="81"/>
    </row>
    <row r="231" spans="5:8" ht="56.25" customHeight="1">
      <c r="E231" s="81"/>
      <c r="F231" s="93"/>
      <c r="G231" s="81"/>
      <c r="H231" s="81"/>
    </row>
    <row r="232" spans="5:8" ht="56.25" customHeight="1">
      <c r="E232" s="81"/>
      <c r="F232" s="93"/>
      <c r="G232" s="81"/>
      <c r="H232" s="81"/>
    </row>
    <row r="233" spans="5:8" ht="56.25" customHeight="1">
      <c r="E233" s="81"/>
      <c r="F233" s="93"/>
      <c r="G233" s="81"/>
      <c r="H233" s="81"/>
    </row>
    <row r="234" spans="5:8" ht="56.25" customHeight="1">
      <c r="E234" s="81"/>
      <c r="F234" s="93"/>
      <c r="G234" s="81"/>
      <c r="H234" s="81"/>
    </row>
    <row r="235" spans="5:8" ht="56.25" customHeight="1">
      <c r="E235" s="81"/>
      <c r="F235" s="93"/>
      <c r="G235" s="81"/>
      <c r="H235" s="81"/>
    </row>
    <row r="236" spans="5:8" ht="56.25" customHeight="1">
      <c r="E236" s="81"/>
      <c r="F236" s="93"/>
      <c r="G236" s="81"/>
      <c r="H236" s="81"/>
    </row>
    <row r="237" spans="5:8" ht="56.25" customHeight="1">
      <c r="E237" s="81"/>
      <c r="F237" s="93"/>
      <c r="G237" s="81"/>
      <c r="H237" s="81"/>
    </row>
    <row r="238" spans="5:8" ht="56.25" customHeight="1">
      <c r="E238" s="81"/>
      <c r="F238" s="93"/>
      <c r="G238" s="81"/>
      <c r="H238" s="81"/>
    </row>
    <row r="239" spans="5:8" ht="56.25" customHeight="1">
      <c r="E239" s="81"/>
      <c r="F239" s="93"/>
      <c r="G239" s="81"/>
      <c r="H239" s="81"/>
    </row>
    <row r="240" spans="5:8" ht="56.25" customHeight="1">
      <c r="E240" s="81"/>
      <c r="F240" s="93"/>
      <c r="G240" s="81"/>
      <c r="H240" s="81"/>
    </row>
    <row r="241" spans="5:8" ht="56.25" customHeight="1">
      <c r="E241" s="81"/>
      <c r="F241" s="93"/>
      <c r="G241" s="81"/>
      <c r="H241" s="81"/>
    </row>
    <row r="242" spans="5:8" ht="56.25" customHeight="1">
      <c r="E242" s="81"/>
      <c r="F242" s="93"/>
      <c r="G242" s="81"/>
      <c r="H242" s="81"/>
    </row>
    <row r="243" spans="5:8" ht="56.25" customHeight="1">
      <c r="E243" s="81"/>
      <c r="F243" s="93"/>
      <c r="G243" s="81"/>
      <c r="H243" s="81"/>
    </row>
    <row r="244" spans="5:8" ht="56.25" customHeight="1">
      <c r="E244" s="81"/>
      <c r="F244" s="93"/>
      <c r="G244" s="81"/>
      <c r="H244" s="81"/>
    </row>
    <row r="245" spans="5:8" ht="56.25" customHeight="1">
      <c r="E245" s="81"/>
      <c r="F245" s="93"/>
      <c r="G245" s="81"/>
      <c r="H245" s="81"/>
    </row>
    <row r="246" spans="5:8" ht="56.25" customHeight="1">
      <c r="E246" s="81"/>
      <c r="F246" s="93"/>
      <c r="G246" s="81"/>
      <c r="H246" s="81"/>
    </row>
    <row r="247" spans="5:8" ht="56.25" customHeight="1">
      <c r="E247" s="81"/>
      <c r="F247" s="93"/>
      <c r="G247" s="81"/>
      <c r="H247" s="81"/>
    </row>
    <row r="248" spans="5:8" ht="56.25" customHeight="1">
      <c r="E248" s="81"/>
      <c r="F248" s="93"/>
      <c r="G248" s="81"/>
      <c r="H248" s="81"/>
    </row>
    <row r="249" spans="5:8" ht="56.25" customHeight="1">
      <c r="E249" s="81"/>
      <c r="F249" s="93"/>
      <c r="G249" s="81"/>
      <c r="H249" s="81"/>
    </row>
    <row r="250" spans="5:8" ht="56.25" customHeight="1">
      <c r="E250" s="81"/>
      <c r="F250" s="93"/>
      <c r="G250" s="81"/>
      <c r="H250" s="81"/>
    </row>
    <row r="251" spans="5:8" ht="56.25" customHeight="1">
      <c r="E251" s="81"/>
      <c r="F251" s="93"/>
      <c r="G251" s="81"/>
      <c r="H251" s="81"/>
    </row>
    <row r="252" spans="5:8" ht="56.25" customHeight="1">
      <c r="E252" s="81"/>
      <c r="F252" s="93"/>
      <c r="G252" s="81"/>
      <c r="H252" s="81"/>
    </row>
    <row r="253" spans="5:8" ht="56.25" customHeight="1">
      <c r="E253" s="81"/>
      <c r="F253" s="93"/>
      <c r="G253" s="81"/>
      <c r="H253" s="81"/>
    </row>
    <row r="254" spans="5:8" ht="56.25" customHeight="1">
      <c r="E254" s="81"/>
      <c r="F254" s="93"/>
      <c r="G254" s="81"/>
      <c r="H254" s="81"/>
    </row>
    <row r="255" spans="5:8" ht="56.25" customHeight="1">
      <c r="E255" s="81"/>
      <c r="F255" s="93"/>
      <c r="G255" s="81"/>
      <c r="H255" s="81"/>
    </row>
    <row r="256" spans="5:8" ht="56.25" customHeight="1">
      <c r="E256" s="81"/>
      <c r="F256" s="93"/>
      <c r="G256" s="81"/>
      <c r="H256" s="81"/>
    </row>
    <row r="257" spans="5:8" ht="56.25" customHeight="1">
      <c r="E257" s="81"/>
      <c r="F257" s="93"/>
      <c r="G257" s="81"/>
      <c r="H257" s="81"/>
    </row>
    <row r="258" spans="5:8" ht="56.25" customHeight="1">
      <c r="E258" s="81"/>
      <c r="F258" s="93"/>
      <c r="G258" s="81"/>
      <c r="H258" s="81"/>
    </row>
    <row r="259" spans="5:8" ht="56.25" customHeight="1">
      <c r="E259" s="81"/>
      <c r="F259" s="93"/>
      <c r="G259" s="81"/>
      <c r="H259" s="81"/>
    </row>
    <row r="260" spans="5:8" ht="56.25" customHeight="1">
      <c r="E260" s="81"/>
      <c r="F260" s="93"/>
      <c r="G260" s="81"/>
      <c r="H260" s="81"/>
    </row>
    <row r="261" spans="5:8" ht="56.25" customHeight="1">
      <c r="E261" s="81"/>
      <c r="F261" s="93"/>
      <c r="G261" s="81"/>
      <c r="H261" s="81"/>
    </row>
    <row r="262" spans="5:8" ht="56.25" customHeight="1">
      <c r="E262" s="81"/>
      <c r="F262" s="93"/>
      <c r="G262" s="81"/>
      <c r="H262" s="81"/>
    </row>
    <row r="263" spans="5:8" ht="56.25" customHeight="1">
      <c r="E263" s="81"/>
      <c r="F263" s="93"/>
      <c r="G263" s="81"/>
      <c r="H263" s="81"/>
    </row>
    <row r="264" spans="5:8" ht="56.25" customHeight="1">
      <c r="E264" s="81"/>
      <c r="F264" s="93"/>
      <c r="G264" s="81"/>
      <c r="H264" s="81"/>
    </row>
    <row r="265" spans="5:8" ht="56.25" customHeight="1">
      <c r="E265" s="81"/>
      <c r="F265" s="93"/>
      <c r="G265" s="81"/>
      <c r="H265" s="81"/>
    </row>
    <row r="266" spans="5:8" ht="56.25" customHeight="1">
      <c r="E266" s="81"/>
      <c r="F266" s="93"/>
      <c r="G266" s="81"/>
      <c r="H266" s="81"/>
    </row>
    <row r="267" spans="5:8" ht="56.25" customHeight="1">
      <c r="E267" s="81"/>
      <c r="F267" s="93"/>
      <c r="G267" s="81"/>
      <c r="H267" s="81"/>
    </row>
    <row r="268" spans="5:8" ht="56.25" customHeight="1">
      <c r="E268" s="81"/>
      <c r="F268" s="93"/>
      <c r="G268" s="81"/>
      <c r="H268" s="81"/>
    </row>
    <row r="269" spans="5:8" ht="56.25" customHeight="1">
      <c r="E269" s="81"/>
      <c r="F269" s="93"/>
      <c r="G269" s="81"/>
      <c r="H269" s="81"/>
    </row>
    <row r="270" spans="5:8" ht="56.25" customHeight="1">
      <c r="E270" s="81"/>
      <c r="F270" s="93"/>
      <c r="G270" s="81"/>
      <c r="H270" s="81"/>
    </row>
    <row r="271" spans="5:8" ht="56.25" customHeight="1">
      <c r="E271" s="81"/>
      <c r="F271" s="93"/>
      <c r="G271" s="81"/>
      <c r="H271" s="81"/>
    </row>
    <row r="272" spans="5:8" ht="56.25" customHeight="1">
      <c r="E272" s="81"/>
      <c r="F272" s="93"/>
      <c r="G272" s="81"/>
      <c r="H272" s="81"/>
    </row>
    <row r="273" spans="5:8" ht="56.25" customHeight="1">
      <c r="E273" s="81"/>
      <c r="F273" s="93"/>
      <c r="G273" s="81"/>
      <c r="H273" s="81"/>
    </row>
    <row r="274" spans="5:8" ht="56.25" customHeight="1">
      <c r="E274" s="81"/>
      <c r="F274" s="93"/>
      <c r="G274" s="81"/>
      <c r="H274" s="81"/>
    </row>
    <row r="275" spans="5:8" ht="56.25" customHeight="1">
      <c r="E275" s="81"/>
      <c r="F275" s="93"/>
      <c r="G275" s="81"/>
      <c r="H275" s="81"/>
    </row>
    <row r="276" spans="5:8" ht="56.25" customHeight="1">
      <c r="E276" s="81"/>
      <c r="F276" s="93"/>
      <c r="G276" s="81"/>
      <c r="H276" s="81"/>
    </row>
    <row r="277" spans="5:8" ht="56.25" customHeight="1">
      <c r="E277" s="81"/>
      <c r="F277" s="93"/>
      <c r="G277" s="81"/>
      <c r="H277" s="81"/>
    </row>
    <row r="278" spans="5:8" ht="56.25" customHeight="1">
      <c r="E278" s="81"/>
      <c r="F278" s="93"/>
      <c r="G278" s="81"/>
      <c r="H278" s="81"/>
    </row>
    <row r="279" spans="5:8" ht="56.25" customHeight="1">
      <c r="E279" s="81"/>
      <c r="F279" s="93"/>
      <c r="G279" s="81"/>
      <c r="H279" s="81"/>
    </row>
    <row r="280" spans="5:8" ht="56.25" customHeight="1">
      <c r="E280" s="81"/>
      <c r="F280" s="93"/>
      <c r="G280" s="81"/>
      <c r="H280" s="81"/>
    </row>
    <row r="281" spans="5:8" ht="56.25" customHeight="1">
      <c r="E281" s="81"/>
      <c r="F281" s="93"/>
      <c r="G281" s="81"/>
      <c r="H281" s="81"/>
    </row>
    <row r="282" spans="5:8" ht="56.25" customHeight="1">
      <c r="E282" s="81"/>
      <c r="F282" s="93"/>
      <c r="G282" s="81"/>
      <c r="H282" s="81"/>
    </row>
    <row r="283" spans="5:8" ht="56.25" customHeight="1">
      <c r="E283" s="81"/>
      <c r="F283" s="93"/>
      <c r="G283" s="81"/>
      <c r="H283" s="81"/>
    </row>
    <row r="284" spans="5:8" ht="56.25" customHeight="1">
      <c r="E284" s="81"/>
      <c r="F284" s="93"/>
      <c r="G284" s="81"/>
      <c r="H284" s="81"/>
    </row>
    <row r="285" spans="5:8" ht="56.25" customHeight="1">
      <c r="E285" s="81"/>
      <c r="F285" s="93"/>
      <c r="G285" s="81"/>
      <c r="H285" s="81"/>
    </row>
    <row r="286" spans="5:8" ht="56.25" customHeight="1">
      <c r="E286" s="81"/>
      <c r="F286" s="93"/>
      <c r="G286" s="81"/>
      <c r="H286" s="81"/>
    </row>
    <row r="287" spans="5:8" ht="56.25" customHeight="1">
      <c r="E287" s="81"/>
      <c r="F287" s="93"/>
      <c r="G287" s="81"/>
      <c r="H287" s="81"/>
    </row>
    <row r="288" spans="5:8" ht="56.25" customHeight="1">
      <c r="E288" s="81"/>
      <c r="F288" s="93"/>
      <c r="G288" s="81"/>
      <c r="H288" s="81"/>
    </row>
    <row r="289" spans="5:8" ht="56.25" customHeight="1">
      <c r="E289" s="81"/>
      <c r="F289" s="93"/>
      <c r="G289" s="81"/>
      <c r="H289" s="81"/>
    </row>
    <row r="290" spans="5:8" ht="56.25" customHeight="1">
      <c r="E290" s="81"/>
      <c r="F290" s="93"/>
      <c r="G290" s="81"/>
      <c r="H290" s="81"/>
    </row>
    <row r="291" spans="5:8" ht="56.25" customHeight="1">
      <c r="E291" s="81"/>
      <c r="F291" s="93"/>
      <c r="G291" s="81"/>
      <c r="H291" s="81"/>
    </row>
    <row r="292" spans="5:8" ht="56.25" customHeight="1">
      <c r="E292" s="81"/>
      <c r="F292" s="93"/>
      <c r="G292" s="81"/>
      <c r="H292" s="81"/>
    </row>
    <row r="293" spans="5:8" ht="56.25" customHeight="1">
      <c r="E293" s="81"/>
      <c r="F293" s="93"/>
      <c r="G293" s="81"/>
      <c r="H293" s="81"/>
    </row>
    <row r="294" spans="5:8" ht="56.25" customHeight="1">
      <c r="E294" s="81"/>
      <c r="F294" s="93"/>
      <c r="G294" s="81"/>
      <c r="H294" s="81"/>
    </row>
    <row r="295" spans="5:8" ht="56.25" customHeight="1">
      <c r="E295" s="81"/>
      <c r="F295" s="93"/>
      <c r="G295" s="81"/>
      <c r="H295" s="81"/>
    </row>
    <row r="296" spans="5:8" ht="56.25" customHeight="1">
      <c r="E296" s="81"/>
      <c r="F296" s="93"/>
      <c r="G296" s="81"/>
      <c r="H296" s="81"/>
    </row>
    <row r="297" spans="5:8" ht="56.25" customHeight="1">
      <c r="E297" s="81"/>
      <c r="F297" s="93"/>
      <c r="G297" s="81"/>
      <c r="H297" s="81"/>
    </row>
    <row r="298" spans="5:8" ht="56.25" customHeight="1">
      <c r="E298" s="81"/>
      <c r="F298" s="93"/>
      <c r="G298" s="81"/>
      <c r="H298" s="81"/>
    </row>
    <row r="299" spans="5:8" ht="56.25" customHeight="1">
      <c r="E299" s="81"/>
      <c r="F299" s="93"/>
      <c r="G299" s="81"/>
      <c r="H299" s="81"/>
    </row>
    <row r="300" spans="5:8" ht="56.25" customHeight="1">
      <c r="E300" s="81"/>
      <c r="F300" s="93"/>
      <c r="G300" s="81"/>
      <c r="H300" s="81"/>
    </row>
    <row r="301" spans="5:8" ht="56.25" customHeight="1">
      <c r="E301" s="81"/>
      <c r="F301" s="93"/>
      <c r="G301" s="81"/>
      <c r="H301" s="81"/>
    </row>
    <row r="302" spans="5:8" ht="56.25" customHeight="1">
      <c r="E302" s="81"/>
      <c r="F302" s="93"/>
      <c r="G302" s="81"/>
      <c r="H302" s="81"/>
    </row>
    <row r="303" spans="5:8" ht="56.25" customHeight="1">
      <c r="E303" s="81"/>
      <c r="F303" s="93"/>
      <c r="G303" s="81"/>
      <c r="H303" s="81"/>
    </row>
    <row r="304" spans="5:8" ht="56.25" customHeight="1">
      <c r="E304" s="81"/>
      <c r="F304" s="93"/>
      <c r="G304" s="81"/>
      <c r="H304" s="81"/>
    </row>
    <row r="305" spans="5:8" ht="56.25" customHeight="1">
      <c r="E305" s="81"/>
      <c r="F305" s="93"/>
      <c r="G305" s="81"/>
      <c r="H305" s="81"/>
    </row>
    <row r="306" spans="5:8" ht="56.25" customHeight="1">
      <c r="E306" s="81"/>
      <c r="F306" s="93"/>
      <c r="G306" s="81"/>
      <c r="H306" s="81"/>
    </row>
    <row r="307" spans="5:8" ht="56.25" customHeight="1">
      <c r="E307" s="81"/>
      <c r="F307" s="93"/>
      <c r="G307" s="81"/>
      <c r="H307" s="81"/>
    </row>
    <row r="308" spans="5:8" ht="56.25" customHeight="1">
      <c r="E308" s="81"/>
      <c r="F308" s="93"/>
      <c r="G308" s="81"/>
      <c r="H308" s="81"/>
    </row>
    <row r="309" spans="5:8" ht="56.25" customHeight="1">
      <c r="E309" s="81"/>
      <c r="F309" s="93"/>
      <c r="G309" s="81"/>
      <c r="H309" s="81"/>
    </row>
    <row r="310" spans="5:8" ht="56.25" customHeight="1">
      <c r="E310" s="81"/>
      <c r="F310" s="93"/>
      <c r="G310" s="81"/>
      <c r="H310" s="81"/>
    </row>
    <row r="311" spans="5:8" ht="56.25" customHeight="1">
      <c r="E311" s="81"/>
      <c r="F311" s="93"/>
      <c r="G311" s="81"/>
      <c r="H311" s="81"/>
    </row>
    <row r="312" spans="5:8" ht="56.25" customHeight="1">
      <c r="E312" s="81"/>
      <c r="F312" s="93"/>
      <c r="G312" s="81"/>
      <c r="H312" s="81"/>
    </row>
    <row r="313" spans="5:8" ht="56.25" customHeight="1">
      <c r="E313" s="81"/>
      <c r="F313" s="93"/>
      <c r="G313" s="81"/>
      <c r="H313" s="81"/>
    </row>
    <row r="314" spans="5:8" ht="56.25" customHeight="1">
      <c r="E314" s="81"/>
      <c r="F314" s="93"/>
      <c r="G314" s="81"/>
      <c r="H314" s="81"/>
    </row>
    <row r="315" spans="5:8" ht="56.25" customHeight="1">
      <c r="E315" s="81"/>
      <c r="F315" s="93"/>
      <c r="G315" s="81"/>
      <c r="H315" s="81"/>
    </row>
    <row r="316" spans="5:8" ht="56.25" customHeight="1">
      <c r="E316" s="81"/>
      <c r="F316" s="93"/>
      <c r="G316" s="81"/>
      <c r="H316" s="81"/>
    </row>
    <row r="317" spans="5:8" ht="56.25" customHeight="1">
      <c r="E317" s="81"/>
      <c r="F317" s="93"/>
      <c r="G317" s="81"/>
      <c r="H317" s="81"/>
    </row>
    <row r="318" spans="5:8" ht="56.25" customHeight="1">
      <c r="E318" s="81"/>
      <c r="F318" s="93"/>
      <c r="G318" s="81"/>
      <c r="H318" s="81"/>
    </row>
    <row r="319" spans="5:8" ht="56.25" customHeight="1">
      <c r="E319" s="81"/>
      <c r="F319" s="93"/>
      <c r="G319" s="81"/>
      <c r="H319" s="81"/>
    </row>
    <row r="320" spans="5:8" ht="56.25" customHeight="1">
      <c r="E320" s="81"/>
      <c r="F320" s="93"/>
      <c r="G320" s="81"/>
      <c r="H320" s="81"/>
    </row>
    <row r="321" spans="5:8" ht="56.25" customHeight="1">
      <c r="E321" s="81"/>
      <c r="F321" s="93"/>
      <c r="G321" s="81"/>
      <c r="H321" s="81"/>
    </row>
    <row r="322" spans="5:8" ht="56.25" customHeight="1">
      <c r="E322" s="81"/>
      <c r="F322" s="93"/>
      <c r="G322" s="81"/>
      <c r="H322" s="81"/>
    </row>
    <row r="323" spans="5:8" ht="56.25" customHeight="1">
      <c r="E323" s="81"/>
      <c r="F323" s="93"/>
      <c r="G323" s="81"/>
      <c r="H323" s="81"/>
    </row>
    <row r="324" spans="5:8" ht="56.25" customHeight="1">
      <c r="E324" s="81"/>
      <c r="F324" s="93"/>
      <c r="G324" s="81"/>
      <c r="H324" s="81"/>
    </row>
    <row r="325" spans="5:8" ht="56.25" customHeight="1">
      <c r="E325" s="81"/>
      <c r="F325" s="93"/>
      <c r="G325" s="81"/>
      <c r="H325" s="81"/>
    </row>
    <row r="326" spans="5:8" ht="56.25" customHeight="1">
      <c r="E326" s="81"/>
      <c r="F326" s="93"/>
      <c r="G326" s="81"/>
      <c r="H326" s="81"/>
    </row>
    <row r="327" spans="5:8" ht="56.25" customHeight="1">
      <c r="E327" s="81"/>
      <c r="F327" s="93"/>
      <c r="G327" s="81"/>
      <c r="H327" s="81"/>
    </row>
    <row r="328" spans="5:8" ht="56.25" customHeight="1">
      <c r="E328" s="81"/>
      <c r="F328" s="93"/>
      <c r="G328" s="81"/>
      <c r="H328" s="81"/>
    </row>
    <row r="329" spans="5:8" ht="56.25" customHeight="1">
      <c r="E329" s="81"/>
      <c r="F329" s="93"/>
      <c r="G329" s="81"/>
      <c r="H329" s="81"/>
    </row>
    <row r="330" spans="5:8" ht="56.25" customHeight="1">
      <c r="E330" s="81"/>
      <c r="F330" s="93"/>
      <c r="G330" s="81"/>
      <c r="H330" s="81"/>
    </row>
    <row r="331" spans="5:8" ht="56.25" customHeight="1">
      <c r="E331" s="81"/>
      <c r="F331" s="93"/>
      <c r="G331" s="81"/>
      <c r="H331" s="81"/>
    </row>
  </sheetData>
  <mergeCells count="21">
    <mergeCell ref="C2:C7"/>
    <mergeCell ref="C8:C9"/>
    <mergeCell ref="C10:C14"/>
    <mergeCell ref="C15:C19"/>
    <mergeCell ref="C20:C25"/>
    <mergeCell ref="B69:B70"/>
    <mergeCell ref="C69:C70"/>
    <mergeCell ref="B68:C68"/>
    <mergeCell ref="B2:B43"/>
    <mergeCell ref="B56:C58"/>
    <mergeCell ref="B59:B67"/>
    <mergeCell ref="C59:C63"/>
    <mergeCell ref="C64:C65"/>
    <mergeCell ref="C66:C67"/>
    <mergeCell ref="B44:C50"/>
    <mergeCell ref="B51:B55"/>
    <mergeCell ref="C51:C54"/>
    <mergeCell ref="C36:C39"/>
    <mergeCell ref="C40:C41"/>
    <mergeCell ref="C42:C43"/>
    <mergeCell ref="C26:C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97"/>
  <sheetViews>
    <sheetView rightToLeft="1" zoomScale="70" zoomScaleNormal="70" workbookViewId="0">
      <pane ySplit="1" topLeftCell="A2" activePane="bottomLeft" state="frozen"/>
      <selection activeCell="D1" sqref="D1"/>
      <selection pane="bottomLeft" activeCell="D8" sqref="D8"/>
    </sheetView>
  </sheetViews>
  <sheetFormatPr baseColWidth="10" defaultColWidth="8.85546875" defaultRowHeight="21"/>
  <cols>
    <col min="1" max="1" width="4.28515625" style="12" bestFit="1" customWidth="1"/>
    <col min="2" max="2" width="15.5703125" style="8" customWidth="1"/>
    <col min="3" max="3" width="22.28515625" style="8" customWidth="1"/>
    <col min="4" max="4" width="66.7109375" style="8" customWidth="1"/>
    <col min="5" max="5" width="15.28515625" style="8" bestFit="1" customWidth="1"/>
    <col min="6" max="6" width="22.7109375" style="8" customWidth="1"/>
    <col min="7" max="16384" width="8.85546875" style="8"/>
  </cols>
  <sheetData>
    <row r="1" spans="1:6" s="3" customFormat="1" ht="41.25" customHeight="1">
      <c r="A1" s="1"/>
      <c r="B1" s="2" t="s">
        <v>166</v>
      </c>
      <c r="C1" s="2" t="s">
        <v>167</v>
      </c>
      <c r="D1" s="2" t="s">
        <v>240</v>
      </c>
      <c r="E1" s="2" t="s">
        <v>33</v>
      </c>
      <c r="F1" s="2" t="s">
        <v>0</v>
      </c>
    </row>
    <row r="2" spans="1:6" ht="55.5" customHeight="1">
      <c r="A2" s="4">
        <v>1</v>
      </c>
      <c r="B2" s="151" t="s">
        <v>1</v>
      </c>
      <c r="C2" s="148"/>
      <c r="D2" s="14" t="s">
        <v>41</v>
      </c>
      <c r="E2" s="6">
        <v>52666</v>
      </c>
      <c r="F2" s="6">
        <v>3800</v>
      </c>
    </row>
    <row r="3" spans="1:6" ht="31.5" customHeight="1">
      <c r="A3" s="4">
        <v>2</v>
      </c>
      <c r="B3" s="152"/>
      <c r="C3" s="149"/>
      <c r="D3" s="14" t="s">
        <v>3</v>
      </c>
      <c r="E3" s="6">
        <v>6582</v>
      </c>
      <c r="F3" s="6">
        <v>12000</v>
      </c>
    </row>
    <row r="4" spans="1:6" ht="22">
      <c r="A4" s="4">
        <v>3</v>
      </c>
      <c r="B4" s="153"/>
      <c r="C4" s="150"/>
      <c r="D4" s="14" t="s">
        <v>2</v>
      </c>
      <c r="E4" s="6">
        <v>1103</v>
      </c>
      <c r="F4" s="6">
        <v>613</v>
      </c>
    </row>
    <row r="5" spans="1:6" ht="30" customHeight="1">
      <c r="A5" s="4">
        <v>4</v>
      </c>
      <c r="B5" s="112" t="s">
        <v>34</v>
      </c>
      <c r="C5" s="142" t="s">
        <v>14</v>
      </c>
      <c r="D5" s="45" t="s">
        <v>15</v>
      </c>
      <c r="E5" s="6">
        <v>10758</v>
      </c>
      <c r="F5" s="6">
        <v>1697</v>
      </c>
    </row>
    <row r="6" spans="1:6" ht="44">
      <c r="A6" s="4">
        <v>5</v>
      </c>
      <c r="B6" s="113"/>
      <c r="C6" s="143"/>
      <c r="D6" s="45" t="s">
        <v>16</v>
      </c>
      <c r="E6" s="6">
        <v>6780</v>
      </c>
      <c r="F6" s="6">
        <v>1315</v>
      </c>
    </row>
    <row r="7" spans="1:6" ht="22">
      <c r="A7" s="4">
        <v>6</v>
      </c>
      <c r="B7" s="113"/>
      <c r="C7" s="144" t="s">
        <v>7</v>
      </c>
      <c r="D7" s="14" t="s">
        <v>8</v>
      </c>
      <c r="E7" s="6">
        <v>5913</v>
      </c>
      <c r="F7" s="6">
        <v>4500</v>
      </c>
    </row>
    <row r="8" spans="1:6" ht="45" customHeight="1">
      <c r="A8" s="4">
        <v>7</v>
      </c>
      <c r="B8" s="113"/>
      <c r="C8" s="145"/>
      <c r="D8" s="14" t="s">
        <v>39</v>
      </c>
      <c r="E8" s="6">
        <v>158</v>
      </c>
      <c r="F8" s="6">
        <v>90</v>
      </c>
    </row>
    <row r="9" spans="1:6" ht="34.5" customHeight="1">
      <c r="A9" s="4">
        <v>8</v>
      </c>
      <c r="B9" s="113"/>
      <c r="C9" s="109" t="s">
        <v>9</v>
      </c>
      <c r="D9" s="14" t="s">
        <v>10</v>
      </c>
      <c r="E9" s="6">
        <v>2809</v>
      </c>
      <c r="F9" s="6">
        <v>500</v>
      </c>
    </row>
    <row r="10" spans="1:6" ht="30.75" customHeight="1">
      <c r="A10" s="4">
        <v>9</v>
      </c>
      <c r="B10" s="113"/>
      <c r="C10" s="110"/>
      <c r="D10" s="14" t="s">
        <v>13</v>
      </c>
      <c r="E10" s="6">
        <v>1930</v>
      </c>
      <c r="F10" s="6">
        <v>250</v>
      </c>
    </row>
    <row r="11" spans="1:6" ht="24" customHeight="1">
      <c r="A11" s="4">
        <v>10</v>
      </c>
      <c r="B11" s="113"/>
      <c r="C11" s="110"/>
      <c r="D11" s="14" t="s">
        <v>11</v>
      </c>
      <c r="E11" s="6">
        <v>854</v>
      </c>
      <c r="F11" s="6">
        <v>140</v>
      </c>
    </row>
    <row r="12" spans="1:6" ht="31.5" customHeight="1">
      <c r="A12" s="4">
        <v>11</v>
      </c>
      <c r="B12" s="113"/>
      <c r="C12" s="110"/>
      <c r="D12" s="14" t="s">
        <v>40</v>
      </c>
      <c r="E12" s="6">
        <v>730</v>
      </c>
      <c r="F12" s="6">
        <v>400</v>
      </c>
    </row>
    <row r="13" spans="1:6" ht="30.75" customHeight="1">
      <c r="A13" s="4">
        <v>12</v>
      </c>
      <c r="B13" s="113"/>
      <c r="C13" s="111"/>
      <c r="D13" s="14" t="s">
        <v>12</v>
      </c>
      <c r="E13" s="6">
        <v>677</v>
      </c>
      <c r="F13" s="6">
        <v>120</v>
      </c>
    </row>
    <row r="14" spans="1:6" ht="22">
      <c r="A14" s="4">
        <v>13</v>
      </c>
      <c r="B14" s="113"/>
      <c r="C14" s="109" t="s">
        <v>31</v>
      </c>
      <c r="D14" s="14" t="s">
        <v>17</v>
      </c>
      <c r="E14" s="6">
        <v>7600</v>
      </c>
      <c r="F14" s="6">
        <v>4400</v>
      </c>
    </row>
    <row r="15" spans="1:6" ht="22">
      <c r="A15" s="4">
        <v>14</v>
      </c>
      <c r="B15" s="113"/>
      <c r="C15" s="110"/>
      <c r="D15" s="14" t="s">
        <v>18</v>
      </c>
      <c r="E15" s="6">
        <v>1200</v>
      </c>
      <c r="F15" s="6">
        <v>3200</v>
      </c>
    </row>
    <row r="16" spans="1:6" ht="21" customHeight="1">
      <c r="A16" s="4">
        <v>15</v>
      </c>
      <c r="B16" s="113"/>
      <c r="C16" s="110"/>
      <c r="D16" s="14" t="s">
        <v>30</v>
      </c>
      <c r="E16" s="6">
        <v>1250</v>
      </c>
      <c r="F16" s="6">
        <v>600</v>
      </c>
    </row>
    <row r="17" spans="1:7" ht="22">
      <c r="A17" s="4">
        <v>16</v>
      </c>
      <c r="B17" s="141"/>
      <c r="C17" s="111"/>
      <c r="D17" s="14" t="s">
        <v>32</v>
      </c>
      <c r="E17" s="6">
        <v>1000</v>
      </c>
      <c r="F17" s="6">
        <v>1200</v>
      </c>
    </row>
    <row r="18" spans="1:7" ht="18.75" customHeight="1">
      <c r="A18" s="4">
        <v>17</v>
      </c>
      <c r="B18" s="112" t="s">
        <v>36</v>
      </c>
      <c r="C18" s="109" t="s">
        <v>37</v>
      </c>
      <c r="D18" s="14" t="s">
        <v>4</v>
      </c>
      <c r="E18" s="6">
        <v>18000</v>
      </c>
      <c r="F18" s="6">
        <v>2217</v>
      </c>
    </row>
    <row r="19" spans="1:7" ht="18.75" customHeight="1">
      <c r="A19" s="4">
        <v>18</v>
      </c>
      <c r="B19" s="113"/>
      <c r="C19" s="110"/>
      <c r="D19" s="14" t="s">
        <v>38</v>
      </c>
      <c r="E19" s="6">
        <v>8000</v>
      </c>
      <c r="F19" s="6">
        <v>3000</v>
      </c>
    </row>
    <row r="20" spans="1:7" ht="18.75" customHeight="1">
      <c r="A20" s="4">
        <v>19</v>
      </c>
      <c r="B20" s="113"/>
      <c r="C20" s="111"/>
      <c r="D20" s="14" t="s">
        <v>42</v>
      </c>
      <c r="E20" s="6">
        <v>1000</v>
      </c>
      <c r="F20" s="6">
        <v>13000</v>
      </c>
    </row>
    <row r="21" spans="1:7" s="10" customFormat="1" ht="22">
      <c r="A21" s="4">
        <v>20</v>
      </c>
      <c r="B21" s="113"/>
      <c r="C21" s="109"/>
      <c r="D21" s="14" t="s">
        <v>6</v>
      </c>
      <c r="E21" s="9">
        <v>473</v>
      </c>
      <c r="F21" s="6">
        <v>500</v>
      </c>
    </row>
    <row r="22" spans="1:7" ht="22">
      <c r="A22" s="4">
        <v>21</v>
      </c>
      <c r="B22" s="113"/>
      <c r="C22" s="111"/>
      <c r="D22" s="14" t="s">
        <v>5</v>
      </c>
      <c r="E22" s="9">
        <v>400</v>
      </c>
      <c r="F22" s="6">
        <v>320</v>
      </c>
    </row>
    <row r="23" spans="1:7" ht="37.5" customHeight="1">
      <c r="A23" s="4">
        <v>22</v>
      </c>
      <c r="B23" s="113"/>
      <c r="C23" s="109" t="s">
        <v>35</v>
      </c>
      <c r="D23" s="14" t="s">
        <v>22</v>
      </c>
      <c r="E23" s="6">
        <v>2499</v>
      </c>
      <c r="F23" s="6">
        <v>468</v>
      </c>
    </row>
    <row r="24" spans="1:7" ht="28.5" customHeight="1">
      <c r="A24" s="4">
        <v>23</v>
      </c>
      <c r="B24" s="113"/>
      <c r="C24" s="110"/>
      <c r="D24" s="14" t="s">
        <v>23</v>
      </c>
      <c r="E24" s="6">
        <v>1374</v>
      </c>
      <c r="F24" s="6">
        <v>300</v>
      </c>
    </row>
    <row r="25" spans="1:7" ht="22">
      <c r="A25" s="4">
        <v>24</v>
      </c>
      <c r="B25" s="113"/>
      <c r="C25" s="110"/>
      <c r="D25" s="14" t="s">
        <v>25</v>
      </c>
      <c r="E25" s="6">
        <v>563</v>
      </c>
      <c r="F25" s="6">
        <v>1072</v>
      </c>
    </row>
    <row r="26" spans="1:7" ht="22">
      <c r="A26" s="4">
        <v>25</v>
      </c>
      <c r="B26" s="113"/>
      <c r="C26" s="110"/>
      <c r="D26" s="14" t="s">
        <v>24</v>
      </c>
      <c r="E26" s="6">
        <v>508</v>
      </c>
      <c r="F26" s="6">
        <v>133</v>
      </c>
    </row>
    <row r="27" spans="1:7" ht="22">
      <c r="A27" s="4">
        <v>26</v>
      </c>
      <c r="B27" s="113"/>
      <c r="C27" s="110"/>
      <c r="D27" s="14" t="s">
        <v>27</v>
      </c>
      <c r="E27" s="6">
        <v>502</v>
      </c>
      <c r="F27" s="6">
        <v>306</v>
      </c>
    </row>
    <row r="28" spans="1:7" ht="22">
      <c r="A28" s="4">
        <v>27</v>
      </c>
      <c r="B28" s="113"/>
      <c r="C28" s="110"/>
      <c r="D28" s="14" t="s">
        <v>26</v>
      </c>
      <c r="E28" s="6">
        <v>314</v>
      </c>
      <c r="F28" s="6">
        <v>126</v>
      </c>
    </row>
    <row r="29" spans="1:7" ht="22">
      <c r="A29" s="4">
        <v>28</v>
      </c>
      <c r="B29" s="113"/>
      <c r="C29" s="111"/>
      <c r="D29" s="14" t="s">
        <v>29</v>
      </c>
      <c r="E29" s="6">
        <v>190</v>
      </c>
      <c r="F29" s="6">
        <v>285</v>
      </c>
    </row>
    <row r="30" spans="1:7" ht="22">
      <c r="A30" s="4">
        <v>29</v>
      </c>
      <c r="B30" s="141"/>
      <c r="C30" s="17"/>
      <c r="D30" s="14" t="s">
        <v>28</v>
      </c>
      <c r="E30" s="6">
        <v>186</v>
      </c>
      <c r="F30" s="6">
        <v>133</v>
      </c>
    </row>
    <row r="31" spans="1:7" ht="36" customHeight="1">
      <c r="A31" s="4">
        <v>30</v>
      </c>
      <c r="B31" s="125"/>
      <c r="C31" s="146" t="s">
        <v>19</v>
      </c>
      <c r="D31" s="14" t="s">
        <v>21</v>
      </c>
      <c r="E31" s="11">
        <v>5795</v>
      </c>
      <c r="F31" s="6">
        <v>493</v>
      </c>
    </row>
    <row r="32" spans="1:7" ht="33" customHeight="1">
      <c r="A32" s="4">
        <v>31</v>
      </c>
      <c r="B32" s="127"/>
      <c r="C32" s="147"/>
      <c r="D32" s="14" t="s">
        <v>20</v>
      </c>
      <c r="E32" s="18">
        <v>4700</v>
      </c>
      <c r="F32" s="6">
        <v>320</v>
      </c>
      <c r="G32" s="13"/>
    </row>
    <row r="33" spans="1:9">
      <c r="A33" s="8"/>
    </row>
    <row r="34" spans="1:9">
      <c r="E34" s="13"/>
    </row>
    <row r="35" spans="1:9">
      <c r="E35" s="10"/>
      <c r="F35" s="139"/>
      <c r="G35" s="140"/>
      <c r="H35" s="10"/>
      <c r="I35" s="10"/>
    </row>
    <row r="36" spans="1:9">
      <c r="E36" s="10"/>
      <c r="F36" s="10"/>
      <c r="G36" s="10"/>
      <c r="H36" s="10"/>
      <c r="I36" s="10"/>
    </row>
    <row r="44" spans="1:9">
      <c r="A44" s="8"/>
    </row>
    <row r="45" spans="1:9">
      <c r="A45" s="8"/>
    </row>
    <row r="46" spans="1:9">
      <c r="A46" s="8"/>
    </row>
    <row r="47" spans="1:9">
      <c r="A47" s="8"/>
    </row>
    <row r="48" spans="1:9">
      <c r="A48" s="8"/>
    </row>
    <row r="49" spans="1:1">
      <c r="A49" s="8"/>
    </row>
    <row r="50" spans="1:1">
      <c r="A50" s="8"/>
    </row>
    <row r="51" spans="1:1">
      <c r="A51" s="8"/>
    </row>
    <row r="52" spans="1:1">
      <c r="A52" s="8"/>
    </row>
    <row r="53" spans="1:1">
      <c r="A53" s="8"/>
    </row>
    <row r="54" spans="1:1">
      <c r="A54" s="8"/>
    </row>
    <row r="55" spans="1:1">
      <c r="A55" s="8"/>
    </row>
    <row r="56" spans="1:1">
      <c r="A56" s="8"/>
    </row>
    <row r="57" spans="1:1">
      <c r="A57" s="8"/>
    </row>
    <row r="58" spans="1:1">
      <c r="A58" s="8"/>
    </row>
    <row r="59" spans="1:1">
      <c r="A59" s="8"/>
    </row>
    <row r="60" spans="1:1">
      <c r="A60" s="8"/>
    </row>
    <row r="61" spans="1:1">
      <c r="A61" s="8"/>
    </row>
    <row r="62" spans="1:1">
      <c r="A62" s="8"/>
    </row>
    <row r="63" spans="1:1">
      <c r="A63" s="8"/>
    </row>
    <row r="64" spans="1:1">
      <c r="A64" s="8"/>
    </row>
    <row r="65" spans="1:1">
      <c r="A65" s="8"/>
    </row>
    <row r="66" spans="1:1">
      <c r="A66" s="8"/>
    </row>
    <row r="67" spans="1:1">
      <c r="A67" s="8"/>
    </row>
    <row r="68" spans="1:1">
      <c r="A68" s="8"/>
    </row>
    <row r="69" spans="1:1">
      <c r="A69" s="8"/>
    </row>
    <row r="70" spans="1:1">
      <c r="A70" s="8"/>
    </row>
    <row r="71" spans="1:1">
      <c r="A71" s="8"/>
    </row>
    <row r="72" spans="1:1">
      <c r="A72" s="8"/>
    </row>
    <row r="73" spans="1:1">
      <c r="A73" s="8"/>
    </row>
    <row r="74" spans="1:1">
      <c r="A74" s="8"/>
    </row>
    <row r="75" spans="1:1">
      <c r="A75" s="8"/>
    </row>
    <row r="76" spans="1:1">
      <c r="A76" s="8"/>
    </row>
    <row r="77" spans="1:1">
      <c r="A77" s="8"/>
    </row>
    <row r="78" spans="1:1">
      <c r="A78" s="8"/>
    </row>
    <row r="79" spans="1:1">
      <c r="A79" s="8"/>
    </row>
    <row r="80" spans="1:1">
      <c r="A80" s="8"/>
    </row>
    <row r="81" spans="1:1">
      <c r="A81" s="8"/>
    </row>
    <row r="82" spans="1:1">
      <c r="A82" s="8"/>
    </row>
    <row r="83" spans="1:1">
      <c r="A83" s="8"/>
    </row>
    <row r="84" spans="1:1">
      <c r="A84" s="8"/>
    </row>
    <row r="85" spans="1:1">
      <c r="A85" s="8"/>
    </row>
    <row r="86" spans="1:1">
      <c r="A86" s="8"/>
    </row>
    <row r="87" spans="1:1">
      <c r="A87" s="8"/>
    </row>
    <row r="88" spans="1:1">
      <c r="A88" s="8"/>
    </row>
    <row r="89" spans="1:1">
      <c r="A89" s="8"/>
    </row>
    <row r="90" spans="1:1">
      <c r="A90" s="8"/>
    </row>
    <row r="91" spans="1:1">
      <c r="A91" s="8"/>
    </row>
    <row r="92" spans="1:1">
      <c r="A92" s="8"/>
    </row>
    <row r="93" spans="1:1">
      <c r="A93" s="8"/>
    </row>
    <row r="94" spans="1:1">
      <c r="A94" s="8"/>
    </row>
    <row r="95" spans="1:1">
      <c r="A95" s="8"/>
    </row>
    <row r="96" spans="1:1">
      <c r="A96" s="8"/>
    </row>
    <row r="97" spans="1:1">
      <c r="A97" s="8"/>
    </row>
  </sheetData>
  <mergeCells count="14">
    <mergeCell ref="C2:C4"/>
    <mergeCell ref="B2:B4"/>
    <mergeCell ref="C9:C13"/>
    <mergeCell ref="F35:G35"/>
    <mergeCell ref="B5:B17"/>
    <mergeCell ref="C5:C6"/>
    <mergeCell ref="B18:B30"/>
    <mergeCell ref="C18:C20"/>
    <mergeCell ref="C7:C8"/>
    <mergeCell ref="C21:C22"/>
    <mergeCell ref="C23:C29"/>
    <mergeCell ref="C31:C32"/>
    <mergeCell ref="B31:B32"/>
    <mergeCell ref="C14:C17"/>
  </mergeCells>
  <pageMargins left="0.23622047244094491" right="0.23622047244094491" top="0.74803149606299213" bottom="0.74803149606299213" header="0.31496062992125984" footer="0.31496062992125984"/>
  <pageSetup paperSize="9" scale="6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בריאות 2017</vt:lpstr>
      <vt:lpstr>רווחה 2017 </vt:lpstr>
      <vt:lpstr>חינוך 2017</vt:lpstr>
      <vt:lpstr>עלייה וקליטה 2017</vt:lpstr>
      <vt:lpstr>'עלייה וקליטה 2017'!Print_Titles</vt:lpstr>
    </vt:vector>
  </TitlesOfParts>
  <Company>MOIA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אריק אוזן</dc:creator>
  <cp:lastModifiedBy>Microsoft Office User</cp:lastModifiedBy>
  <cp:lastPrinted>2018-05-09T11:59:19Z</cp:lastPrinted>
  <dcterms:created xsi:type="dcterms:W3CDTF">2018-04-30T11:48:43Z</dcterms:created>
  <dcterms:modified xsi:type="dcterms:W3CDTF">2020-08-25T12:11:32Z</dcterms:modified>
</cp:coreProperties>
</file>