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45" windowWidth="17115" windowHeight="10485" firstSheet="1" activeTab="6"/>
  </bookViews>
  <sheets>
    <sheet name="Notes" sheetId="1" r:id="rId1"/>
    <sheet name="Test List" sheetId="4" r:id="rId2"/>
    <sheet name="Data" sheetId="2" r:id="rId3"/>
    <sheet name="Data_Filter" sheetId="5" r:id="rId4"/>
    <sheet name="RegressionAnalysis" sheetId="6" r:id="rId5"/>
    <sheet name="ErrorAnalysis" sheetId="7" r:id="rId6"/>
    <sheet name="Filled" sheetId="8" r:id="rId7"/>
  </sheets>
  <definedNames>
    <definedName name="_xlnm._FilterDatabase" localSheetId="3" hidden="1">Data_Filter!$A$1:$E$158</definedName>
    <definedName name="a" comment="Intercept for one equation">RegressionAnalysis!$B$50</definedName>
    <definedName name="a_trans" comment="Intercept for transformed data">RegressionAnalysis!$E$50</definedName>
    <definedName name="b" comment="Slope for one equation.">RegressionAnalysis!$B$51</definedName>
    <definedName name="b_trans" comment="Slope for transformed data">RegressionAnalysis!$E$51</definedName>
    <definedName name="n_one" comment="Number of overlapping values">Data!$L$159</definedName>
  </definedNames>
  <calcPr calcId="125725"/>
</workbook>
</file>

<file path=xl/calcChain.xml><?xml version="1.0" encoding="utf-8"?>
<calcChain xmlns="http://schemas.openxmlformats.org/spreadsheetml/2006/main">
  <c r="E9" i="8"/>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8"/>
  <c r="B58" i="6"/>
  <c r="B57"/>
  <c r="B56"/>
  <c r="B55"/>
  <c r="E53"/>
  <c r="E51"/>
  <c r="E50"/>
  <c r="B50"/>
  <c r="B51"/>
  <c r="B54"/>
  <c r="B53"/>
  <c r="B52" s="1"/>
  <c r="F3" i="8"/>
  <c r="F4"/>
  <c r="F5"/>
  <c r="F6"/>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105"/>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2"/>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72"/>
  <c r="E72" s="1"/>
  <c r="D73"/>
  <c r="E73" s="1"/>
  <c r="D74"/>
  <c r="E74" s="1"/>
  <c r="D75"/>
  <c r="E75" s="1"/>
  <c r="D85"/>
  <c r="E85" s="1"/>
  <c r="D86"/>
  <c r="E86" s="1"/>
  <c r="D87"/>
  <c r="E87" s="1"/>
  <c r="D97"/>
  <c r="E97" s="1"/>
  <c r="D98"/>
  <c r="E98" s="1"/>
  <c r="D99"/>
  <c r="E99" s="1"/>
  <c r="D109"/>
  <c r="E109" s="1"/>
  <c r="D110"/>
  <c r="E110" s="1"/>
  <c r="D111"/>
  <c r="E111" s="1"/>
  <c r="D121"/>
  <c r="E121" s="1"/>
  <c r="D122"/>
  <c r="E122" s="1"/>
  <c r="D123"/>
  <c r="E123" s="1"/>
  <c r="D133"/>
  <c r="E133" s="1"/>
  <c r="D134"/>
  <c r="E134" s="1"/>
  <c r="D135"/>
  <c r="E135" s="1"/>
  <c r="D145"/>
  <c r="E145" s="1"/>
  <c r="D146"/>
  <c r="E146" s="1"/>
  <c r="D147"/>
  <c r="E147" s="1"/>
  <c r="D148"/>
  <c r="E148" s="1"/>
  <c r="D155"/>
  <c r="E155" s="1"/>
  <c r="D156"/>
  <c r="E156" s="1"/>
  <c r="D157"/>
  <c r="E157" s="1"/>
  <c r="D3"/>
  <c r="E3" s="1"/>
  <c r="D4"/>
  <c r="E4" s="1"/>
  <c r="D5"/>
  <c r="E5" s="1"/>
  <c r="D6"/>
  <c r="E6" s="1"/>
  <c r="D7"/>
  <c r="E7" s="1"/>
  <c r="D8"/>
  <c r="D9"/>
  <c r="D10"/>
  <c r="D11"/>
  <c r="D12"/>
  <c r="D13"/>
  <c r="D2"/>
  <c r="E2" s="1"/>
  <c r="A2"/>
  <c r="A3"/>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
  <c r="E52" i="6"/>
  <c r="I3"/>
  <c r="J3" s="1"/>
  <c r="K3" s="1"/>
  <c r="L3" s="1"/>
  <c r="I174" i="2"/>
  <c r="I173"/>
  <c r="G179"/>
  <c r="G178"/>
  <c r="C177"/>
  <c r="C176"/>
  <c r="N3"/>
  <c r="N4"/>
  <c r="N5"/>
  <c r="N6"/>
  <c r="N7"/>
  <c r="N8"/>
  <c r="N9"/>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61"/>
  <c r="N62"/>
  <c r="N63"/>
  <c r="N64"/>
  <c r="N65"/>
  <c r="N66"/>
  <c r="N67"/>
  <c r="N68"/>
  <c r="N69"/>
  <c r="N70"/>
  <c r="N71"/>
  <c r="N72"/>
  <c r="N73"/>
  <c r="N74"/>
  <c r="N75"/>
  <c r="N76"/>
  <c r="N77"/>
  <c r="N78"/>
  <c r="N79"/>
  <c r="N80"/>
  <c r="N81"/>
  <c r="N82"/>
  <c r="N83"/>
  <c r="N84"/>
  <c r="N85"/>
  <c r="N86"/>
  <c r="N87"/>
  <c r="N88"/>
  <c r="N89"/>
  <c r="N90"/>
  <c r="N91"/>
  <c r="N92"/>
  <c r="N93"/>
  <c r="N94"/>
  <c r="N95"/>
  <c r="N96"/>
  <c r="N97"/>
  <c r="N98"/>
  <c r="N99"/>
  <c r="N100"/>
  <c r="N101"/>
  <c r="N102"/>
  <c r="N103"/>
  <c r="N104"/>
  <c r="N105"/>
  <c r="N106"/>
  <c r="N107"/>
  <c r="N108"/>
  <c r="N109"/>
  <c r="N110"/>
  <c r="N111"/>
  <c r="N112"/>
  <c r="N113"/>
  <c r="N114"/>
  <c r="N115"/>
  <c r="N116"/>
  <c r="N117"/>
  <c r="N118"/>
  <c r="N119"/>
  <c r="N120"/>
  <c r="N121"/>
  <c r="N122"/>
  <c r="N123"/>
  <c r="N124"/>
  <c r="N125"/>
  <c r="N126"/>
  <c r="N127"/>
  <c r="N128"/>
  <c r="N129"/>
  <c r="N130"/>
  <c r="N131"/>
  <c r="N132"/>
  <c r="N133"/>
  <c r="N134"/>
  <c r="N135"/>
  <c r="N136"/>
  <c r="N137"/>
  <c r="N138"/>
  <c r="N139"/>
  <c r="N140"/>
  <c r="N141"/>
  <c r="N142"/>
  <c r="N143"/>
  <c r="N144"/>
  <c r="N145"/>
  <c r="N146"/>
  <c r="N147"/>
  <c r="N148"/>
  <c r="N149"/>
  <c r="N150"/>
  <c r="N151"/>
  <c r="N152"/>
  <c r="N153"/>
  <c r="N154"/>
  <c r="N155"/>
  <c r="N156"/>
  <c r="N157"/>
  <c r="N2"/>
  <c r="N175" s="1"/>
  <c r="B160"/>
  <c r="M116"/>
  <c r="K116" s="1"/>
  <c r="M117"/>
  <c r="K117" s="1"/>
  <c r="M118"/>
  <c r="K118" s="1"/>
  <c r="M119"/>
  <c r="K119" s="1"/>
  <c r="M120"/>
  <c r="K120" s="1"/>
  <c r="M121"/>
  <c r="K121" s="1"/>
  <c r="M122"/>
  <c r="K122" s="1"/>
  <c r="M123"/>
  <c r="K123" s="1"/>
  <c r="M124"/>
  <c r="K124" s="1"/>
  <c r="M125"/>
  <c r="K125" s="1"/>
  <c r="M126"/>
  <c r="K126" s="1"/>
  <c r="M127"/>
  <c r="K127" s="1"/>
  <c r="M128"/>
  <c r="K128" s="1"/>
  <c r="M129"/>
  <c r="K129" s="1"/>
  <c r="M130"/>
  <c r="K130" s="1"/>
  <c r="M131"/>
  <c r="K131" s="1"/>
  <c r="M132"/>
  <c r="K132" s="1"/>
  <c r="M133"/>
  <c r="K133" s="1"/>
  <c r="M134"/>
  <c r="K134" s="1"/>
  <c r="M135"/>
  <c r="K135" s="1"/>
  <c r="M136"/>
  <c r="K136" s="1"/>
  <c r="M137"/>
  <c r="K137" s="1"/>
  <c r="M138"/>
  <c r="K138" s="1"/>
  <c r="M139"/>
  <c r="K139" s="1"/>
  <c r="M140"/>
  <c r="K140" s="1"/>
  <c r="M141"/>
  <c r="K141" s="1"/>
  <c r="M142"/>
  <c r="K142" s="1"/>
  <c r="M143"/>
  <c r="K143" s="1"/>
  <c r="M144"/>
  <c r="K144" s="1"/>
  <c r="M145"/>
  <c r="K145" s="1"/>
  <c r="M146"/>
  <c r="K146" s="1"/>
  <c r="M147"/>
  <c r="K147" s="1"/>
  <c r="M148"/>
  <c r="K148" s="1"/>
  <c r="M149"/>
  <c r="K149" s="1"/>
  <c r="M150"/>
  <c r="K150" s="1"/>
  <c r="M151"/>
  <c r="K151" s="1"/>
  <c r="M152"/>
  <c r="K152" s="1"/>
  <c r="M153"/>
  <c r="K153" s="1"/>
  <c r="M154"/>
  <c r="K154" s="1"/>
  <c r="M155"/>
  <c r="K155" s="1"/>
  <c r="M156"/>
  <c r="K156" s="1"/>
  <c r="M157"/>
  <c r="K157" s="1"/>
  <c r="M86"/>
  <c r="K86" s="1"/>
  <c r="M87"/>
  <c r="K87" s="1"/>
  <c r="M88"/>
  <c r="K88" s="1"/>
  <c r="M89"/>
  <c r="K89" s="1"/>
  <c r="M90"/>
  <c r="K90" s="1"/>
  <c r="M91"/>
  <c r="K91" s="1"/>
  <c r="M92"/>
  <c r="K92" s="1"/>
  <c r="M93"/>
  <c r="K93" s="1"/>
  <c r="M94"/>
  <c r="K94" s="1"/>
  <c r="M95"/>
  <c r="K95" s="1"/>
  <c r="M96"/>
  <c r="K96" s="1"/>
  <c r="M97"/>
  <c r="K97" s="1"/>
  <c r="M98"/>
  <c r="K98" s="1"/>
  <c r="M99"/>
  <c r="K99" s="1"/>
  <c r="M100"/>
  <c r="K100" s="1"/>
  <c r="M101"/>
  <c r="K101" s="1"/>
  <c r="M102"/>
  <c r="K102" s="1"/>
  <c r="M103"/>
  <c r="K103" s="1"/>
  <c r="M104"/>
  <c r="K104" s="1"/>
  <c r="M105"/>
  <c r="K105" s="1"/>
  <c r="M106"/>
  <c r="K106" s="1"/>
  <c r="M107"/>
  <c r="K107" s="1"/>
  <c r="M108"/>
  <c r="K108" s="1"/>
  <c r="M109"/>
  <c r="K109" s="1"/>
  <c r="M110"/>
  <c r="K110" s="1"/>
  <c r="M111"/>
  <c r="K111" s="1"/>
  <c r="M112"/>
  <c r="K112" s="1"/>
  <c r="M113"/>
  <c r="K113" s="1"/>
  <c r="M114"/>
  <c r="K114" s="1"/>
  <c r="M115"/>
  <c r="K115" s="1"/>
  <c r="M53"/>
  <c r="K53" s="1"/>
  <c r="M54"/>
  <c r="K54" s="1"/>
  <c r="M55"/>
  <c r="K55" s="1"/>
  <c r="M56"/>
  <c r="K56" s="1"/>
  <c r="M57"/>
  <c r="K57" s="1"/>
  <c r="M58"/>
  <c r="K58" s="1"/>
  <c r="M59"/>
  <c r="K59" s="1"/>
  <c r="M60"/>
  <c r="K60" s="1"/>
  <c r="M61"/>
  <c r="K61" s="1"/>
  <c r="M62"/>
  <c r="K62" s="1"/>
  <c r="M63"/>
  <c r="K63" s="1"/>
  <c r="M64"/>
  <c r="K64" s="1"/>
  <c r="M65"/>
  <c r="K65" s="1"/>
  <c r="M66"/>
  <c r="K66" s="1"/>
  <c r="M67"/>
  <c r="K67" s="1"/>
  <c r="M68"/>
  <c r="K68" s="1"/>
  <c r="M69"/>
  <c r="K69" s="1"/>
  <c r="M70"/>
  <c r="K70" s="1"/>
  <c r="M71"/>
  <c r="K71" s="1"/>
  <c r="M72"/>
  <c r="K72" s="1"/>
  <c r="M73"/>
  <c r="K73" s="1"/>
  <c r="M74"/>
  <c r="K74" s="1"/>
  <c r="M75"/>
  <c r="K75" s="1"/>
  <c r="M76"/>
  <c r="K76" s="1"/>
  <c r="M77"/>
  <c r="K77" s="1"/>
  <c r="M78"/>
  <c r="K78" s="1"/>
  <c r="M79"/>
  <c r="K79" s="1"/>
  <c r="M80"/>
  <c r="K80" s="1"/>
  <c r="M81"/>
  <c r="K81" s="1"/>
  <c r="M82"/>
  <c r="K82" s="1"/>
  <c r="M83"/>
  <c r="K83" s="1"/>
  <c r="M84"/>
  <c r="K84" s="1"/>
  <c r="M85"/>
  <c r="K85" s="1"/>
  <c r="M17"/>
  <c r="K17" s="1"/>
  <c r="M18"/>
  <c r="K18" s="1"/>
  <c r="M19"/>
  <c r="K19" s="1"/>
  <c r="M20"/>
  <c r="K20" s="1"/>
  <c r="M21"/>
  <c r="K21" s="1"/>
  <c r="M22"/>
  <c r="K22" s="1"/>
  <c r="M23"/>
  <c r="K23" s="1"/>
  <c r="M24"/>
  <c r="K24" s="1"/>
  <c r="M25"/>
  <c r="K25" s="1"/>
  <c r="M26"/>
  <c r="K26" s="1"/>
  <c r="M27"/>
  <c r="K27" s="1"/>
  <c r="M28"/>
  <c r="K28" s="1"/>
  <c r="M29"/>
  <c r="K29" s="1"/>
  <c r="M30"/>
  <c r="K30" s="1"/>
  <c r="M31"/>
  <c r="K31" s="1"/>
  <c r="M32"/>
  <c r="K32" s="1"/>
  <c r="M33"/>
  <c r="K33" s="1"/>
  <c r="M34"/>
  <c r="K34" s="1"/>
  <c r="M35"/>
  <c r="K35" s="1"/>
  <c r="M36"/>
  <c r="K36" s="1"/>
  <c r="M37"/>
  <c r="K37" s="1"/>
  <c r="M38"/>
  <c r="K38" s="1"/>
  <c r="M39"/>
  <c r="K39" s="1"/>
  <c r="M40"/>
  <c r="K40" s="1"/>
  <c r="M41"/>
  <c r="K41" s="1"/>
  <c r="M42"/>
  <c r="K42" s="1"/>
  <c r="M43"/>
  <c r="K43" s="1"/>
  <c r="M44"/>
  <c r="K44" s="1"/>
  <c r="M45"/>
  <c r="K45" s="1"/>
  <c r="M46"/>
  <c r="K46" s="1"/>
  <c r="M47"/>
  <c r="K47" s="1"/>
  <c r="M48"/>
  <c r="K48" s="1"/>
  <c r="M49"/>
  <c r="K49" s="1"/>
  <c r="M50"/>
  <c r="K50" s="1"/>
  <c r="M51"/>
  <c r="K51" s="1"/>
  <c r="M52"/>
  <c r="K52" s="1"/>
  <c r="M3"/>
  <c r="K3" s="1"/>
  <c r="M4"/>
  <c r="K4" s="1"/>
  <c r="M5"/>
  <c r="K5" s="1"/>
  <c r="M6"/>
  <c r="K6" s="1"/>
  <c r="M7"/>
  <c r="K7" s="1"/>
  <c r="M8"/>
  <c r="K8" s="1"/>
  <c r="M9"/>
  <c r="K9" s="1"/>
  <c r="M10"/>
  <c r="K10" s="1"/>
  <c r="M11"/>
  <c r="K11" s="1"/>
  <c r="M12"/>
  <c r="K12" s="1"/>
  <c r="M13"/>
  <c r="K13" s="1"/>
  <c r="M14"/>
  <c r="K14" s="1"/>
  <c r="M15"/>
  <c r="K15" s="1"/>
  <c r="M16"/>
  <c r="K16" s="1"/>
  <c r="M2"/>
  <c r="K2" s="1"/>
  <c r="B161"/>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3"/>
  <c r="G4"/>
  <c r="G5"/>
  <c r="G6"/>
  <c r="G7"/>
  <c r="G8"/>
  <c r="G9"/>
  <c r="G10"/>
  <c r="G11"/>
  <c r="G12"/>
  <c r="G13"/>
  <c r="G14"/>
  <c r="G15"/>
  <c r="G16"/>
  <c r="G2"/>
  <c r="F11"/>
  <c r="F12"/>
  <c r="H12" s="1"/>
  <c r="F13"/>
  <c r="F14"/>
  <c r="H14" s="1"/>
  <c r="F15"/>
  <c r="F16"/>
  <c r="H16" s="1"/>
  <c r="F17"/>
  <c r="H17" s="1"/>
  <c r="F18"/>
  <c r="H18" s="1"/>
  <c r="F19"/>
  <c r="H19" s="1"/>
  <c r="F20"/>
  <c r="H20" s="1"/>
  <c r="F21"/>
  <c r="H21" s="1"/>
  <c r="F22"/>
  <c r="H22" s="1"/>
  <c r="F23"/>
  <c r="H23" s="1"/>
  <c r="F24"/>
  <c r="H24" s="1"/>
  <c r="F25"/>
  <c r="H25" s="1"/>
  <c r="F26"/>
  <c r="H26" s="1"/>
  <c r="F27"/>
  <c r="H27" s="1"/>
  <c r="F28"/>
  <c r="H28" s="1"/>
  <c r="F29"/>
  <c r="H29" s="1"/>
  <c r="F30"/>
  <c r="H30" s="1"/>
  <c r="F31"/>
  <c r="H31" s="1"/>
  <c r="F32"/>
  <c r="H32" s="1"/>
  <c r="F33"/>
  <c r="H33" s="1"/>
  <c r="F34"/>
  <c r="H34" s="1"/>
  <c r="F35"/>
  <c r="H35" s="1"/>
  <c r="F36"/>
  <c r="H36" s="1"/>
  <c r="F37"/>
  <c r="H37" s="1"/>
  <c r="F38"/>
  <c r="F39"/>
  <c r="H39" s="1"/>
  <c r="F40"/>
  <c r="F41"/>
  <c r="H41" s="1"/>
  <c r="F42"/>
  <c r="F43"/>
  <c r="H43" s="1"/>
  <c r="F44"/>
  <c r="F45"/>
  <c r="H45" s="1"/>
  <c r="F46"/>
  <c r="F47"/>
  <c r="H47" s="1"/>
  <c r="F48"/>
  <c r="F49"/>
  <c r="H49" s="1"/>
  <c r="F50"/>
  <c r="F51"/>
  <c r="H51" s="1"/>
  <c r="F52"/>
  <c r="F53"/>
  <c r="H53" s="1"/>
  <c r="F54"/>
  <c r="F55"/>
  <c r="H55" s="1"/>
  <c r="F56"/>
  <c r="F57"/>
  <c r="H57" s="1"/>
  <c r="F58"/>
  <c r="F59"/>
  <c r="H59" s="1"/>
  <c r="F60"/>
  <c r="F61"/>
  <c r="H61" s="1"/>
  <c r="F62"/>
  <c r="F63"/>
  <c r="H63" s="1"/>
  <c r="F64"/>
  <c r="F65"/>
  <c r="H65" s="1"/>
  <c r="F66"/>
  <c r="F67"/>
  <c r="H67" s="1"/>
  <c r="F68"/>
  <c r="F69"/>
  <c r="H69" s="1"/>
  <c r="F70"/>
  <c r="H70" s="1"/>
  <c r="F71"/>
  <c r="H71" s="1"/>
  <c r="F72"/>
  <c r="H72" s="1"/>
  <c r="F73"/>
  <c r="H73" s="1"/>
  <c r="F74"/>
  <c r="H74" s="1"/>
  <c r="F75"/>
  <c r="H75" s="1"/>
  <c r="F76"/>
  <c r="H76" s="1"/>
  <c r="F77"/>
  <c r="H77" s="1"/>
  <c r="F78"/>
  <c r="H78" s="1"/>
  <c r="F79"/>
  <c r="H79" s="1"/>
  <c r="F80"/>
  <c r="H80" s="1"/>
  <c r="F81"/>
  <c r="H81" s="1"/>
  <c r="F82"/>
  <c r="H82" s="1"/>
  <c r="F83"/>
  <c r="H83" s="1"/>
  <c r="F84"/>
  <c r="H84" s="1"/>
  <c r="F85"/>
  <c r="H85" s="1"/>
  <c r="F86"/>
  <c r="H86" s="1"/>
  <c r="F87"/>
  <c r="H87" s="1"/>
  <c r="F88"/>
  <c r="H88" s="1"/>
  <c r="F89"/>
  <c r="H89" s="1"/>
  <c r="F90"/>
  <c r="H90" s="1"/>
  <c r="F91"/>
  <c r="H91" s="1"/>
  <c r="F92"/>
  <c r="H92" s="1"/>
  <c r="F93"/>
  <c r="H93" s="1"/>
  <c r="F94"/>
  <c r="H94" s="1"/>
  <c r="F95"/>
  <c r="H95" s="1"/>
  <c r="F96"/>
  <c r="H96" s="1"/>
  <c r="F97"/>
  <c r="H97" s="1"/>
  <c r="F98"/>
  <c r="H98" s="1"/>
  <c r="F99"/>
  <c r="H99" s="1"/>
  <c r="F100"/>
  <c r="H100" s="1"/>
  <c r="F101"/>
  <c r="H101" s="1"/>
  <c r="F102"/>
  <c r="H102" s="1"/>
  <c r="F103"/>
  <c r="H103" s="1"/>
  <c r="F104"/>
  <c r="H104" s="1"/>
  <c r="F105"/>
  <c r="H105" s="1"/>
  <c r="F106"/>
  <c r="H106" s="1"/>
  <c r="F107"/>
  <c r="H107" s="1"/>
  <c r="F108"/>
  <c r="H108" s="1"/>
  <c r="F109"/>
  <c r="H109" s="1"/>
  <c r="F110"/>
  <c r="H110" s="1"/>
  <c r="F111"/>
  <c r="H111" s="1"/>
  <c r="F112"/>
  <c r="H112" s="1"/>
  <c r="F113"/>
  <c r="H113" s="1"/>
  <c r="F114"/>
  <c r="H114" s="1"/>
  <c r="F115"/>
  <c r="H115" s="1"/>
  <c r="F116"/>
  <c r="H116" s="1"/>
  <c r="F117"/>
  <c r="H117" s="1"/>
  <c r="F118"/>
  <c r="H118" s="1"/>
  <c r="F119"/>
  <c r="H119" s="1"/>
  <c r="F120"/>
  <c r="H120" s="1"/>
  <c r="F121"/>
  <c r="H121" s="1"/>
  <c r="F122"/>
  <c r="H122" s="1"/>
  <c r="F123"/>
  <c r="H123" s="1"/>
  <c r="F124"/>
  <c r="H124" s="1"/>
  <c r="F125"/>
  <c r="H125" s="1"/>
  <c r="F126"/>
  <c r="H126" s="1"/>
  <c r="F127"/>
  <c r="H127" s="1"/>
  <c r="F128"/>
  <c r="H128" s="1"/>
  <c r="F129"/>
  <c r="H129" s="1"/>
  <c r="F130"/>
  <c r="H130" s="1"/>
  <c r="F131"/>
  <c r="H131" s="1"/>
  <c r="F132"/>
  <c r="H132" s="1"/>
  <c r="F133"/>
  <c r="H133" s="1"/>
  <c r="F134"/>
  <c r="H134" s="1"/>
  <c r="F135"/>
  <c r="H135" s="1"/>
  <c r="F136"/>
  <c r="H136" s="1"/>
  <c r="F137"/>
  <c r="H137" s="1"/>
  <c r="F138"/>
  <c r="H138" s="1"/>
  <c r="F139"/>
  <c r="H139" s="1"/>
  <c r="F140"/>
  <c r="H140" s="1"/>
  <c r="F141"/>
  <c r="H141" s="1"/>
  <c r="F142"/>
  <c r="H142" s="1"/>
  <c r="F143"/>
  <c r="H143" s="1"/>
  <c r="F144"/>
  <c r="H144" s="1"/>
  <c r="F145"/>
  <c r="H145" s="1"/>
  <c r="F146"/>
  <c r="H146" s="1"/>
  <c r="F147"/>
  <c r="H147" s="1"/>
  <c r="F148"/>
  <c r="H148" s="1"/>
  <c r="F149"/>
  <c r="H149" s="1"/>
  <c r="F150"/>
  <c r="H150" s="1"/>
  <c r="F151"/>
  <c r="H151" s="1"/>
  <c r="F152"/>
  <c r="H152" s="1"/>
  <c r="F153"/>
  <c r="H153" s="1"/>
  <c r="F154"/>
  <c r="H154" s="1"/>
  <c r="F155"/>
  <c r="H155" s="1"/>
  <c r="F156"/>
  <c r="H156" s="1"/>
  <c r="F157"/>
  <c r="H157" s="1"/>
  <c r="F3"/>
  <c r="H3" s="1"/>
  <c r="F4"/>
  <c r="H4" s="1"/>
  <c r="F5"/>
  <c r="H5" s="1"/>
  <c r="F6"/>
  <c r="H6" s="1"/>
  <c r="F7"/>
  <c r="H7" s="1"/>
  <c r="F8"/>
  <c r="H8" s="1"/>
  <c r="F9"/>
  <c r="H9" s="1"/>
  <c r="F10"/>
  <c r="H10" s="1"/>
  <c r="F2"/>
  <c r="I2" s="1"/>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3"/>
  <c r="D4"/>
  <c r="D5"/>
  <c r="D6"/>
  <c r="D7"/>
  <c r="D8"/>
  <c r="D9"/>
  <c r="D10"/>
  <c r="D11"/>
  <c r="D12"/>
  <c r="D2"/>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3"/>
  <c r="E4"/>
  <c r="E5"/>
  <c r="E6"/>
  <c r="E7"/>
  <c r="E8"/>
  <c r="E9"/>
  <c r="E10"/>
  <c r="E11"/>
  <c r="E12"/>
  <c r="E13"/>
  <c r="E14"/>
  <c r="E15"/>
  <c r="E16"/>
  <c r="E2"/>
  <c r="L2"/>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69"/>
  <c r="L70"/>
  <c r="L71"/>
  <c r="L72"/>
  <c r="L73"/>
  <c r="L74"/>
  <c r="L75"/>
  <c r="L76"/>
  <c r="L77"/>
  <c r="L78"/>
  <c r="L79"/>
  <c r="L80"/>
  <c r="L81"/>
  <c r="L82"/>
  <c r="L83"/>
  <c r="L84"/>
  <c r="L85"/>
  <c r="L86"/>
  <c r="L87"/>
  <c r="L88"/>
  <c r="L89"/>
  <c r="L90"/>
  <c r="L91"/>
  <c r="L92"/>
  <c r="L93"/>
  <c r="L94"/>
  <c r="L95"/>
  <c r="L96"/>
  <c r="L97"/>
  <c r="L98"/>
  <c r="L99"/>
  <c r="L100"/>
  <c r="L101"/>
  <c r="L102"/>
  <c r="L103"/>
  <c r="L104"/>
  <c r="L105"/>
  <c r="L106"/>
  <c r="L107"/>
  <c r="L108"/>
  <c r="L109"/>
  <c r="L110"/>
  <c r="L111"/>
  <c r="L112"/>
  <c r="L113"/>
  <c r="L114"/>
  <c r="L115"/>
  <c r="L116"/>
  <c r="L117"/>
  <c r="L118"/>
  <c r="L119"/>
  <c r="L120"/>
  <c r="L121"/>
  <c r="L122"/>
  <c r="L123"/>
  <c r="L124"/>
  <c r="L125"/>
  <c r="L126"/>
  <c r="L127"/>
  <c r="L128"/>
  <c r="L129"/>
  <c r="L130"/>
  <c r="L131"/>
  <c r="L132"/>
  <c r="L133"/>
  <c r="L134"/>
  <c r="L135"/>
  <c r="L136"/>
  <c r="L137"/>
  <c r="L138"/>
  <c r="L139"/>
  <c r="L140"/>
  <c r="L141"/>
  <c r="L142"/>
  <c r="L143"/>
  <c r="L144"/>
  <c r="L145"/>
  <c r="L146"/>
  <c r="L147"/>
  <c r="L148"/>
  <c r="L149"/>
  <c r="L150"/>
  <c r="L151"/>
  <c r="L152"/>
  <c r="L153"/>
  <c r="L154"/>
  <c r="L155"/>
  <c r="L156"/>
  <c r="L157"/>
  <c r="L3"/>
  <c r="L4"/>
  <c r="L5"/>
  <c r="L6"/>
  <c r="L7"/>
  <c r="L8"/>
  <c r="L9"/>
  <c r="F159" i="8" l="1"/>
  <c r="F14" i="6"/>
  <c r="G14" s="1"/>
  <c r="H14" s="1"/>
  <c r="I2"/>
  <c r="J2" s="1"/>
  <c r="I46"/>
  <c r="J46" s="1"/>
  <c r="K46" s="1"/>
  <c r="L46" s="1"/>
  <c r="I44"/>
  <c r="J44" s="1"/>
  <c r="K44" s="1"/>
  <c r="L44" s="1"/>
  <c r="I42"/>
  <c r="J42" s="1"/>
  <c r="K42" s="1"/>
  <c r="L42" s="1"/>
  <c r="I40"/>
  <c r="J40" s="1"/>
  <c r="K40" s="1"/>
  <c r="L40" s="1"/>
  <c r="I38"/>
  <c r="J38" s="1"/>
  <c r="K38" s="1"/>
  <c r="L38" s="1"/>
  <c r="I36"/>
  <c r="J36" s="1"/>
  <c r="K36" s="1"/>
  <c r="L36" s="1"/>
  <c r="I34"/>
  <c r="J34" s="1"/>
  <c r="K34" s="1"/>
  <c r="L34" s="1"/>
  <c r="I32"/>
  <c r="J32" s="1"/>
  <c r="K32" s="1"/>
  <c r="L32" s="1"/>
  <c r="I30"/>
  <c r="J30" s="1"/>
  <c r="K30" s="1"/>
  <c r="L30" s="1"/>
  <c r="I28"/>
  <c r="J28" s="1"/>
  <c r="K28" s="1"/>
  <c r="L28" s="1"/>
  <c r="I26"/>
  <c r="J26" s="1"/>
  <c r="K26" s="1"/>
  <c r="L26" s="1"/>
  <c r="I24"/>
  <c r="J24" s="1"/>
  <c r="K24" s="1"/>
  <c r="L24" s="1"/>
  <c r="I22"/>
  <c r="J22" s="1"/>
  <c r="K22" s="1"/>
  <c r="L22" s="1"/>
  <c r="I20"/>
  <c r="J20" s="1"/>
  <c r="K20" s="1"/>
  <c r="L20" s="1"/>
  <c r="I18"/>
  <c r="J18" s="1"/>
  <c r="K18" s="1"/>
  <c r="L18" s="1"/>
  <c r="I16"/>
  <c r="J16" s="1"/>
  <c r="K16" s="1"/>
  <c r="L16" s="1"/>
  <c r="I14"/>
  <c r="J14" s="1"/>
  <c r="K14" s="1"/>
  <c r="L14" s="1"/>
  <c r="I12"/>
  <c r="J12" s="1"/>
  <c r="K12" s="1"/>
  <c r="L12" s="1"/>
  <c r="I10"/>
  <c r="J10" s="1"/>
  <c r="K10" s="1"/>
  <c r="L10" s="1"/>
  <c r="I8"/>
  <c r="J8" s="1"/>
  <c r="K8" s="1"/>
  <c r="L8" s="1"/>
  <c r="I6"/>
  <c r="J6" s="1"/>
  <c r="K6" s="1"/>
  <c r="L6" s="1"/>
  <c r="I4"/>
  <c r="J4" s="1"/>
  <c r="K4" s="1"/>
  <c r="L4" s="1"/>
  <c r="I47"/>
  <c r="J47" s="1"/>
  <c r="K47" s="1"/>
  <c r="L47" s="1"/>
  <c r="I45"/>
  <c r="J45" s="1"/>
  <c r="K45" s="1"/>
  <c r="L45" s="1"/>
  <c r="I43"/>
  <c r="J43" s="1"/>
  <c r="K43" s="1"/>
  <c r="L43" s="1"/>
  <c r="I41"/>
  <c r="J41" s="1"/>
  <c r="K41" s="1"/>
  <c r="L41" s="1"/>
  <c r="I39"/>
  <c r="J39" s="1"/>
  <c r="K39" s="1"/>
  <c r="L39" s="1"/>
  <c r="I37"/>
  <c r="J37" s="1"/>
  <c r="K37" s="1"/>
  <c r="L37" s="1"/>
  <c r="I35"/>
  <c r="J35" s="1"/>
  <c r="K35" s="1"/>
  <c r="L35" s="1"/>
  <c r="I33"/>
  <c r="J33" s="1"/>
  <c r="K33" s="1"/>
  <c r="L33" s="1"/>
  <c r="I31"/>
  <c r="J31" s="1"/>
  <c r="K31" s="1"/>
  <c r="L31" s="1"/>
  <c r="I29"/>
  <c r="J29" s="1"/>
  <c r="K29" s="1"/>
  <c r="L29" s="1"/>
  <c r="I27"/>
  <c r="J27" s="1"/>
  <c r="K27" s="1"/>
  <c r="L27" s="1"/>
  <c r="I25"/>
  <c r="J25" s="1"/>
  <c r="K25" s="1"/>
  <c r="L25" s="1"/>
  <c r="I23"/>
  <c r="J23" s="1"/>
  <c r="K23" s="1"/>
  <c r="L23" s="1"/>
  <c r="I21"/>
  <c r="J21" s="1"/>
  <c r="K21" s="1"/>
  <c r="L21" s="1"/>
  <c r="I19"/>
  <c r="J19" s="1"/>
  <c r="K19" s="1"/>
  <c r="L19" s="1"/>
  <c r="I17"/>
  <c r="J17" s="1"/>
  <c r="K17" s="1"/>
  <c r="L17" s="1"/>
  <c r="I15"/>
  <c r="J15" s="1"/>
  <c r="K15" s="1"/>
  <c r="L15" s="1"/>
  <c r="I13"/>
  <c r="J13" s="1"/>
  <c r="K13" s="1"/>
  <c r="L13" s="1"/>
  <c r="I11"/>
  <c r="J11" s="1"/>
  <c r="K11" s="1"/>
  <c r="L11" s="1"/>
  <c r="I9"/>
  <c r="J9" s="1"/>
  <c r="K9" s="1"/>
  <c r="L9" s="1"/>
  <c r="I7"/>
  <c r="J7" s="1"/>
  <c r="K7" s="1"/>
  <c r="L7" s="1"/>
  <c r="I5"/>
  <c r="J5" s="1"/>
  <c r="K5" s="1"/>
  <c r="L5" s="1"/>
  <c r="D154" i="8"/>
  <c r="E154" s="1"/>
  <c r="D152"/>
  <c r="E152" s="1"/>
  <c r="D150"/>
  <c r="E150" s="1"/>
  <c r="D144"/>
  <c r="E144" s="1"/>
  <c r="D142"/>
  <c r="E142" s="1"/>
  <c r="D140"/>
  <c r="E140" s="1"/>
  <c r="D138"/>
  <c r="E138" s="1"/>
  <c r="D136"/>
  <c r="E136" s="1"/>
  <c r="D132"/>
  <c r="E132" s="1"/>
  <c r="D130"/>
  <c r="E130" s="1"/>
  <c r="D128"/>
  <c r="E128" s="1"/>
  <c r="D126"/>
  <c r="E126" s="1"/>
  <c r="D124"/>
  <c r="E124" s="1"/>
  <c r="D120"/>
  <c r="E120" s="1"/>
  <c r="D118"/>
  <c r="E118" s="1"/>
  <c r="D116"/>
  <c r="E116" s="1"/>
  <c r="D114"/>
  <c r="E114" s="1"/>
  <c r="D112"/>
  <c r="E112" s="1"/>
  <c r="D108"/>
  <c r="E108" s="1"/>
  <c r="D106"/>
  <c r="E106" s="1"/>
  <c r="D104"/>
  <c r="E104" s="1"/>
  <c r="D102"/>
  <c r="E102" s="1"/>
  <c r="D100"/>
  <c r="E100" s="1"/>
  <c r="D96"/>
  <c r="E96" s="1"/>
  <c r="D94"/>
  <c r="E94" s="1"/>
  <c r="D92"/>
  <c r="E92" s="1"/>
  <c r="D90"/>
  <c r="E90" s="1"/>
  <c r="D88"/>
  <c r="E88" s="1"/>
  <c r="D84"/>
  <c r="E84" s="1"/>
  <c r="D82"/>
  <c r="E82" s="1"/>
  <c r="D80"/>
  <c r="E80" s="1"/>
  <c r="D78"/>
  <c r="E78" s="1"/>
  <c r="D76"/>
  <c r="E76" s="1"/>
  <c r="D70"/>
  <c r="E70" s="1"/>
  <c r="D68"/>
  <c r="E68" s="1"/>
  <c r="D66"/>
  <c r="E66" s="1"/>
  <c r="F12" i="6"/>
  <c r="G12" s="1"/>
  <c r="H12" s="1"/>
  <c r="F10"/>
  <c r="G10" s="1"/>
  <c r="H10" s="1"/>
  <c r="F8"/>
  <c r="G8" s="1"/>
  <c r="H8" s="1"/>
  <c r="F6"/>
  <c r="G6" s="1"/>
  <c r="H6" s="1"/>
  <c r="F4"/>
  <c r="G4" s="1"/>
  <c r="H4" s="1"/>
  <c r="F47"/>
  <c r="G47" s="1"/>
  <c r="H47" s="1"/>
  <c r="F45"/>
  <c r="G45" s="1"/>
  <c r="H45" s="1"/>
  <c r="F43"/>
  <c r="G43" s="1"/>
  <c r="H43" s="1"/>
  <c r="F41"/>
  <c r="G41" s="1"/>
  <c r="H41" s="1"/>
  <c r="F39"/>
  <c r="G39" s="1"/>
  <c r="H39" s="1"/>
  <c r="F37"/>
  <c r="G37" s="1"/>
  <c r="H37" s="1"/>
  <c r="F35"/>
  <c r="G35" s="1"/>
  <c r="H35" s="1"/>
  <c r="F33"/>
  <c r="G33" s="1"/>
  <c r="H33" s="1"/>
  <c r="F31"/>
  <c r="G31" s="1"/>
  <c r="H31" s="1"/>
  <c r="F29"/>
  <c r="G29" s="1"/>
  <c r="H29" s="1"/>
  <c r="F27"/>
  <c r="G27" s="1"/>
  <c r="H27" s="1"/>
  <c r="F25"/>
  <c r="G25" s="1"/>
  <c r="H25" s="1"/>
  <c r="F23"/>
  <c r="G23" s="1"/>
  <c r="H23" s="1"/>
  <c r="F21"/>
  <c r="G21" s="1"/>
  <c r="H21" s="1"/>
  <c r="F19"/>
  <c r="G19" s="1"/>
  <c r="H19" s="1"/>
  <c r="F17"/>
  <c r="G17" s="1"/>
  <c r="H17" s="1"/>
  <c r="F15"/>
  <c r="G15" s="1"/>
  <c r="H15" s="1"/>
  <c r="F13"/>
  <c r="G13" s="1"/>
  <c r="H13" s="1"/>
  <c r="D153" i="8"/>
  <c r="E153" s="1"/>
  <c r="D151"/>
  <c r="E151" s="1"/>
  <c r="D149"/>
  <c r="E149" s="1"/>
  <c r="D143"/>
  <c r="E143" s="1"/>
  <c r="D141"/>
  <c r="E141" s="1"/>
  <c r="D139"/>
  <c r="E139" s="1"/>
  <c r="D137"/>
  <c r="E137" s="1"/>
  <c r="D131"/>
  <c r="E131" s="1"/>
  <c r="D129"/>
  <c r="E129" s="1"/>
  <c r="D127"/>
  <c r="E127" s="1"/>
  <c r="D125"/>
  <c r="E125" s="1"/>
  <c r="D119"/>
  <c r="E119" s="1"/>
  <c r="D117"/>
  <c r="E117" s="1"/>
  <c r="D115"/>
  <c r="E115" s="1"/>
  <c r="D113"/>
  <c r="E113" s="1"/>
  <c r="D107"/>
  <c r="E107" s="1"/>
  <c r="D105"/>
  <c r="E105" s="1"/>
  <c r="D103"/>
  <c r="E103" s="1"/>
  <c r="D101"/>
  <c r="E101" s="1"/>
  <c r="D95"/>
  <c r="E95" s="1"/>
  <c r="D93"/>
  <c r="E93" s="1"/>
  <c r="D91"/>
  <c r="E91" s="1"/>
  <c r="D89"/>
  <c r="E89" s="1"/>
  <c r="D83"/>
  <c r="E83" s="1"/>
  <c r="D81"/>
  <c r="E81" s="1"/>
  <c r="D79"/>
  <c r="E79" s="1"/>
  <c r="D77"/>
  <c r="E77" s="1"/>
  <c r="D71"/>
  <c r="E71" s="1"/>
  <c r="D69"/>
  <c r="E69" s="1"/>
  <c r="D67"/>
  <c r="E67" s="1"/>
  <c r="F2" i="6"/>
  <c r="G2" s="1"/>
  <c r="H2" s="1"/>
  <c r="F11"/>
  <c r="G11" s="1"/>
  <c r="H11" s="1"/>
  <c r="F9"/>
  <c r="G9" s="1"/>
  <c r="H9" s="1"/>
  <c r="F7"/>
  <c r="G7" s="1"/>
  <c r="H7" s="1"/>
  <c r="F5"/>
  <c r="G5" s="1"/>
  <c r="H5" s="1"/>
  <c r="F3"/>
  <c r="G3" s="1"/>
  <c r="H3" s="1"/>
  <c r="F46"/>
  <c r="G46" s="1"/>
  <c r="H46" s="1"/>
  <c r="F44"/>
  <c r="G44" s="1"/>
  <c r="H44" s="1"/>
  <c r="F42"/>
  <c r="G42" s="1"/>
  <c r="H42" s="1"/>
  <c r="F40"/>
  <c r="G40" s="1"/>
  <c r="H40" s="1"/>
  <c r="F38"/>
  <c r="G38" s="1"/>
  <c r="H38" s="1"/>
  <c r="F36"/>
  <c r="G36" s="1"/>
  <c r="H36" s="1"/>
  <c r="F34"/>
  <c r="G34" s="1"/>
  <c r="H34" s="1"/>
  <c r="F32"/>
  <c r="G32" s="1"/>
  <c r="H32" s="1"/>
  <c r="F30"/>
  <c r="G30" s="1"/>
  <c r="H30" s="1"/>
  <c r="F28"/>
  <c r="G28" s="1"/>
  <c r="H28" s="1"/>
  <c r="F26"/>
  <c r="G26" s="1"/>
  <c r="H26" s="1"/>
  <c r="F24"/>
  <c r="G24" s="1"/>
  <c r="H24" s="1"/>
  <c r="F22"/>
  <c r="G22" s="1"/>
  <c r="H22" s="1"/>
  <c r="F20"/>
  <c r="G20" s="1"/>
  <c r="H20" s="1"/>
  <c r="F18"/>
  <c r="G18" s="1"/>
  <c r="H18" s="1"/>
  <c r="F16"/>
  <c r="G16" s="1"/>
  <c r="H16" s="1"/>
  <c r="K169" i="2"/>
  <c r="K168"/>
  <c r="H15"/>
  <c r="H13"/>
  <c r="H11"/>
  <c r="I36"/>
  <c r="I34"/>
  <c r="I32"/>
  <c r="I30"/>
  <c r="I28"/>
  <c r="I26"/>
  <c r="I24"/>
  <c r="I22"/>
  <c r="I20"/>
  <c r="I18"/>
  <c r="I16"/>
  <c r="I14"/>
  <c r="I12"/>
  <c r="I10"/>
  <c r="I8"/>
  <c r="I6"/>
  <c r="I4"/>
  <c r="I156"/>
  <c r="I154"/>
  <c r="I152"/>
  <c r="I150"/>
  <c r="I148"/>
  <c r="I146"/>
  <c r="I144"/>
  <c r="I142"/>
  <c r="I140"/>
  <c r="I138"/>
  <c r="I136"/>
  <c r="I134"/>
  <c r="I132"/>
  <c r="I130"/>
  <c r="I128"/>
  <c r="I126"/>
  <c r="I124"/>
  <c r="I122"/>
  <c r="I120"/>
  <c r="I118"/>
  <c r="I116"/>
  <c r="I114"/>
  <c r="I112"/>
  <c r="I110"/>
  <c r="I108"/>
  <c r="I106"/>
  <c r="I104"/>
  <c r="I102"/>
  <c r="I100"/>
  <c r="I98"/>
  <c r="I96"/>
  <c r="I94"/>
  <c r="I92"/>
  <c r="I90"/>
  <c r="I88"/>
  <c r="I86"/>
  <c r="I84"/>
  <c r="I82"/>
  <c r="I80"/>
  <c r="I78"/>
  <c r="I76"/>
  <c r="I74"/>
  <c r="I72"/>
  <c r="I70"/>
  <c r="I67"/>
  <c r="I63"/>
  <c r="I59"/>
  <c r="I55"/>
  <c r="I51"/>
  <c r="I47"/>
  <c r="I43"/>
  <c r="I39"/>
  <c r="E171"/>
  <c r="E172"/>
  <c r="F163"/>
  <c r="F162"/>
  <c r="H68"/>
  <c r="I68"/>
  <c r="H66"/>
  <c r="I66"/>
  <c r="H64"/>
  <c r="I64"/>
  <c r="H62"/>
  <c r="I62"/>
  <c r="H60"/>
  <c r="I60"/>
  <c r="H58"/>
  <c r="I58"/>
  <c r="H56"/>
  <c r="I56"/>
  <c r="H54"/>
  <c r="I54"/>
  <c r="H52"/>
  <c r="I52"/>
  <c r="H50"/>
  <c r="I50"/>
  <c r="H48"/>
  <c r="I48"/>
  <c r="H46"/>
  <c r="I46"/>
  <c r="H44"/>
  <c r="I44"/>
  <c r="H42"/>
  <c r="I42"/>
  <c r="H40"/>
  <c r="I40"/>
  <c r="H38"/>
  <c r="I38"/>
  <c r="L159"/>
  <c r="I37"/>
  <c r="I35"/>
  <c r="I33"/>
  <c r="I31"/>
  <c r="I29"/>
  <c r="I27"/>
  <c r="I25"/>
  <c r="I23"/>
  <c r="I21"/>
  <c r="I19"/>
  <c r="I17"/>
  <c r="I15"/>
  <c r="I13"/>
  <c r="I11"/>
  <c r="I9"/>
  <c r="I7"/>
  <c r="I5"/>
  <c r="I3"/>
  <c r="I157"/>
  <c r="I155"/>
  <c r="I153"/>
  <c r="I151"/>
  <c r="I149"/>
  <c r="I147"/>
  <c r="I145"/>
  <c r="I143"/>
  <c r="I141"/>
  <c r="I139"/>
  <c r="I137"/>
  <c r="I135"/>
  <c r="I133"/>
  <c r="I131"/>
  <c r="I129"/>
  <c r="I127"/>
  <c r="I125"/>
  <c r="I123"/>
  <c r="I121"/>
  <c r="I119"/>
  <c r="I117"/>
  <c r="I115"/>
  <c r="I113"/>
  <c r="I111"/>
  <c r="I109"/>
  <c r="I107"/>
  <c r="I105"/>
  <c r="I103"/>
  <c r="I101"/>
  <c r="I99"/>
  <c r="I97"/>
  <c r="I95"/>
  <c r="I93"/>
  <c r="I91"/>
  <c r="I89"/>
  <c r="I87"/>
  <c r="I85"/>
  <c r="I83"/>
  <c r="I81"/>
  <c r="I79"/>
  <c r="I77"/>
  <c r="I75"/>
  <c r="I73"/>
  <c r="I71"/>
  <c r="I69"/>
  <c r="I65"/>
  <c r="I61"/>
  <c r="I57"/>
  <c r="I53"/>
  <c r="I49"/>
  <c r="I45"/>
  <c r="I41"/>
  <c r="H2"/>
  <c r="M165"/>
  <c r="J2"/>
  <c r="J156"/>
  <c r="J154"/>
  <c r="J152"/>
  <c r="J150"/>
  <c r="J148"/>
  <c r="J146"/>
  <c r="J144"/>
  <c r="J142"/>
  <c r="J140"/>
  <c r="J138"/>
  <c r="J136"/>
  <c r="J134"/>
  <c r="J132"/>
  <c r="J130"/>
  <c r="J128"/>
  <c r="J126"/>
  <c r="J124"/>
  <c r="J122"/>
  <c r="J120"/>
  <c r="J118"/>
  <c r="J116"/>
  <c r="J114"/>
  <c r="J112"/>
  <c r="J110"/>
  <c r="J108"/>
  <c r="J106"/>
  <c r="J104"/>
  <c r="J102"/>
  <c r="J100"/>
  <c r="J98"/>
  <c r="J96"/>
  <c r="J94"/>
  <c r="J92"/>
  <c r="J90"/>
  <c r="J88"/>
  <c r="J86"/>
  <c r="J84"/>
  <c r="J82"/>
  <c r="J80"/>
  <c r="J78"/>
  <c r="J76"/>
  <c r="J74"/>
  <c r="J72"/>
  <c r="J70"/>
  <c r="J68"/>
  <c r="J66"/>
  <c r="J64"/>
  <c r="J62"/>
  <c r="J60"/>
  <c r="J58"/>
  <c r="J56"/>
  <c r="J54"/>
  <c r="J52"/>
  <c r="J50"/>
  <c r="J48"/>
  <c r="J46"/>
  <c r="J44"/>
  <c r="J42"/>
  <c r="J40"/>
  <c r="J38"/>
  <c r="J36"/>
  <c r="J34"/>
  <c r="J32"/>
  <c r="J30"/>
  <c r="J28"/>
  <c r="J26"/>
  <c r="J24"/>
  <c r="J22"/>
  <c r="J20"/>
  <c r="J18"/>
  <c r="J16"/>
  <c r="J14"/>
  <c r="J12"/>
  <c r="J10"/>
  <c r="J8"/>
  <c r="J6"/>
  <c r="J4"/>
  <c r="J157"/>
  <c r="J155"/>
  <c r="J153"/>
  <c r="J151"/>
  <c r="J149"/>
  <c r="J147"/>
  <c r="J145"/>
  <c r="J143"/>
  <c r="J141"/>
  <c r="J139"/>
  <c r="J137"/>
  <c r="J135"/>
  <c r="J133"/>
  <c r="J131"/>
  <c r="J129"/>
  <c r="J127"/>
  <c r="J125"/>
  <c r="J123"/>
  <c r="J121"/>
  <c r="J119"/>
  <c r="J117"/>
  <c r="J115"/>
  <c r="J113"/>
  <c r="J111"/>
  <c r="J109"/>
  <c r="J107"/>
  <c r="J105"/>
  <c r="J103"/>
  <c r="J101"/>
  <c r="J99"/>
  <c r="J97"/>
  <c r="J95"/>
  <c r="J93"/>
  <c r="J91"/>
  <c r="J89"/>
  <c r="J87"/>
  <c r="J85"/>
  <c r="J83"/>
  <c r="J81"/>
  <c r="J79"/>
  <c r="J77"/>
  <c r="J75"/>
  <c r="J73"/>
  <c r="J71"/>
  <c r="J69"/>
  <c r="J67"/>
  <c r="J65"/>
  <c r="J63"/>
  <c r="J61"/>
  <c r="J59"/>
  <c r="J57"/>
  <c r="J55"/>
  <c r="J53"/>
  <c r="J51"/>
  <c r="J49"/>
  <c r="J47"/>
  <c r="J45"/>
  <c r="J43"/>
  <c r="J41"/>
  <c r="J39"/>
  <c r="J37"/>
  <c r="J35"/>
  <c r="J33"/>
  <c r="J31"/>
  <c r="J29"/>
  <c r="J27"/>
  <c r="J25"/>
  <c r="J23"/>
  <c r="J21"/>
  <c r="J19"/>
  <c r="J17"/>
  <c r="J15"/>
  <c r="J13"/>
  <c r="J11"/>
  <c r="J9"/>
  <c r="J7"/>
  <c r="J5"/>
  <c r="J3"/>
  <c r="H67" i="6" l="1"/>
  <c r="H65"/>
  <c r="K2"/>
  <c r="L2" s="1"/>
  <c r="I62"/>
  <c r="I63"/>
  <c r="F60"/>
  <c r="F61"/>
  <c r="J167" i="2"/>
  <c r="J166"/>
  <c r="L68" i="6" l="1"/>
  <c r="L66"/>
</calcChain>
</file>

<file path=xl/comments1.xml><?xml version="1.0" encoding="utf-8"?>
<comments xmlns="http://schemas.openxmlformats.org/spreadsheetml/2006/main">
  <authors>
    <author>Steve Malers</author>
  </authors>
  <commentList>
    <comment ref="A1" authorId="0">
      <text>
        <r>
          <rPr>
            <sz val="8"/>
            <color indexed="81"/>
            <rFont val="Tahoma"/>
            <family val="2"/>
          </rPr>
          <t>Data:  Original data read from CSV file created by TSTool</t>
        </r>
      </text>
    </comment>
    <comment ref="B1" authorId="0">
      <text>
        <r>
          <rPr>
            <sz val="8"/>
            <color indexed="81"/>
            <rFont val="Tahoma"/>
            <family val="2"/>
          </rPr>
          <t>Data:  Original data read from CSV file created by TSTool</t>
        </r>
      </text>
    </comment>
    <comment ref="C1" authorId="0">
      <text>
        <r>
          <rPr>
            <sz val="8"/>
            <color indexed="81"/>
            <rFont val="Tahoma"/>
            <family val="2"/>
          </rPr>
          <t>Data:  Original data read from CSV file created by TSTool</t>
        </r>
      </text>
    </comment>
    <comment ref="D1" authorId="0">
      <text>
        <r>
          <rPr>
            <sz val="8"/>
            <color indexed="81"/>
            <rFont val="Tahoma"/>
            <family val="2"/>
          </rPr>
          <t>Formula:  Only values present in both X and Y</t>
        </r>
      </text>
    </comment>
    <comment ref="E1" authorId="0">
      <text>
        <r>
          <rPr>
            <sz val="8"/>
            <color indexed="81"/>
            <rFont val="Tahoma"/>
            <family val="2"/>
          </rPr>
          <t>Formula:  Only values present in both X and Y</t>
        </r>
      </text>
    </comment>
    <comment ref="F1" authorId="0">
      <text>
        <r>
          <rPr>
            <sz val="8"/>
            <color indexed="81"/>
            <rFont val="Tahoma"/>
            <family val="2"/>
          </rPr>
          <t>Formula:  Log10 of independent values</t>
        </r>
      </text>
    </comment>
    <comment ref="G1" authorId="0">
      <text>
        <r>
          <rPr>
            <sz val="8"/>
            <color indexed="81"/>
            <rFont val="Tahoma"/>
            <family val="2"/>
          </rPr>
          <t>Formula:  Log10 of 
dependent values</t>
        </r>
      </text>
    </comment>
    <comment ref="H1" authorId="0">
      <text>
        <r>
          <rPr>
            <sz val="8"/>
            <color indexed="81"/>
            <rFont val="Tahoma"/>
            <family val="2"/>
          </rPr>
          <t>Formula:  Log10 of independent when both values are known</t>
        </r>
      </text>
    </comment>
    <comment ref="I1" authorId="0">
      <text>
        <r>
          <rPr>
            <sz val="8"/>
            <color indexed="81"/>
            <rFont val="Tahoma"/>
            <family val="2"/>
          </rPr>
          <t>Formula:  Log10 of dependent when both values are known</t>
        </r>
      </text>
    </comment>
    <comment ref="J1" authorId="0">
      <text>
        <r>
          <rPr>
            <sz val="8"/>
            <color indexed="81"/>
            <rFont val="Tahoma"/>
            <family val="2"/>
          </rPr>
          <t>Formula:  Only independent (X) values known</t>
        </r>
      </text>
    </comment>
    <comment ref="K1" authorId="0">
      <text>
        <r>
          <rPr>
            <sz val="8"/>
            <color indexed="81"/>
            <rFont val="Tahoma"/>
            <family val="2"/>
          </rPr>
          <t xml:space="preserve">Formula:  Log value when only independent (X) values known </t>
        </r>
      </text>
    </comment>
    <comment ref="L1" authorId="0">
      <text>
        <r>
          <rPr>
            <sz val="8"/>
            <color indexed="81"/>
            <rFont val="Tahoma"/>
            <family val="2"/>
          </rPr>
          <t>Formula:  1 if have both values, 0 if only have one.</t>
        </r>
      </text>
    </comment>
    <comment ref="M1" authorId="0">
      <text>
        <r>
          <rPr>
            <sz val="8"/>
            <color indexed="81"/>
            <rFont val="Tahoma"/>
            <family val="2"/>
          </rPr>
          <t>Formula:  1 if have independent value but NOT dependent value.</t>
        </r>
      </text>
    </comment>
    <comment ref="N1" authorId="0">
      <text>
        <r>
          <rPr>
            <sz val="8"/>
            <color indexed="81"/>
            <rFont val="Tahoma"/>
            <family val="2"/>
          </rPr>
          <t>Formula:  1 if dependent value is known, 0 if not.</t>
        </r>
      </text>
    </comment>
  </commentList>
</comments>
</file>

<file path=xl/comments2.xml><?xml version="1.0" encoding="utf-8"?>
<comments xmlns="http://schemas.openxmlformats.org/spreadsheetml/2006/main">
  <authors>
    <author>Steve Malers</author>
  </authors>
  <commentList>
    <comment ref="A1" authorId="0">
      <text>
        <r>
          <rPr>
            <sz val="8"/>
            <color indexed="81"/>
            <rFont val="Tahoma"/>
            <family val="2"/>
          </rPr>
          <t>Copy:  From Month_OneEquation so can filter nonblanks here</t>
        </r>
      </text>
    </comment>
    <comment ref="B1" authorId="0">
      <text>
        <r>
          <rPr>
            <sz val="8"/>
            <color indexed="81"/>
            <rFont val="Tahoma"/>
            <family val="2"/>
          </rPr>
          <t>Copy:  From Month_OneEquation so can filter nonblanks here</t>
        </r>
      </text>
    </comment>
    <comment ref="C1" authorId="0">
      <text>
        <r>
          <rPr>
            <sz val="8"/>
            <color indexed="81"/>
            <rFont val="Tahoma"/>
            <family val="2"/>
          </rPr>
          <t>Copy:  From Month_OneEquation so can filter nonblanks here</t>
        </r>
      </text>
    </comment>
    <comment ref="D1" authorId="0">
      <text>
        <r>
          <rPr>
            <sz val="8"/>
            <color indexed="81"/>
            <rFont val="Tahoma"/>
            <family val="2"/>
          </rPr>
          <t>Formula:  Log10 of independent when both values are known</t>
        </r>
      </text>
    </comment>
    <comment ref="E1" authorId="0">
      <text>
        <r>
          <rPr>
            <sz val="8"/>
            <color indexed="81"/>
            <rFont val="Tahoma"/>
            <family val="2"/>
          </rPr>
          <t>Formula:  Log10 of dependent when both values are known</t>
        </r>
      </text>
    </comment>
  </commentList>
</comments>
</file>

<file path=xl/comments3.xml><?xml version="1.0" encoding="utf-8"?>
<comments xmlns="http://schemas.openxmlformats.org/spreadsheetml/2006/main">
  <authors>
    <author>Steve Malers</author>
  </authors>
  <commentList>
    <comment ref="A1" authorId="0">
      <text>
        <r>
          <rPr>
            <sz val="8"/>
            <color indexed="81"/>
            <rFont val="Tahoma"/>
            <family val="2"/>
          </rPr>
          <t>Copy from Month_OneEquation_Filter so have only overlapping data rows to analyze</t>
        </r>
      </text>
    </comment>
    <comment ref="B1" authorId="0">
      <text>
        <r>
          <rPr>
            <sz val="8"/>
            <color indexed="81"/>
            <rFont val="Tahoma"/>
            <family val="2"/>
          </rPr>
          <t>Copy from Month_OneEquation_Filter so have only overlapping data rows to analyze</t>
        </r>
      </text>
    </comment>
    <comment ref="D1" authorId="0">
      <text>
        <r>
          <rPr>
            <sz val="8"/>
            <color indexed="81"/>
            <rFont val="Tahoma"/>
            <family val="2"/>
          </rPr>
          <t>Copy from Month_OneEquation_Filter so have only overlapping data rows to analyze</t>
        </r>
      </text>
    </comment>
    <comment ref="E1" authorId="0">
      <text>
        <r>
          <rPr>
            <sz val="8"/>
            <color indexed="81"/>
            <rFont val="Tahoma"/>
            <family val="2"/>
          </rPr>
          <t>Copy from Month_OneEquation_Filter so have only overlapping data rows to analyze</t>
        </r>
      </text>
    </comment>
    <comment ref="F1" authorId="0">
      <text>
        <r>
          <rPr>
            <sz val="8"/>
            <color indexed="81"/>
            <rFont val="Tahoma"/>
            <family val="2"/>
          </rPr>
          <t>Formula:  Dependent values estimated using the regression relationship</t>
        </r>
      </text>
    </comment>
    <comment ref="I1" authorId="0">
      <text>
        <r>
          <rPr>
            <sz val="8"/>
            <color indexed="81"/>
            <rFont val="Tahoma"/>
            <family val="2"/>
          </rPr>
          <t>Formula:  Dependent values estimated using the regression relationship, for log values</t>
        </r>
      </text>
    </comment>
  </commentList>
</comments>
</file>

<file path=xl/comments4.xml><?xml version="1.0" encoding="utf-8"?>
<comments xmlns="http://schemas.openxmlformats.org/spreadsheetml/2006/main">
  <authors>
    <author>Steve Malers</author>
  </authors>
  <commentList>
    <comment ref="A1" authorId="0">
      <text>
        <r>
          <rPr>
            <sz val="8"/>
            <color indexed="81"/>
            <rFont val="Tahoma"/>
            <family val="2"/>
          </rPr>
          <t>Data:  Original data read from CSV file created by TSTool</t>
        </r>
      </text>
    </comment>
    <comment ref="B1" authorId="0">
      <text>
        <r>
          <rPr>
            <sz val="8"/>
            <color indexed="81"/>
            <rFont val="Tahoma"/>
            <family val="2"/>
          </rPr>
          <t>Data:  Original data read from CSV file created by TSTool</t>
        </r>
      </text>
    </comment>
    <comment ref="C1" authorId="0">
      <text>
        <r>
          <rPr>
            <sz val="8"/>
            <color indexed="81"/>
            <rFont val="Tahoma"/>
            <family val="2"/>
          </rPr>
          <t>Data:  Original data read from CSV file created by TSTool</t>
        </r>
      </text>
    </comment>
    <comment ref="D1" authorId="0">
      <text>
        <r>
          <rPr>
            <sz val="8"/>
            <color indexed="81"/>
            <rFont val="Tahoma"/>
            <family val="2"/>
          </rPr>
          <t>Formula:  Dependent missing values filled using regression equation</t>
        </r>
      </text>
    </comment>
    <comment ref="E1" authorId="0">
      <text>
        <r>
          <rPr>
            <sz val="8"/>
            <color indexed="81"/>
            <rFont val="Tahoma"/>
            <family val="2"/>
          </rPr>
          <t>Formula:  Original dependent value if known or filled value</t>
        </r>
      </text>
    </comment>
    <comment ref="F1" authorId="0">
      <text>
        <r>
          <rPr>
            <sz val="8"/>
            <color indexed="81"/>
            <rFont val="Tahoma"/>
            <family val="2"/>
          </rPr>
          <t>Formula:  1 if have both values, 0 if only have one.</t>
        </r>
      </text>
    </comment>
  </commentList>
</comments>
</file>

<file path=xl/sharedStrings.xml><?xml version="1.0" encoding="utf-8"?>
<sst xmlns="http://schemas.openxmlformats.org/spreadsheetml/2006/main" count="886" uniqueCount="233">
  <si>
    <t>Excel Worksheet</t>
  </si>
  <si>
    <t>TSTool test command file</t>
  </si>
  <si>
    <t>1997-01</t>
  </si>
  <si>
    <t>1997-02</t>
  </si>
  <si>
    <t>1997-03</t>
  </si>
  <si>
    <t>1997-04</t>
  </si>
  <si>
    <t>1997-05</t>
  </si>
  <si>
    <t>1997-06</t>
  </si>
  <si>
    <t>1997-07</t>
  </si>
  <si>
    <t>1997-08</t>
  </si>
  <si>
    <t>1997-09</t>
  </si>
  <si>
    <t>1997-10</t>
  </si>
  <si>
    <t>1997-11</t>
  </si>
  <si>
    <t>1997-12</t>
  </si>
  <si>
    <t>1998-01</t>
  </si>
  <si>
    <t>1998-02</t>
  </si>
  <si>
    <t>1998-03</t>
  </si>
  <si>
    <t>1998-04</t>
  </si>
  <si>
    <t>1998-05</t>
  </si>
  <si>
    <t>1998-06</t>
  </si>
  <si>
    <t>1998-07</t>
  </si>
  <si>
    <t>1998-08</t>
  </si>
  <si>
    <t>1998-09</t>
  </si>
  <si>
    <t>1998-10</t>
  </si>
  <si>
    <t>1998-11</t>
  </si>
  <si>
    <t>1998-12</t>
  </si>
  <si>
    <t>1999-01</t>
  </si>
  <si>
    <t>1999-02</t>
  </si>
  <si>
    <t>1999-03</t>
  </si>
  <si>
    <t>1999-04</t>
  </si>
  <si>
    <t>1999-05</t>
  </si>
  <si>
    <t>1999-06</t>
  </si>
  <si>
    <t>1999-07</t>
  </si>
  <si>
    <t>1999-08</t>
  </si>
  <si>
    <t>1999-09</t>
  </si>
  <si>
    <t>1999-10</t>
  </si>
  <si>
    <t>1999-11</t>
  </si>
  <si>
    <t>1999-12</t>
  </si>
  <si>
    <t>2000-01</t>
  </si>
  <si>
    <t>2000-02</t>
  </si>
  <si>
    <t>2000-03</t>
  </si>
  <si>
    <t>2000-04</t>
  </si>
  <si>
    <t>2000-05</t>
  </si>
  <si>
    <t>2000-06</t>
  </si>
  <si>
    <t>2000-07</t>
  </si>
  <si>
    <t>2000-08</t>
  </si>
  <si>
    <t>2000-09</t>
  </si>
  <si>
    <t>2000-10</t>
  </si>
  <si>
    <t>2000-11</t>
  </si>
  <si>
    <t>2000-12</t>
  </si>
  <si>
    <t>2001-01</t>
  </si>
  <si>
    <t>2001-02</t>
  </si>
  <si>
    <t>2001-03</t>
  </si>
  <si>
    <t>2001-04</t>
  </si>
  <si>
    <t>2001-05</t>
  </si>
  <si>
    <t>2001-06</t>
  </si>
  <si>
    <t>2001-07</t>
  </si>
  <si>
    <t>2001-08</t>
  </si>
  <si>
    <t>2001-09</t>
  </si>
  <si>
    <t>2001-10</t>
  </si>
  <si>
    <t>2001-11</t>
  </si>
  <si>
    <t>2001-12</t>
  </si>
  <si>
    <t>2002-01</t>
  </si>
  <si>
    <t>2002-02</t>
  </si>
  <si>
    <t>2002-03</t>
  </si>
  <si>
    <t>2002-04</t>
  </si>
  <si>
    <t>2002-05</t>
  </si>
  <si>
    <t>2002-06</t>
  </si>
  <si>
    <t>2002-07</t>
  </si>
  <si>
    <t>2002-08</t>
  </si>
  <si>
    <t>2002-09</t>
  </si>
  <si>
    <t>2002-10</t>
  </si>
  <si>
    <t>2002-11</t>
  </si>
  <si>
    <t>2002-12</t>
  </si>
  <si>
    <t>2003-01</t>
  </si>
  <si>
    <t>2003-02</t>
  </si>
  <si>
    <t>2003-03</t>
  </si>
  <si>
    <t>2003-04</t>
  </si>
  <si>
    <t>2003-05</t>
  </si>
  <si>
    <t>2003-06</t>
  </si>
  <si>
    <t>2003-07</t>
  </si>
  <si>
    <t>2003-08</t>
  </si>
  <si>
    <t>2003-09</t>
  </si>
  <si>
    <t>2003-10</t>
  </si>
  <si>
    <t>2003-11</t>
  </si>
  <si>
    <t>2003-12</t>
  </si>
  <si>
    <t>2004-01</t>
  </si>
  <si>
    <t>2004-02</t>
  </si>
  <si>
    <t>2004-03</t>
  </si>
  <si>
    <t>2004-04</t>
  </si>
  <si>
    <t>2004-05</t>
  </si>
  <si>
    <t>2004-06</t>
  </si>
  <si>
    <t>2004-07</t>
  </si>
  <si>
    <t>2004-08</t>
  </si>
  <si>
    <t>2004-09</t>
  </si>
  <si>
    <t>2004-10</t>
  </si>
  <si>
    <t>2004-11</t>
  </si>
  <si>
    <t>2004-12</t>
  </si>
  <si>
    <t>2005-01</t>
  </si>
  <si>
    <t>2005-02</t>
  </si>
  <si>
    <t>2005-03</t>
  </si>
  <si>
    <t>2005-04</t>
  </si>
  <si>
    <t>2005-05</t>
  </si>
  <si>
    <t>2005-06</t>
  </si>
  <si>
    <t>2005-07</t>
  </si>
  <si>
    <t>2005-08</t>
  </si>
  <si>
    <t>2005-09</t>
  </si>
  <si>
    <t>2005-10</t>
  </si>
  <si>
    <t>2005-11</t>
  </si>
  <si>
    <t>2005-12</t>
  </si>
  <si>
    <t>2006-01</t>
  </si>
  <si>
    <t>2006-02</t>
  </si>
  <si>
    <t>2006-03</t>
  </si>
  <si>
    <t>2006-04</t>
  </si>
  <si>
    <t>2006-05</t>
  </si>
  <si>
    <t>2006-06</t>
  </si>
  <si>
    <t>2006-07</t>
  </si>
  <si>
    <t>2006-08</t>
  </si>
  <si>
    <t>2006-09</t>
  </si>
  <si>
    <t>2006-10</t>
  </si>
  <si>
    <t>2006-11</t>
  </si>
  <si>
    <t>2006-12</t>
  </si>
  <si>
    <t>2007-01</t>
  </si>
  <si>
    <t>2007-02</t>
  </si>
  <si>
    <t>2007-03</t>
  </si>
  <si>
    <t>2007-04</t>
  </si>
  <si>
    <t>2007-05</t>
  </si>
  <si>
    <t>2007-06</t>
  </si>
  <si>
    <t>2007-07</t>
  </si>
  <si>
    <t>2007-08</t>
  </si>
  <si>
    <t>2007-09</t>
  </si>
  <si>
    <t>2007-10</t>
  </si>
  <si>
    <t>2007-11</t>
  </si>
  <si>
    <t>2007-12</t>
  </si>
  <si>
    <t>2008-01</t>
  </si>
  <si>
    <t>2008-02</t>
  </si>
  <si>
    <t>2008-03</t>
  </si>
  <si>
    <t>2008-04</t>
  </si>
  <si>
    <t>2008-05</t>
  </si>
  <si>
    <t>2008-06</t>
  </si>
  <si>
    <t>2008-07</t>
  </si>
  <si>
    <t>2008-08</t>
  </si>
  <si>
    <t>2008-09</t>
  </si>
  <si>
    <t>2008-10</t>
  </si>
  <si>
    <t>2008-11</t>
  </si>
  <si>
    <t>2008-12</t>
  </si>
  <si>
    <t>2009-01</t>
  </si>
  <si>
    <t>2009-02</t>
  </si>
  <si>
    <t>2009-03</t>
  </si>
  <si>
    <t>2009-04</t>
  </si>
  <si>
    <t>2009-05</t>
  </si>
  <si>
    <t>2009-06</t>
  </si>
  <si>
    <t>2009-07</t>
  </si>
  <si>
    <t>2009-08</t>
  </si>
  <si>
    <t>2009-09</t>
  </si>
  <si>
    <t>2009-10</t>
  </si>
  <si>
    <t>2009-11</t>
  </si>
  <si>
    <t>2009-12</t>
  </si>
  <si>
    <t>Date</t>
  </si>
  <si>
    <t>Test Parameters (if not default)</t>
  </si>
  <si>
    <t>Time series data</t>
  </si>
  <si>
    <t>Clear creek streamflow above and below Georgetown</t>
  </si>
  <si>
    <t>Data interval</t>
  </si>
  <si>
    <t>Month</t>
  </si>
  <si>
    <t>Month_OneEquation</t>
  </si>
  <si>
    <t>One equation</t>
  </si>
  <si>
    <t>Test_Excel_FillRegression_Streamflow_Month_OneEquation</t>
  </si>
  <si>
    <t>N1</t>
  </si>
  <si>
    <t>This workbook provides test data for the TSTool FillRegression() command.
The worksheet names indicate the test, including combinations that match TSTool functionality.
The test implemented in TSTool uses the ReadTableFromExcel() command and compares to results computed in TSTool.
The data used are for USGS gages on Clear Creek above and below Georgetown, CO, which is a short but sufficent period.
Monthly and daily data are used for these gages in various tests.
The data are generated from HydroBase via TSTool and reside in the FillRegression/data folder with *.csv extenstions.
The CSV files are read/pasted into this workbook and used as data for tests.
Do manipulation in separate Excel workbook because this Excel workbook should only be saved when structural/test data change.
See the TSTool FillRegression() command documentation for definition of the statistics.</t>
  </si>
  <si>
    <t>AboveGeorgetown
Independent (X)
(not being filled)</t>
  </si>
  <si>
    <t>BelowGeorgetown
Dependent (Y)
(being filled)</t>
  </si>
  <si>
    <t/>
  </si>
  <si>
    <t>Dep_Both_Log</t>
  </si>
  <si>
    <t>Indep_Both</t>
  </si>
  <si>
    <t>Dep_Both</t>
  </si>
  <si>
    <t>Ind_Log</t>
  </si>
  <si>
    <t>Dep_Log</t>
  </si>
  <si>
    <t>Indep_Both_Log</t>
  </si>
  <si>
    <t>MeanX1</t>
  </si>
  <si>
    <t>Above data are used to compute statistics for overlapping data, and regression relationship</t>
  </si>
  <si>
    <t>Above data are used to compute statistics below for data samples, see Month_OneEquation_Overlapping table for final regression relationship calculations</t>
  </si>
  <si>
    <t>SX1</t>
  </si>
  <si>
    <t>N2</t>
  </si>
  <si>
    <t>MeanX2</t>
  </si>
  <si>
    <t>SX2</t>
  </si>
  <si>
    <t>MeanX1_log</t>
  </si>
  <si>
    <t>SX1_log</t>
  </si>
  <si>
    <t>MeanX2_log</t>
  </si>
  <si>
    <t>SX2_log</t>
  </si>
  <si>
    <t>Indep_Only</t>
  </si>
  <si>
    <t>Indep_Only_Log</t>
  </si>
  <si>
    <t>NY</t>
  </si>
  <si>
    <t>MeanY1</t>
  </si>
  <si>
    <t>SY1</t>
  </si>
  <si>
    <t>SY</t>
  </si>
  <si>
    <t>MeanY</t>
  </si>
  <si>
    <t>MeanY1_log</t>
  </si>
  <si>
    <t>SY1_log</t>
  </si>
  <si>
    <t>MeanY_log</t>
  </si>
  <si>
    <t>SY_log</t>
  </si>
  <si>
    <t>R</t>
  </si>
  <si>
    <t>R2</t>
  </si>
  <si>
    <t>X
Indep_Both</t>
  </si>
  <si>
    <t>Y
Dep_Both</t>
  </si>
  <si>
    <t>X
Indep_Both_Log</t>
  </si>
  <si>
    <t>Y
Dep_Both_Log</t>
  </si>
  <si>
    <t>a (intercept)</t>
  </si>
  <si>
    <t>b (slope)</t>
  </si>
  <si>
    <t>Raw data:</t>
  </si>
  <si>
    <t>Log10:</t>
  </si>
  <si>
    <t>Dependent Filled</t>
  </si>
  <si>
    <t>Above data are used to compute statistics for filled data</t>
  </si>
  <si>
    <t>Dep_Est</t>
  </si>
  <si>
    <t>MeanY1est</t>
  </si>
  <si>
    <t>SY1est</t>
  </si>
  <si>
    <t>Dep_Est_Log</t>
  </si>
  <si>
    <t>MeanY1est_log</t>
  </si>
  <si>
    <t>SY1est_log</t>
  </si>
  <si>
    <t>Dep_Est_Error</t>
  </si>
  <si>
    <t>Dep_Est_Error_Log_Pow</t>
  </si>
  <si>
    <t>Dep_Est_Log_Pow</t>
  </si>
  <si>
    <t>Dep_Est_Error_2</t>
  </si>
  <si>
    <t>Dep_Est_Error_Log_Pow_2</t>
  </si>
  <si>
    <t>RMSE</t>
  </si>
  <si>
    <t>RMSE_Log_Pow</t>
  </si>
  <si>
    <t>SEE</t>
  </si>
  <si>
    <t>SEE_Log_Pow</t>
  </si>
  <si>
    <t>sey</t>
  </si>
  <si>
    <t>F</t>
  </si>
  <si>
    <t>df</t>
  </si>
  <si>
    <t>ssreg</t>
  </si>
  <si>
    <t>ssresid</t>
  </si>
  <si>
    <t>Dependent Merged</t>
  </si>
</sst>
</file>

<file path=xl/styles.xml><?xml version="1.0" encoding="utf-8"?>
<styleSheet xmlns="http://schemas.openxmlformats.org/spreadsheetml/2006/main">
  <fonts count="1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indexed="81"/>
      <name val="Tahom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465926084170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applyAlignment="1">
      <alignment wrapText="1"/>
    </xf>
    <xf numFmtId="0" fontId="0" fillId="0" borderId="10" xfId="0" applyBorder="1"/>
    <xf numFmtId="0" fontId="0" fillId="33" borderId="0" xfId="0" applyFill="1"/>
    <xf numFmtId="0" fontId="0" fillId="0" borderId="0" xfId="0"/>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dimension ref="A1"/>
  <sheetViews>
    <sheetView workbookViewId="0">
      <selection activeCell="A2" sqref="A2"/>
    </sheetView>
  </sheetViews>
  <sheetFormatPr defaultRowHeight="15"/>
  <cols>
    <col min="1" max="1" width="137.42578125" customWidth="1"/>
    <col min="2" max="2" width="90.42578125" customWidth="1"/>
  </cols>
  <sheetData>
    <row r="1" spans="1:1" ht="135">
      <c r="A1" s="1" t="s">
        <v>168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E2"/>
  <sheetViews>
    <sheetView workbookViewId="0">
      <selection activeCell="A2" sqref="A2"/>
    </sheetView>
  </sheetViews>
  <sheetFormatPr defaultRowHeight="15"/>
  <cols>
    <col min="1" max="1" width="21.42578125" customWidth="1"/>
    <col min="2" max="2" width="13" style="5" customWidth="1"/>
    <col min="3" max="3" width="48.7109375" style="5" customWidth="1"/>
    <col min="4" max="4" width="34.140625" style="5" customWidth="1"/>
    <col min="5" max="5" width="92.42578125" customWidth="1"/>
  </cols>
  <sheetData>
    <row r="1" spans="1:5">
      <c r="A1" s="2" t="s">
        <v>0</v>
      </c>
      <c r="B1" s="2" t="s">
        <v>162</v>
      </c>
      <c r="C1" s="2" t="s">
        <v>160</v>
      </c>
      <c r="D1" s="2" t="s">
        <v>159</v>
      </c>
      <c r="E1" s="2" t="s">
        <v>1</v>
      </c>
    </row>
    <row r="2" spans="1:5">
      <c r="A2" s="5" t="s">
        <v>164</v>
      </c>
      <c r="B2" s="5" t="s">
        <v>163</v>
      </c>
      <c r="C2" s="5" t="s">
        <v>161</v>
      </c>
      <c r="D2" s="5" t="s">
        <v>165</v>
      </c>
      <c r="E2" s="5" t="s">
        <v>166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179"/>
  <sheetViews>
    <sheetView workbookViewId="0">
      <pane ySplit="1" topLeftCell="A2" activePane="bottomLeft" state="frozen"/>
      <selection pane="bottomLeft" sqref="A1:XFD1"/>
    </sheetView>
  </sheetViews>
  <sheetFormatPr defaultRowHeight="15"/>
  <cols>
    <col min="1" max="1" width="12.85546875" customWidth="1"/>
    <col min="2" max="2" width="18" customWidth="1"/>
    <col min="3" max="3" width="17.85546875" customWidth="1"/>
    <col min="4" max="4" width="11.28515625" style="5" customWidth="1"/>
    <col min="5" max="5" width="10.42578125" style="5" customWidth="1"/>
    <col min="6" max="6" width="12.5703125" style="5" customWidth="1"/>
    <col min="7" max="7" width="13.28515625" style="5" customWidth="1"/>
    <col min="8" max="8" width="15" style="5" customWidth="1"/>
    <col min="9" max="9" width="15.42578125" style="5" customWidth="1"/>
    <col min="10" max="10" width="13.5703125" style="5" customWidth="1"/>
    <col min="11" max="11" width="15.42578125" style="5" customWidth="1"/>
    <col min="12" max="12" width="8.7109375" customWidth="1"/>
  </cols>
  <sheetData>
    <row r="1" spans="1:14" ht="45">
      <c r="A1" s="4" t="s">
        <v>158</v>
      </c>
      <c r="B1" s="1" t="s">
        <v>169</v>
      </c>
      <c r="C1" s="1" t="s">
        <v>170</v>
      </c>
      <c r="D1" s="1" t="s">
        <v>173</v>
      </c>
      <c r="E1" s="1" t="s">
        <v>174</v>
      </c>
      <c r="F1" s="1" t="s">
        <v>175</v>
      </c>
      <c r="G1" s="1" t="s">
        <v>176</v>
      </c>
      <c r="H1" s="1" t="s">
        <v>177</v>
      </c>
      <c r="I1" s="1" t="s">
        <v>172</v>
      </c>
      <c r="J1" s="1" t="s">
        <v>189</v>
      </c>
      <c r="K1" s="1" t="s">
        <v>190</v>
      </c>
      <c r="L1" s="5" t="s">
        <v>167</v>
      </c>
      <c r="M1" s="1" t="s">
        <v>182</v>
      </c>
      <c r="N1" s="1" t="s">
        <v>191</v>
      </c>
    </row>
    <row r="2" spans="1:14">
      <c r="A2" s="4" t="s">
        <v>2</v>
      </c>
      <c r="B2" s="5"/>
      <c r="C2" s="4"/>
      <c r="D2" s="5" t="str">
        <f>IF(AND(C2&lt;&gt;0,B2&lt;&gt;0),B2,"")</f>
        <v/>
      </c>
      <c r="E2" s="5" t="str">
        <f>IF(AND(C2&lt;&gt;0,B2&lt;&gt;0),C2,"")</f>
        <v/>
      </c>
      <c r="F2" s="5" t="str">
        <f>IF(B2&lt;&gt;0,LOG10(B2),"")</f>
        <v/>
      </c>
      <c r="G2" s="5" t="str">
        <f>IF(C2&lt;&gt;0,LOG10(C2),"")</f>
        <v/>
      </c>
      <c r="H2" s="5" t="str">
        <f>IF(AND(F2&lt;&gt;0,G2&lt;&gt;0,F2&lt;&gt;"",G2&lt;&gt;""),F2,"")</f>
        <v/>
      </c>
      <c r="I2" s="5" t="str">
        <f t="shared" ref="I2:I35" si="0">IF(AND(F2&lt;&gt;0,G2&lt;&gt;0,F2&lt;&gt;"",G2&lt;&gt;""),G2,"")</f>
        <v/>
      </c>
      <c r="J2" s="5" t="str">
        <f>IF(M2=1,B2,"")</f>
        <v/>
      </c>
      <c r="K2" s="5" t="str">
        <f>IF(M2=1,LOG10(B2),"")</f>
        <v/>
      </c>
      <c r="L2" s="5">
        <f>IF(AND(C2&lt;&gt;0,B2&lt;&gt;0),1,0)</f>
        <v>0</v>
      </c>
      <c r="M2">
        <f>IF(AND(B2&lt;&gt;0,C2=0),1,0)</f>
        <v>0</v>
      </c>
      <c r="N2">
        <f>IF(C2&lt;&gt;0,1,0)</f>
        <v>0</v>
      </c>
    </row>
    <row r="3" spans="1:14">
      <c r="A3" s="4" t="s">
        <v>3</v>
      </c>
      <c r="B3" s="5"/>
      <c r="C3" s="4"/>
      <c r="D3" s="5" t="str">
        <f>IF(AND(C3&lt;&gt;0,B3&lt;&gt;0),B3,"")</f>
        <v/>
      </c>
      <c r="E3" s="5" t="str">
        <f>IF(AND(C3&lt;&gt;0,B3&lt;&gt;0),C3,"")</f>
        <v/>
      </c>
      <c r="F3" s="5" t="str">
        <f t="shared" ref="F3:F66" si="1">IF(B3&lt;&gt;0,LOG10(B3),"")</f>
        <v/>
      </c>
      <c r="G3" s="5" t="str">
        <f t="shared" ref="G3:G66" si="2">IF(C3&lt;&gt;0,LOG10(C3),"")</f>
        <v/>
      </c>
      <c r="H3" s="5" t="str">
        <f t="shared" ref="H3:H66" si="3">IF(AND(F3&lt;&gt;0,G3&lt;&gt;0,F3&lt;&gt;"",G3&lt;&gt;""),F3,"")</f>
        <v/>
      </c>
      <c r="I3" s="5" t="str">
        <f t="shared" si="0"/>
        <v/>
      </c>
      <c r="J3" s="5" t="str">
        <f t="shared" ref="J3:J66" si="4">IF(M3=1,B3,"")</f>
        <v/>
      </c>
      <c r="K3" s="5" t="str">
        <f t="shared" ref="K3:K66" si="5">IF(M3=1,LOG10(B3),"")</f>
        <v/>
      </c>
      <c r="L3" s="5">
        <f>IF(AND(C3&lt;&gt;0,B3&lt;&gt;0),1,0)</f>
        <v>0</v>
      </c>
      <c r="M3" s="5">
        <f t="shared" ref="M3:M66" si="6">IF(AND(B3&lt;&gt;0,C3=0),1,0)</f>
        <v>0</v>
      </c>
      <c r="N3" s="5">
        <f t="shared" ref="N3:N66" si="7">IF(C3&lt;&gt;0,1,0)</f>
        <v>0</v>
      </c>
    </row>
    <row r="4" spans="1:14">
      <c r="A4" s="4" t="s">
        <v>4</v>
      </c>
      <c r="B4" s="5"/>
      <c r="C4" s="4"/>
      <c r="D4" s="5" t="str">
        <f>IF(AND(C4&lt;&gt;0,B4&lt;&gt;0),B4,"")</f>
        <v/>
      </c>
      <c r="E4" s="5" t="str">
        <f>IF(AND(C4&lt;&gt;0,B4&lt;&gt;0),C4,"")</f>
        <v/>
      </c>
      <c r="F4" s="5" t="str">
        <f t="shared" si="1"/>
        <v/>
      </c>
      <c r="G4" s="5" t="str">
        <f t="shared" si="2"/>
        <v/>
      </c>
      <c r="H4" s="5" t="str">
        <f t="shared" si="3"/>
        <v/>
      </c>
      <c r="I4" s="5" t="str">
        <f t="shared" si="0"/>
        <v/>
      </c>
      <c r="J4" s="5" t="str">
        <f t="shared" si="4"/>
        <v/>
      </c>
      <c r="K4" s="5" t="str">
        <f t="shared" si="5"/>
        <v/>
      </c>
      <c r="L4" s="5">
        <f>IF(AND(C4&lt;&gt;0,B4&lt;&gt;0),1,0)</f>
        <v>0</v>
      </c>
      <c r="M4" s="5">
        <f t="shared" si="6"/>
        <v>0</v>
      </c>
      <c r="N4" s="5">
        <f t="shared" si="7"/>
        <v>0</v>
      </c>
    </row>
    <row r="5" spans="1:14">
      <c r="A5" s="4" t="s">
        <v>5</v>
      </c>
      <c r="B5" s="5"/>
      <c r="C5" s="4"/>
      <c r="D5" s="5" t="str">
        <f>IF(AND(C5&lt;&gt;0,B5&lt;&gt;0),B5,"")</f>
        <v/>
      </c>
      <c r="E5" s="5" t="str">
        <f>IF(AND(C5&lt;&gt;0,B5&lt;&gt;0),C5,"")</f>
        <v/>
      </c>
      <c r="F5" s="5" t="str">
        <f t="shared" si="1"/>
        <v/>
      </c>
      <c r="G5" s="5" t="str">
        <f t="shared" si="2"/>
        <v/>
      </c>
      <c r="H5" s="5" t="str">
        <f t="shared" si="3"/>
        <v/>
      </c>
      <c r="I5" s="5" t="str">
        <f t="shared" si="0"/>
        <v/>
      </c>
      <c r="J5" s="5" t="str">
        <f t="shared" si="4"/>
        <v/>
      </c>
      <c r="K5" s="5" t="str">
        <f t="shared" si="5"/>
        <v/>
      </c>
      <c r="L5" s="5">
        <f>IF(AND(C5&lt;&gt;0,B5&lt;&gt;0),1,0)</f>
        <v>0</v>
      </c>
      <c r="M5" s="5">
        <f t="shared" si="6"/>
        <v>0</v>
      </c>
      <c r="N5" s="5">
        <f t="shared" si="7"/>
        <v>0</v>
      </c>
    </row>
    <row r="6" spans="1:14">
      <c r="A6" s="4" t="s">
        <v>6</v>
      </c>
      <c r="B6" s="5"/>
      <c r="C6" s="4"/>
      <c r="D6" s="5" t="str">
        <f>IF(AND(C6&lt;&gt;0,B6&lt;&gt;0),B6,"")</f>
        <v/>
      </c>
      <c r="E6" s="5" t="str">
        <f>IF(AND(C6&lt;&gt;0,B6&lt;&gt;0),C6,"")</f>
        <v/>
      </c>
      <c r="F6" s="5" t="str">
        <f t="shared" si="1"/>
        <v/>
      </c>
      <c r="G6" s="5" t="str">
        <f t="shared" si="2"/>
        <v/>
      </c>
      <c r="H6" s="5" t="str">
        <f t="shared" si="3"/>
        <v/>
      </c>
      <c r="I6" s="5" t="str">
        <f t="shared" si="0"/>
        <v/>
      </c>
      <c r="J6" s="5" t="str">
        <f t="shared" si="4"/>
        <v/>
      </c>
      <c r="K6" s="5" t="str">
        <f t="shared" si="5"/>
        <v/>
      </c>
      <c r="L6" s="5">
        <f>IF(AND(C6&lt;&gt;0,B6&lt;&gt;0),1,0)</f>
        <v>0</v>
      </c>
      <c r="M6" s="5">
        <f t="shared" si="6"/>
        <v>0</v>
      </c>
      <c r="N6" s="5">
        <f t="shared" si="7"/>
        <v>0</v>
      </c>
    </row>
    <row r="7" spans="1:14">
      <c r="A7" s="4" t="s">
        <v>7</v>
      </c>
      <c r="B7" s="5"/>
      <c r="C7" s="4"/>
      <c r="D7" s="5" t="str">
        <f>IF(AND(C7&lt;&gt;0,B7&lt;&gt;0),B7,"")</f>
        <v/>
      </c>
      <c r="E7" s="5" t="str">
        <f>IF(AND(C7&lt;&gt;0,B7&lt;&gt;0),C7,"")</f>
        <v/>
      </c>
      <c r="F7" s="5" t="str">
        <f t="shared" si="1"/>
        <v/>
      </c>
      <c r="G7" s="5" t="str">
        <f t="shared" si="2"/>
        <v/>
      </c>
      <c r="H7" s="5" t="str">
        <f t="shared" si="3"/>
        <v/>
      </c>
      <c r="I7" s="5" t="str">
        <f t="shared" si="0"/>
        <v/>
      </c>
      <c r="J7" s="5" t="str">
        <f t="shared" si="4"/>
        <v/>
      </c>
      <c r="K7" s="5" t="str">
        <f t="shared" si="5"/>
        <v/>
      </c>
      <c r="L7" s="5">
        <f>IF(AND(C7&lt;&gt;0,B7&lt;&gt;0),1,0)</f>
        <v>0</v>
      </c>
      <c r="M7" s="5">
        <f t="shared" si="6"/>
        <v>0</v>
      </c>
      <c r="N7" s="5">
        <f t="shared" si="7"/>
        <v>0</v>
      </c>
    </row>
    <row r="8" spans="1:14">
      <c r="A8" s="4" t="s">
        <v>8</v>
      </c>
      <c r="B8" s="5">
        <v>13777.39</v>
      </c>
      <c r="C8" s="4">
        <v>15393.94</v>
      </c>
      <c r="D8" s="5">
        <f>IF(AND(C8&lt;&gt;0,B8&lt;&gt;0),B8,"")</f>
        <v>13777.39</v>
      </c>
      <c r="E8" s="5">
        <f>IF(AND(C8&lt;&gt;0,B8&lt;&gt;0),C8,"")</f>
        <v>15393.94</v>
      </c>
      <c r="F8" s="5">
        <f t="shared" si="1"/>
        <v>4.1391669522626531</v>
      </c>
      <c r="G8" s="5">
        <f t="shared" si="2"/>
        <v>4.1873497895042391</v>
      </c>
      <c r="H8" s="5">
        <f t="shared" si="3"/>
        <v>4.1391669522626531</v>
      </c>
      <c r="I8" s="5">
        <f t="shared" si="0"/>
        <v>4.1873497895042391</v>
      </c>
      <c r="J8" s="5" t="str">
        <f t="shared" si="4"/>
        <v/>
      </c>
      <c r="K8" s="5" t="str">
        <f t="shared" si="5"/>
        <v/>
      </c>
      <c r="L8" s="5">
        <f>IF(AND(C8&lt;&gt;0,B8&lt;&gt;0),1,0)</f>
        <v>1</v>
      </c>
      <c r="M8" s="5">
        <f t="shared" si="6"/>
        <v>0</v>
      </c>
      <c r="N8" s="5">
        <f t="shared" si="7"/>
        <v>1</v>
      </c>
    </row>
    <row r="9" spans="1:14">
      <c r="A9" s="4" t="s">
        <v>9</v>
      </c>
      <c r="B9" s="5">
        <v>7596.81</v>
      </c>
      <c r="C9" s="4">
        <v>10657.35</v>
      </c>
      <c r="D9" s="5">
        <f>IF(AND(C9&lt;&gt;0,B9&lt;&gt;0),B9,"")</f>
        <v>7596.81</v>
      </c>
      <c r="E9" s="5">
        <f>IF(AND(C9&lt;&gt;0,B9&lt;&gt;0),C9,"")</f>
        <v>10657.35</v>
      </c>
      <c r="F9" s="5">
        <f t="shared" si="1"/>
        <v>3.8806312646189176</v>
      </c>
      <c r="G9" s="5">
        <f t="shared" si="2"/>
        <v>4.0276492287570562</v>
      </c>
      <c r="H9" s="5">
        <f t="shared" si="3"/>
        <v>3.8806312646189176</v>
      </c>
      <c r="I9" s="5">
        <f t="shared" si="0"/>
        <v>4.0276492287570562</v>
      </c>
      <c r="J9" s="5" t="str">
        <f t="shared" si="4"/>
        <v/>
      </c>
      <c r="K9" s="5" t="str">
        <f t="shared" si="5"/>
        <v/>
      </c>
      <c r="L9" s="5">
        <f>IF(AND(C9&lt;&gt;0,B9&lt;&gt;0),1,0)</f>
        <v>1</v>
      </c>
      <c r="M9" s="5">
        <f t="shared" si="6"/>
        <v>0</v>
      </c>
      <c r="N9" s="5">
        <f t="shared" si="7"/>
        <v>1</v>
      </c>
    </row>
    <row r="10" spans="1:14">
      <c r="A10" s="4" t="s">
        <v>10</v>
      </c>
      <c r="B10" s="5">
        <v>3635.76</v>
      </c>
      <c r="C10" s="4">
        <v>5191.8100000000004</v>
      </c>
      <c r="D10" s="5">
        <f>IF(AND(C10&lt;&gt;0,B10&lt;&gt;0),B10,"")</f>
        <v>3635.76</v>
      </c>
      <c r="E10" s="5">
        <f>IF(AND(C10&lt;&gt;0,B10&lt;&gt;0),C10,"")</f>
        <v>5191.8100000000004</v>
      </c>
      <c r="F10" s="5">
        <f t="shared" si="1"/>
        <v>3.5605952073013696</v>
      </c>
      <c r="G10" s="5">
        <f t="shared" si="2"/>
        <v>3.7153187905986642</v>
      </c>
      <c r="H10" s="5">
        <f t="shared" si="3"/>
        <v>3.5605952073013696</v>
      </c>
      <c r="I10" s="5">
        <f t="shared" si="0"/>
        <v>3.7153187905986642</v>
      </c>
      <c r="J10" s="5" t="str">
        <f t="shared" si="4"/>
        <v/>
      </c>
      <c r="K10" s="5" t="str">
        <f t="shared" si="5"/>
        <v/>
      </c>
      <c r="L10" s="5">
        <f>IF(AND(C10&lt;&gt;0,B10&lt;&gt;0),1,0)</f>
        <v>1</v>
      </c>
      <c r="M10" s="5">
        <f t="shared" si="6"/>
        <v>0</v>
      </c>
      <c r="N10" s="5">
        <f t="shared" si="7"/>
        <v>1</v>
      </c>
    </row>
    <row r="11" spans="1:14">
      <c r="A11" s="4" t="s">
        <v>11</v>
      </c>
      <c r="B11" s="5">
        <v>2140.1999999999998</v>
      </c>
      <c r="C11" s="4">
        <v>3064.51</v>
      </c>
      <c r="D11" s="5">
        <f>IF(AND(C11&lt;&gt;0,B11&lt;&gt;0),B11,"")</f>
        <v>2140.1999999999998</v>
      </c>
      <c r="E11" s="5">
        <f>IF(AND(C11&lt;&gt;0,B11&lt;&gt;0),C11,"")</f>
        <v>3064.51</v>
      </c>
      <c r="F11" s="5">
        <f t="shared" si="1"/>
        <v>3.3304543597219975</v>
      </c>
      <c r="G11" s="5">
        <f t="shared" si="2"/>
        <v>3.4863610428647429</v>
      </c>
      <c r="H11" s="5">
        <f t="shared" si="3"/>
        <v>3.3304543597219975</v>
      </c>
      <c r="I11" s="5">
        <f t="shared" si="0"/>
        <v>3.4863610428647429</v>
      </c>
      <c r="J11" s="5" t="str">
        <f t="shared" si="4"/>
        <v/>
      </c>
      <c r="K11" s="5" t="str">
        <f t="shared" si="5"/>
        <v/>
      </c>
      <c r="L11" s="5">
        <f>IF(AND(C11&lt;&gt;0,B11&lt;&gt;0),1,0)</f>
        <v>1</v>
      </c>
      <c r="M11" s="5">
        <f t="shared" si="6"/>
        <v>0</v>
      </c>
      <c r="N11" s="5">
        <f t="shared" si="7"/>
        <v>1</v>
      </c>
    </row>
    <row r="12" spans="1:14">
      <c r="A12" s="4" t="s">
        <v>12</v>
      </c>
      <c r="B12" s="5">
        <v>1719.69</v>
      </c>
      <c r="C12" s="4">
        <v>2216.56</v>
      </c>
      <c r="D12" s="5">
        <f>IF(AND(C12&lt;&gt;0,B12&lt;&gt;0),B12,"")</f>
        <v>1719.69</v>
      </c>
      <c r="E12" s="5">
        <f>IF(AND(C12&lt;&gt;0,B12&lt;&gt;0),C12,"")</f>
        <v>2216.56</v>
      </c>
      <c r="F12" s="5">
        <f t="shared" si="1"/>
        <v>3.2354501658474799</v>
      </c>
      <c r="G12" s="5">
        <f t="shared" si="2"/>
        <v>3.3456794916995238</v>
      </c>
      <c r="H12" s="5">
        <f t="shared" si="3"/>
        <v>3.2354501658474799</v>
      </c>
      <c r="I12" s="5">
        <f t="shared" si="0"/>
        <v>3.3456794916995238</v>
      </c>
      <c r="J12" s="5" t="str">
        <f t="shared" si="4"/>
        <v/>
      </c>
      <c r="K12" s="5" t="str">
        <f t="shared" si="5"/>
        <v/>
      </c>
      <c r="L12" s="5">
        <f>IF(AND(C12&lt;&gt;0,B12&lt;&gt;0),1,0)</f>
        <v>1</v>
      </c>
      <c r="M12" s="5">
        <f t="shared" si="6"/>
        <v>0</v>
      </c>
      <c r="N12" s="5">
        <f t="shared" si="7"/>
        <v>1</v>
      </c>
    </row>
    <row r="13" spans="1:14">
      <c r="A13" s="4" t="s">
        <v>13</v>
      </c>
      <c r="B13" s="5">
        <v>1251.5899999999999</v>
      </c>
      <c r="C13" s="4">
        <v>1686.97</v>
      </c>
      <c r="D13" s="5">
        <f>IF(AND(C13&lt;&gt;0,B13&lt;&gt;0),B13,"")</f>
        <v>1251.5899999999999</v>
      </c>
      <c r="E13" s="5">
        <f>IF(AND(C13&lt;&gt;0,B13&lt;&gt;0),C13,"")</f>
        <v>1686.97</v>
      </c>
      <c r="F13" s="5">
        <f t="shared" si="1"/>
        <v>3.0974620845459286</v>
      </c>
      <c r="G13" s="5">
        <f t="shared" si="2"/>
        <v>3.2271073594413453</v>
      </c>
      <c r="H13" s="5">
        <f t="shared" si="3"/>
        <v>3.0974620845459286</v>
      </c>
      <c r="I13" s="5">
        <f t="shared" si="0"/>
        <v>3.2271073594413453</v>
      </c>
      <c r="J13" s="5" t="str">
        <f t="shared" si="4"/>
        <v/>
      </c>
      <c r="K13" s="5" t="str">
        <f t="shared" si="5"/>
        <v/>
      </c>
      <c r="L13" s="5">
        <f>IF(AND(C13&lt;&gt;0,B13&lt;&gt;0),1,0)</f>
        <v>1</v>
      </c>
      <c r="M13" s="5">
        <f t="shared" si="6"/>
        <v>0</v>
      </c>
      <c r="N13" s="5">
        <f t="shared" si="7"/>
        <v>1</v>
      </c>
    </row>
    <row r="14" spans="1:14">
      <c r="A14" s="4" t="s">
        <v>14</v>
      </c>
      <c r="B14" s="5">
        <v>1090.93</v>
      </c>
      <c r="C14" s="4">
        <v>1529.28</v>
      </c>
      <c r="D14" s="5">
        <f>IF(AND(C14&lt;&gt;0,B14&lt;&gt;0),B14,"")</f>
        <v>1090.93</v>
      </c>
      <c r="E14" s="5">
        <f>IF(AND(C14&lt;&gt;0,B14&lt;&gt;0),C14,"")</f>
        <v>1529.28</v>
      </c>
      <c r="F14" s="5">
        <f t="shared" si="1"/>
        <v>3.0377968847871992</v>
      </c>
      <c r="G14" s="5">
        <f t="shared" si="2"/>
        <v>3.1844870088407</v>
      </c>
      <c r="H14" s="5">
        <f t="shared" si="3"/>
        <v>3.0377968847871992</v>
      </c>
      <c r="I14" s="5">
        <f t="shared" si="0"/>
        <v>3.1844870088407</v>
      </c>
      <c r="J14" s="5" t="str">
        <f t="shared" si="4"/>
        <v/>
      </c>
      <c r="K14" s="5" t="str">
        <f t="shared" si="5"/>
        <v/>
      </c>
      <c r="L14" s="5">
        <f>IF(AND(C14&lt;&gt;0,B14&lt;&gt;0),1,0)</f>
        <v>1</v>
      </c>
      <c r="M14" s="5">
        <f t="shared" si="6"/>
        <v>0</v>
      </c>
      <c r="N14" s="5">
        <f t="shared" si="7"/>
        <v>1</v>
      </c>
    </row>
    <row r="15" spans="1:14">
      <c r="A15" s="4" t="s">
        <v>15</v>
      </c>
      <c r="B15" s="5">
        <v>727.94</v>
      </c>
      <c r="C15" s="4">
        <v>1276.3800000000001</v>
      </c>
      <c r="D15" s="5">
        <f>IF(AND(C15&lt;&gt;0,B15&lt;&gt;0),B15,"")</f>
        <v>727.94</v>
      </c>
      <c r="E15" s="5">
        <f>IF(AND(C15&lt;&gt;0,B15&lt;&gt;0),C15,"")</f>
        <v>1276.3800000000001</v>
      </c>
      <c r="F15" s="5">
        <f t="shared" si="1"/>
        <v>2.8620955843366933</v>
      </c>
      <c r="G15" s="5">
        <f t="shared" si="2"/>
        <v>3.1059799904778433</v>
      </c>
      <c r="H15" s="5">
        <f t="shared" si="3"/>
        <v>2.8620955843366933</v>
      </c>
      <c r="I15" s="5">
        <f t="shared" si="0"/>
        <v>3.1059799904778433</v>
      </c>
      <c r="J15" s="5" t="str">
        <f t="shared" si="4"/>
        <v/>
      </c>
      <c r="K15" s="5" t="str">
        <f t="shared" si="5"/>
        <v/>
      </c>
      <c r="L15" s="5">
        <f>IF(AND(C15&lt;&gt;0,B15&lt;&gt;0),1,0)</f>
        <v>1</v>
      </c>
      <c r="M15" s="5">
        <f t="shared" si="6"/>
        <v>0</v>
      </c>
      <c r="N15" s="5">
        <f t="shared" si="7"/>
        <v>1</v>
      </c>
    </row>
    <row r="16" spans="1:14">
      <c r="A16" s="4" t="s">
        <v>16</v>
      </c>
      <c r="B16" s="5">
        <v>846.95</v>
      </c>
      <c r="C16" s="4">
        <v>1443</v>
      </c>
      <c r="D16" s="5">
        <f>IF(AND(C16&lt;&gt;0,B16&lt;&gt;0),B16,"")</f>
        <v>846.95</v>
      </c>
      <c r="E16" s="5">
        <f>IF(AND(C16&lt;&gt;0,B16&lt;&gt;0),C16,"")</f>
        <v>1443</v>
      </c>
      <c r="F16" s="5">
        <f t="shared" si="1"/>
        <v>2.9278577723554404</v>
      </c>
      <c r="G16" s="5">
        <f t="shared" si="2"/>
        <v>3.1592663310934941</v>
      </c>
      <c r="H16" s="5">
        <f t="shared" si="3"/>
        <v>2.9278577723554404</v>
      </c>
      <c r="I16" s="5">
        <f t="shared" si="0"/>
        <v>3.1592663310934941</v>
      </c>
      <c r="J16" s="5" t="str">
        <f t="shared" si="4"/>
        <v/>
      </c>
      <c r="K16" s="5" t="str">
        <f t="shared" si="5"/>
        <v/>
      </c>
      <c r="L16" s="5">
        <f>IF(AND(C16&lt;&gt;0,B16&lt;&gt;0),1,0)</f>
        <v>1</v>
      </c>
      <c r="M16" s="5">
        <f t="shared" si="6"/>
        <v>0</v>
      </c>
      <c r="N16" s="5">
        <f t="shared" si="7"/>
        <v>1</v>
      </c>
    </row>
    <row r="17" spans="1:14">
      <c r="A17" s="4" t="s">
        <v>17</v>
      </c>
      <c r="B17" s="5">
        <v>1114.73</v>
      </c>
      <c r="C17" s="4">
        <v>1725.65</v>
      </c>
      <c r="D17" s="5">
        <f>IF(AND(C17&lt;&gt;0,B17&lt;&gt;0),B17,"")</f>
        <v>1114.73</v>
      </c>
      <c r="E17" s="5">
        <f>IF(AND(C17&lt;&gt;0,B17&lt;&gt;0),C17,"")</f>
        <v>1725.65</v>
      </c>
      <c r="F17" s="5">
        <f t="shared" si="1"/>
        <v>3.0471696891691606</v>
      </c>
      <c r="G17" s="5">
        <f t="shared" si="2"/>
        <v>3.2369527157810349</v>
      </c>
      <c r="H17" s="5">
        <f t="shared" si="3"/>
        <v>3.0471696891691606</v>
      </c>
      <c r="I17" s="5">
        <f t="shared" si="0"/>
        <v>3.2369527157810349</v>
      </c>
      <c r="J17" s="5" t="str">
        <f t="shared" si="4"/>
        <v/>
      </c>
      <c r="K17" s="5" t="str">
        <f t="shared" si="5"/>
        <v/>
      </c>
      <c r="L17" s="5">
        <f>IF(AND(C17&lt;&gt;0,B17&lt;&gt;0),1,0)</f>
        <v>1</v>
      </c>
      <c r="M17" s="5">
        <f t="shared" si="6"/>
        <v>0</v>
      </c>
      <c r="N17" s="5">
        <f t="shared" si="7"/>
        <v>1</v>
      </c>
    </row>
    <row r="18" spans="1:14">
      <c r="A18" s="4" t="s">
        <v>18</v>
      </c>
      <c r="B18" s="5">
        <v>6466.21</v>
      </c>
      <c r="C18" s="4">
        <v>10071.219999999999</v>
      </c>
      <c r="D18" s="5">
        <f>IF(AND(C18&lt;&gt;0,B18&lt;&gt;0),B18,"")</f>
        <v>6466.21</v>
      </c>
      <c r="E18" s="5">
        <f>IF(AND(C18&lt;&gt;0,B18&lt;&gt;0),C18,"")</f>
        <v>10071.219999999999</v>
      </c>
      <c r="F18" s="5">
        <f t="shared" si="1"/>
        <v>3.8106498048781083</v>
      </c>
      <c r="G18" s="5">
        <f t="shared" si="2"/>
        <v>4.0030820829841032</v>
      </c>
      <c r="H18" s="5">
        <f t="shared" si="3"/>
        <v>3.8106498048781083</v>
      </c>
      <c r="I18" s="5">
        <f t="shared" si="0"/>
        <v>4.0030820829841032</v>
      </c>
      <c r="J18" s="5" t="str">
        <f t="shared" si="4"/>
        <v/>
      </c>
      <c r="K18" s="5" t="str">
        <f t="shared" si="5"/>
        <v/>
      </c>
      <c r="L18" s="5">
        <f>IF(AND(C18&lt;&gt;0,B18&lt;&gt;0),1,0)</f>
        <v>1</v>
      </c>
      <c r="M18" s="5">
        <f t="shared" si="6"/>
        <v>0</v>
      </c>
      <c r="N18" s="5">
        <f t="shared" si="7"/>
        <v>1</v>
      </c>
    </row>
    <row r="19" spans="1:14">
      <c r="A19" s="4" t="s">
        <v>19</v>
      </c>
      <c r="B19" s="5">
        <v>13231.93</v>
      </c>
      <c r="C19" s="4">
        <v>19648.55</v>
      </c>
      <c r="D19" s="5">
        <f>IF(AND(C19&lt;&gt;0,B19&lt;&gt;0),B19,"")</f>
        <v>13231.93</v>
      </c>
      <c r="E19" s="5">
        <f>IF(AND(C19&lt;&gt;0,B19&lt;&gt;0),C19,"")</f>
        <v>19648.55</v>
      </c>
      <c r="F19" s="5">
        <f t="shared" si="1"/>
        <v>4.1216231946953101</v>
      </c>
      <c r="G19" s="5">
        <f t="shared" si="2"/>
        <v>4.2933305063534757</v>
      </c>
      <c r="H19" s="5">
        <f t="shared" si="3"/>
        <v>4.1216231946953101</v>
      </c>
      <c r="I19" s="5">
        <f t="shared" si="0"/>
        <v>4.2933305063534757</v>
      </c>
      <c r="J19" s="5" t="str">
        <f t="shared" si="4"/>
        <v/>
      </c>
      <c r="K19" s="5" t="str">
        <f t="shared" si="5"/>
        <v/>
      </c>
      <c r="L19" s="5">
        <f>IF(AND(C19&lt;&gt;0,B19&lt;&gt;0),1,0)</f>
        <v>1</v>
      </c>
      <c r="M19" s="5">
        <f t="shared" si="6"/>
        <v>0</v>
      </c>
      <c r="N19" s="5">
        <f t="shared" si="7"/>
        <v>1</v>
      </c>
    </row>
    <row r="20" spans="1:14">
      <c r="A20" s="4" t="s">
        <v>20</v>
      </c>
      <c r="B20" s="5">
        <v>12874.9</v>
      </c>
      <c r="C20" s="4">
        <v>18288.86</v>
      </c>
      <c r="D20" s="5">
        <f>IF(AND(C20&lt;&gt;0,B20&lt;&gt;0),B20,"")</f>
        <v>12874.9</v>
      </c>
      <c r="E20" s="5">
        <f>IF(AND(C20&lt;&gt;0,B20&lt;&gt;0),C20,"")</f>
        <v>18288.86</v>
      </c>
      <c r="F20" s="5">
        <f t="shared" si="1"/>
        <v>4.1097438645391042</v>
      </c>
      <c r="G20" s="5">
        <f t="shared" si="2"/>
        <v>4.2621866354305196</v>
      </c>
      <c r="H20" s="5">
        <f t="shared" si="3"/>
        <v>4.1097438645391042</v>
      </c>
      <c r="I20" s="5">
        <f t="shared" si="0"/>
        <v>4.2621866354305196</v>
      </c>
      <c r="J20" s="5" t="str">
        <f t="shared" si="4"/>
        <v/>
      </c>
      <c r="K20" s="5" t="str">
        <f t="shared" si="5"/>
        <v/>
      </c>
      <c r="L20" s="5">
        <f>IF(AND(C20&lt;&gt;0,B20&lt;&gt;0),1,0)</f>
        <v>1</v>
      </c>
      <c r="M20" s="5">
        <f t="shared" si="6"/>
        <v>0</v>
      </c>
      <c r="N20" s="5">
        <f t="shared" si="7"/>
        <v>1</v>
      </c>
    </row>
    <row r="21" spans="1:14">
      <c r="A21" s="4" t="s">
        <v>21</v>
      </c>
      <c r="B21" s="5">
        <v>7281.43</v>
      </c>
      <c r="C21" s="4">
        <v>10392.549999999999</v>
      </c>
      <c r="D21" s="5">
        <f>IF(AND(C21&lt;&gt;0,B21&lt;&gt;0),B21,"")</f>
        <v>7281.43</v>
      </c>
      <c r="E21" s="5">
        <f>IF(AND(C21&lt;&gt;0,B21&lt;&gt;0),C21,"")</f>
        <v>10392.549999999999</v>
      </c>
      <c r="F21" s="5">
        <f t="shared" si="1"/>
        <v>3.8622166787803449</v>
      </c>
      <c r="G21" s="5">
        <f t="shared" si="2"/>
        <v>4.0167221226342891</v>
      </c>
      <c r="H21" s="5">
        <f t="shared" si="3"/>
        <v>3.8622166787803449</v>
      </c>
      <c r="I21" s="5">
        <f t="shared" si="0"/>
        <v>4.0167221226342891</v>
      </c>
      <c r="J21" s="5" t="str">
        <f t="shared" si="4"/>
        <v/>
      </c>
      <c r="K21" s="5" t="str">
        <f t="shared" si="5"/>
        <v/>
      </c>
      <c r="L21" s="5">
        <f>IF(AND(C21&lt;&gt;0,B21&lt;&gt;0),1,0)</f>
        <v>1</v>
      </c>
      <c r="M21" s="5">
        <f t="shared" si="6"/>
        <v>0</v>
      </c>
      <c r="N21" s="5">
        <f t="shared" si="7"/>
        <v>1</v>
      </c>
    </row>
    <row r="22" spans="1:14">
      <c r="A22" s="4" t="s">
        <v>22</v>
      </c>
      <c r="B22" s="5">
        <v>3320.38</v>
      </c>
      <c r="C22" s="4">
        <v>5072.8</v>
      </c>
      <c r="D22" s="5">
        <f>IF(AND(C22&lt;&gt;0,B22&lt;&gt;0),B22,"")</f>
        <v>3320.38</v>
      </c>
      <c r="E22" s="5">
        <f>IF(AND(C22&lt;&gt;0,B22&lt;&gt;0),C22,"")</f>
        <v>5072.8</v>
      </c>
      <c r="F22" s="5">
        <f t="shared" si="1"/>
        <v>3.5211877892640504</v>
      </c>
      <c r="G22" s="5">
        <f t="shared" si="2"/>
        <v>3.7052477401789052</v>
      </c>
      <c r="H22" s="5">
        <f t="shared" si="3"/>
        <v>3.5211877892640504</v>
      </c>
      <c r="I22" s="5">
        <f t="shared" si="0"/>
        <v>3.7052477401789052</v>
      </c>
      <c r="J22" s="5" t="str">
        <f t="shared" si="4"/>
        <v/>
      </c>
      <c r="K22" s="5" t="str">
        <f t="shared" si="5"/>
        <v/>
      </c>
      <c r="L22" s="5">
        <f>IF(AND(C22&lt;&gt;0,B22&lt;&gt;0),1,0)</f>
        <v>1</v>
      </c>
      <c r="M22" s="5">
        <f t="shared" si="6"/>
        <v>0</v>
      </c>
      <c r="N22" s="5">
        <f t="shared" si="7"/>
        <v>1</v>
      </c>
    </row>
    <row r="23" spans="1:14">
      <c r="A23" s="4" t="s">
        <v>23</v>
      </c>
      <c r="B23" s="5">
        <v>2370.2800000000002</v>
      </c>
      <c r="C23" s="4">
        <v>3552.45</v>
      </c>
      <c r="D23" s="5">
        <f>IF(AND(C23&lt;&gt;0,B23&lt;&gt;0),B23,"")</f>
        <v>2370.2800000000002</v>
      </c>
      <c r="E23" s="5">
        <f>IF(AND(C23&lt;&gt;0,B23&lt;&gt;0),C23,"")</f>
        <v>3552.45</v>
      </c>
      <c r="F23" s="5">
        <f t="shared" si="1"/>
        <v>3.3747996520321424</v>
      </c>
      <c r="G23" s="5">
        <f t="shared" si="2"/>
        <v>3.5505279740373936</v>
      </c>
      <c r="H23" s="5">
        <f t="shared" si="3"/>
        <v>3.3747996520321424</v>
      </c>
      <c r="I23" s="5">
        <f t="shared" si="0"/>
        <v>3.5505279740373936</v>
      </c>
      <c r="J23" s="5" t="str">
        <f t="shared" si="4"/>
        <v/>
      </c>
      <c r="K23" s="5" t="str">
        <f t="shared" si="5"/>
        <v/>
      </c>
      <c r="L23" s="5">
        <f>IF(AND(C23&lt;&gt;0,B23&lt;&gt;0),1,0)</f>
        <v>1</v>
      </c>
      <c r="M23" s="5">
        <f t="shared" si="6"/>
        <v>0</v>
      </c>
      <c r="N23" s="5">
        <f t="shared" si="7"/>
        <v>1</v>
      </c>
    </row>
    <row r="24" spans="1:14">
      <c r="A24" s="4" t="s">
        <v>24</v>
      </c>
      <c r="B24" s="5">
        <v>1608.62</v>
      </c>
      <c r="C24" s="4">
        <v>2514.09</v>
      </c>
      <c r="D24" s="5">
        <f>IF(AND(C24&lt;&gt;0,B24&lt;&gt;0),B24,"")</f>
        <v>1608.62</v>
      </c>
      <c r="E24" s="5">
        <f>IF(AND(C24&lt;&gt;0,B24&lt;&gt;0),C24,"")</f>
        <v>2514.09</v>
      </c>
      <c r="F24" s="5">
        <f t="shared" si="1"/>
        <v>3.2064534639908189</v>
      </c>
      <c r="G24" s="5">
        <f t="shared" si="2"/>
        <v>3.4003808206068</v>
      </c>
      <c r="H24" s="5">
        <f t="shared" si="3"/>
        <v>3.2064534639908189</v>
      </c>
      <c r="I24" s="5">
        <f t="shared" si="0"/>
        <v>3.4003808206068</v>
      </c>
      <c r="J24" s="5" t="str">
        <f t="shared" si="4"/>
        <v/>
      </c>
      <c r="K24" s="5" t="str">
        <f t="shared" si="5"/>
        <v/>
      </c>
      <c r="L24" s="5">
        <f>IF(AND(C24&lt;&gt;0,B24&lt;&gt;0),1,0)</f>
        <v>1</v>
      </c>
      <c r="M24" s="5">
        <f t="shared" si="6"/>
        <v>0</v>
      </c>
      <c r="N24" s="5">
        <f t="shared" si="7"/>
        <v>1</v>
      </c>
    </row>
    <row r="25" spans="1:14">
      <c r="A25" s="4" t="s">
        <v>25</v>
      </c>
      <c r="B25" s="5">
        <v>1372.58</v>
      </c>
      <c r="C25" s="4">
        <v>1975.57</v>
      </c>
      <c r="D25" s="5">
        <f>IF(AND(C25&lt;&gt;0,B25&lt;&gt;0),B25,"")</f>
        <v>1372.58</v>
      </c>
      <c r="E25" s="5">
        <f>IF(AND(C25&lt;&gt;0,B25&lt;&gt;0),C25,"")</f>
        <v>1975.57</v>
      </c>
      <c r="F25" s="5">
        <f t="shared" si="1"/>
        <v>3.1375376664525696</v>
      </c>
      <c r="G25" s="5">
        <f t="shared" si="2"/>
        <v>3.2956924225647377</v>
      </c>
      <c r="H25" s="5">
        <f t="shared" si="3"/>
        <v>3.1375376664525696</v>
      </c>
      <c r="I25" s="5">
        <f t="shared" si="0"/>
        <v>3.2956924225647377</v>
      </c>
      <c r="J25" s="5" t="str">
        <f t="shared" si="4"/>
        <v/>
      </c>
      <c r="K25" s="5" t="str">
        <f t="shared" si="5"/>
        <v/>
      </c>
      <c r="L25" s="5">
        <f>IF(AND(C25&lt;&gt;0,B25&lt;&gt;0),1,0)</f>
        <v>1</v>
      </c>
      <c r="M25" s="5">
        <f t="shared" si="6"/>
        <v>0</v>
      </c>
      <c r="N25" s="5">
        <f t="shared" si="7"/>
        <v>1</v>
      </c>
    </row>
    <row r="26" spans="1:14">
      <c r="A26" s="4" t="s">
        <v>26</v>
      </c>
      <c r="B26" s="5">
        <v>839.02</v>
      </c>
      <c r="C26" s="4">
        <v>1243.6500000000001</v>
      </c>
      <c r="D26" s="5">
        <f>IF(AND(C26&lt;&gt;0,B26&lt;&gt;0),B26,"")</f>
        <v>839.02</v>
      </c>
      <c r="E26" s="5">
        <f>IF(AND(C26&lt;&gt;0,B26&lt;&gt;0),C26,"")</f>
        <v>1243.6500000000001</v>
      </c>
      <c r="F26" s="5">
        <f t="shared" si="1"/>
        <v>2.9237723133747231</v>
      </c>
      <c r="G26" s="5">
        <f t="shared" si="2"/>
        <v>3.0946981742006634</v>
      </c>
      <c r="H26" s="5">
        <f t="shared" si="3"/>
        <v>2.9237723133747231</v>
      </c>
      <c r="I26" s="5">
        <f t="shared" si="0"/>
        <v>3.0946981742006634</v>
      </c>
      <c r="J26" s="5" t="str">
        <f t="shared" si="4"/>
        <v/>
      </c>
      <c r="K26" s="5" t="str">
        <f t="shared" si="5"/>
        <v/>
      </c>
      <c r="L26" s="5">
        <f>IF(AND(C26&lt;&gt;0,B26&lt;&gt;0),1,0)</f>
        <v>1</v>
      </c>
      <c r="M26" s="5">
        <f t="shared" si="6"/>
        <v>0</v>
      </c>
      <c r="N26" s="5">
        <f t="shared" si="7"/>
        <v>1</v>
      </c>
    </row>
    <row r="27" spans="1:14">
      <c r="A27" s="4" t="s">
        <v>27</v>
      </c>
      <c r="B27" s="5">
        <v>896.15</v>
      </c>
      <c r="C27" s="4">
        <v>1075.26</v>
      </c>
      <c r="D27" s="5">
        <f>IF(AND(C27&lt;&gt;0,B27&lt;&gt;0),B27,"")</f>
        <v>896.15</v>
      </c>
      <c r="E27" s="5">
        <f>IF(AND(C27&lt;&gt;0,B27&lt;&gt;0),C27,"")</f>
        <v>1075.26</v>
      </c>
      <c r="F27" s="5">
        <f t="shared" si="1"/>
        <v>2.9523807091263863</v>
      </c>
      <c r="G27" s="5">
        <f t="shared" si="2"/>
        <v>3.031513490216712</v>
      </c>
      <c r="H27" s="5">
        <f t="shared" si="3"/>
        <v>2.9523807091263863</v>
      </c>
      <c r="I27" s="5">
        <f t="shared" si="0"/>
        <v>3.031513490216712</v>
      </c>
      <c r="J27" s="5" t="str">
        <f t="shared" si="4"/>
        <v/>
      </c>
      <c r="K27" s="5" t="str">
        <f t="shared" si="5"/>
        <v/>
      </c>
      <c r="L27" s="5">
        <f>IF(AND(C27&lt;&gt;0,B27&lt;&gt;0),1,0)</f>
        <v>1</v>
      </c>
      <c r="M27" s="5">
        <f t="shared" si="6"/>
        <v>0</v>
      </c>
      <c r="N27" s="5">
        <f t="shared" si="7"/>
        <v>1</v>
      </c>
    </row>
    <row r="28" spans="1:14">
      <c r="A28" s="4" t="s">
        <v>28</v>
      </c>
      <c r="B28" s="5">
        <v>1160.3499999999999</v>
      </c>
      <c r="C28" s="4">
        <v>1454.9</v>
      </c>
      <c r="D28" s="5">
        <f>IF(AND(C28&lt;&gt;0,B28&lt;&gt;0),B28,"")</f>
        <v>1160.3499999999999</v>
      </c>
      <c r="E28" s="5">
        <f>IF(AND(C28&lt;&gt;0,B28&lt;&gt;0),C28,"")</f>
        <v>1454.9</v>
      </c>
      <c r="F28" s="5">
        <f t="shared" si="1"/>
        <v>3.0645890065905221</v>
      </c>
      <c r="G28" s="5">
        <f t="shared" si="2"/>
        <v>3.1628331438781601</v>
      </c>
      <c r="H28" s="5">
        <f t="shared" si="3"/>
        <v>3.0645890065905221</v>
      </c>
      <c r="I28" s="5">
        <f t="shared" si="0"/>
        <v>3.1628331438781601</v>
      </c>
      <c r="J28" s="5" t="str">
        <f t="shared" si="4"/>
        <v/>
      </c>
      <c r="K28" s="5" t="str">
        <f t="shared" si="5"/>
        <v/>
      </c>
      <c r="L28" s="5">
        <f>IF(AND(C28&lt;&gt;0,B28&lt;&gt;0),1,0)</f>
        <v>1</v>
      </c>
      <c r="M28" s="5">
        <f t="shared" si="6"/>
        <v>0</v>
      </c>
      <c r="N28" s="5">
        <f t="shared" si="7"/>
        <v>1</v>
      </c>
    </row>
    <row r="29" spans="1:14">
      <c r="A29" s="4" t="s">
        <v>29</v>
      </c>
      <c r="B29" s="5">
        <v>1370.6</v>
      </c>
      <c r="C29" s="4">
        <v>2020.19</v>
      </c>
      <c r="D29" s="5">
        <f>IF(AND(C29&lt;&gt;0,B29&lt;&gt;0),B29,"")</f>
        <v>1370.6</v>
      </c>
      <c r="E29" s="5">
        <f>IF(AND(C29&lt;&gt;0,B29&lt;&gt;0),C29,"")</f>
        <v>2020.19</v>
      </c>
      <c r="F29" s="5">
        <f t="shared" si="1"/>
        <v>3.1369107274813759</v>
      </c>
      <c r="G29" s="5">
        <f t="shared" si="2"/>
        <v>3.3053922170065766</v>
      </c>
      <c r="H29" s="5">
        <f t="shared" si="3"/>
        <v>3.1369107274813759</v>
      </c>
      <c r="I29" s="5">
        <f t="shared" si="0"/>
        <v>3.3053922170065766</v>
      </c>
      <c r="J29" s="5" t="str">
        <f t="shared" si="4"/>
        <v/>
      </c>
      <c r="K29" s="5" t="str">
        <f t="shared" si="5"/>
        <v/>
      </c>
      <c r="L29" s="5">
        <f>IF(AND(C29&lt;&gt;0,B29&lt;&gt;0),1,0)</f>
        <v>1</v>
      </c>
      <c r="M29" s="5">
        <f t="shared" si="6"/>
        <v>0</v>
      </c>
      <c r="N29" s="5">
        <f t="shared" si="7"/>
        <v>1</v>
      </c>
    </row>
    <row r="30" spans="1:14">
      <c r="A30" s="4" t="s">
        <v>30</v>
      </c>
      <c r="B30" s="5">
        <v>5916.78</v>
      </c>
      <c r="C30" s="4">
        <v>8541.94</v>
      </c>
      <c r="D30" s="5">
        <f>IF(AND(C30&lt;&gt;0,B30&lt;&gt;0),B30,"")</f>
        <v>5916.78</v>
      </c>
      <c r="E30" s="5">
        <f>IF(AND(C30&lt;&gt;0,B30&lt;&gt;0),C30,"")</f>
        <v>8541.94</v>
      </c>
      <c r="F30" s="5">
        <f t="shared" si="1"/>
        <v>3.7720854214719943</v>
      </c>
      <c r="G30" s="5">
        <f t="shared" si="2"/>
        <v>3.9315565165452151</v>
      </c>
      <c r="H30" s="5">
        <f t="shared" si="3"/>
        <v>3.7720854214719943</v>
      </c>
      <c r="I30" s="5">
        <f t="shared" si="0"/>
        <v>3.9315565165452151</v>
      </c>
      <c r="J30" s="5" t="str">
        <f t="shared" si="4"/>
        <v/>
      </c>
      <c r="K30" s="5" t="str">
        <f t="shared" si="5"/>
        <v/>
      </c>
      <c r="L30" s="5">
        <f>IF(AND(C30&lt;&gt;0,B30&lt;&gt;0),1,0)</f>
        <v>1</v>
      </c>
      <c r="M30" s="5">
        <f t="shared" si="6"/>
        <v>0</v>
      </c>
      <c r="N30" s="5">
        <f t="shared" si="7"/>
        <v>1</v>
      </c>
    </row>
    <row r="31" spans="1:14">
      <c r="A31" s="4" t="s">
        <v>31</v>
      </c>
      <c r="B31" s="5">
        <v>22264.79</v>
      </c>
      <c r="C31" s="4">
        <v>32825.93</v>
      </c>
      <c r="D31" s="5">
        <f>IF(AND(C31&lt;&gt;0,B31&lt;&gt;0),B31,"")</f>
        <v>22264.79</v>
      </c>
      <c r="E31" s="5">
        <f>IF(AND(C31&lt;&gt;0,B31&lt;&gt;0),C31,"")</f>
        <v>32825.93</v>
      </c>
      <c r="F31" s="5">
        <f t="shared" si="1"/>
        <v>4.3476186032502504</v>
      </c>
      <c r="G31" s="5">
        <f t="shared" si="2"/>
        <v>4.5162170390462606</v>
      </c>
      <c r="H31" s="5">
        <f t="shared" si="3"/>
        <v>4.3476186032502504</v>
      </c>
      <c r="I31" s="5">
        <f t="shared" si="0"/>
        <v>4.5162170390462606</v>
      </c>
      <c r="J31" s="5" t="str">
        <f t="shared" si="4"/>
        <v/>
      </c>
      <c r="K31" s="5" t="str">
        <f t="shared" si="5"/>
        <v/>
      </c>
      <c r="L31" s="5">
        <f>IF(AND(C31&lt;&gt;0,B31&lt;&gt;0),1,0)</f>
        <v>1</v>
      </c>
      <c r="M31" s="5">
        <f t="shared" si="6"/>
        <v>0</v>
      </c>
      <c r="N31" s="5">
        <f t="shared" si="7"/>
        <v>1</v>
      </c>
    </row>
    <row r="32" spans="1:14">
      <c r="A32" s="4" t="s">
        <v>32</v>
      </c>
      <c r="B32" s="5">
        <v>16962.89</v>
      </c>
      <c r="C32" s="4">
        <v>25738.89</v>
      </c>
      <c r="D32" s="5">
        <f>IF(AND(C32&lt;&gt;0,B32&lt;&gt;0),B32,"")</f>
        <v>16962.89</v>
      </c>
      <c r="E32" s="5">
        <f>IF(AND(C32&lt;&gt;0,B32&lt;&gt;0),C32,"")</f>
        <v>25738.89</v>
      </c>
      <c r="F32" s="5">
        <f t="shared" si="1"/>
        <v>4.2294998458056474</v>
      </c>
      <c r="G32" s="5">
        <f t="shared" si="2"/>
        <v>4.4105898138477215</v>
      </c>
      <c r="H32" s="5">
        <f t="shared" si="3"/>
        <v>4.2294998458056474</v>
      </c>
      <c r="I32" s="5">
        <f t="shared" si="0"/>
        <v>4.4105898138477215</v>
      </c>
      <c r="J32" s="5" t="str">
        <f t="shared" si="4"/>
        <v/>
      </c>
      <c r="K32" s="5" t="str">
        <f t="shared" si="5"/>
        <v/>
      </c>
      <c r="L32" s="5">
        <f>IF(AND(C32&lt;&gt;0,B32&lt;&gt;0),1,0)</f>
        <v>1</v>
      </c>
      <c r="M32" s="5">
        <f t="shared" si="6"/>
        <v>0</v>
      </c>
      <c r="N32" s="5">
        <f t="shared" si="7"/>
        <v>1</v>
      </c>
    </row>
    <row r="33" spans="1:14">
      <c r="A33" s="4" t="s">
        <v>33</v>
      </c>
      <c r="B33" s="5">
        <v>13164.49</v>
      </c>
      <c r="C33" s="4">
        <v>19824.09</v>
      </c>
      <c r="D33" s="5">
        <f>IF(AND(C33&lt;&gt;0,B33&lt;&gt;0),B33,"")</f>
        <v>13164.49</v>
      </c>
      <c r="E33" s="5">
        <f>IF(AND(C33&lt;&gt;0,B33&lt;&gt;0),C33,"")</f>
        <v>19824.09</v>
      </c>
      <c r="F33" s="5">
        <f t="shared" si="1"/>
        <v>4.1194040389471347</v>
      </c>
      <c r="G33" s="5">
        <f t="shared" si="2"/>
        <v>4.2971932607034296</v>
      </c>
      <c r="H33" s="5">
        <f t="shared" si="3"/>
        <v>4.1194040389471347</v>
      </c>
      <c r="I33" s="5">
        <f t="shared" si="0"/>
        <v>4.2971932607034296</v>
      </c>
      <c r="J33" s="5" t="str">
        <f t="shared" si="4"/>
        <v/>
      </c>
      <c r="K33" s="5" t="str">
        <f t="shared" si="5"/>
        <v/>
      </c>
      <c r="L33" s="5">
        <f>IF(AND(C33&lt;&gt;0,B33&lt;&gt;0),1,0)</f>
        <v>1</v>
      </c>
      <c r="M33" s="5">
        <f t="shared" si="6"/>
        <v>0</v>
      </c>
      <c r="N33" s="5">
        <f t="shared" si="7"/>
        <v>1</v>
      </c>
    </row>
    <row r="34" spans="1:14">
      <c r="A34" s="4" t="s">
        <v>34</v>
      </c>
      <c r="B34" s="5">
        <v>5030.16</v>
      </c>
      <c r="C34" s="4">
        <v>7316.14</v>
      </c>
      <c r="D34" s="5">
        <f>IF(AND(C34&lt;&gt;0,B34&lt;&gt;0),B34,"")</f>
        <v>5030.16</v>
      </c>
      <c r="E34" s="5">
        <f>IF(AND(C34&lt;&gt;0,B34&lt;&gt;0),C34,"")</f>
        <v>7316.14</v>
      </c>
      <c r="F34" s="5">
        <f t="shared" si="1"/>
        <v>3.7015817993724216</v>
      </c>
      <c r="G34" s="5">
        <f t="shared" si="2"/>
        <v>3.8642820074448556</v>
      </c>
      <c r="H34" s="5">
        <f t="shared" si="3"/>
        <v>3.7015817993724216</v>
      </c>
      <c r="I34" s="5">
        <f t="shared" si="0"/>
        <v>3.8642820074448556</v>
      </c>
      <c r="J34" s="5" t="str">
        <f t="shared" si="4"/>
        <v/>
      </c>
      <c r="K34" s="5" t="str">
        <f t="shared" si="5"/>
        <v/>
      </c>
      <c r="L34" s="5">
        <f>IF(AND(C34&lt;&gt;0,B34&lt;&gt;0),1,0)</f>
        <v>1</v>
      </c>
      <c r="M34" s="5">
        <f t="shared" si="6"/>
        <v>0</v>
      </c>
      <c r="N34" s="5">
        <f t="shared" si="7"/>
        <v>1</v>
      </c>
    </row>
    <row r="35" spans="1:14">
      <c r="A35" s="4" t="s">
        <v>35</v>
      </c>
      <c r="B35" s="5">
        <v>3155.75</v>
      </c>
      <c r="C35" s="4">
        <v>4135.6000000000004</v>
      </c>
      <c r="D35" s="5">
        <f>IF(AND(C35&lt;&gt;0,B35&lt;&gt;0),B35,"")</f>
        <v>3155.75</v>
      </c>
      <c r="E35" s="5">
        <f>IF(AND(C35&lt;&gt;0,B35&lt;&gt;0),C35,"")</f>
        <v>4135.6000000000004</v>
      </c>
      <c r="F35" s="5">
        <f t="shared" si="1"/>
        <v>3.4991025908868791</v>
      </c>
      <c r="G35" s="5">
        <f t="shared" si="2"/>
        <v>3.616538526654169</v>
      </c>
      <c r="H35" s="5">
        <f t="shared" si="3"/>
        <v>3.4991025908868791</v>
      </c>
      <c r="I35" s="5">
        <f t="shared" si="0"/>
        <v>3.616538526654169</v>
      </c>
      <c r="J35" s="5" t="str">
        <f t="shared" si="4"/>
        <v/>
      </c>
      <c r="K35" s="5" t="str">
        <f t="shared" si="5"/>
        <v/>
      </c>
      <c r="L35" s="5">
        <f>IF(AND(C35&lt;&gt;0,B35&lt;&gt;0),1,0)</f>
        <v>1</v>
      </c>
      <c r="M35" s="5">
        <f t="shared" si="6"/>
        <v>0</v>
      </c>
      <c r="N35" s="5">
        <f t="shared" si="7"/>
        <v>1</v>
      </c>
    </row>
    <row r="36" spans="1:14">
      <c r="A36" s="4" t="s">
        <v>36</v>
      </c>
      <c r="B36" s="5">
        <v>1693.91</v>
      </c>
      <c r="C36" s="4">
        <v>2475.41</v>
      </c>
      <c r="D36" s="5">
        <f>IF(AND(C36&lt;&gt;0,B36&lt;&gt;0),B36,"")</f>
        <v>1693.91</v>
      </c>
      <c r="E36" s="5">
        <f>IF(AND(C36&lt;&gt;0,B36&lt;&gt;0),C36,"")</f>
        <v>2475.41</v>
      </c>
      <c r="F36" s="5">
        <f t="shared" si="1"/>
        <v>3.228890331885057</v>
      </c>
      <c r="G36" s="5">
        <f t="shared" si="2"/>
        <v>3.3936471410436253</v>
      </c>
      <c r="H36" s="5">
        <f t="shared" si="3"/>
        <v>3.228890331885057</v>
      </c>
      <c r="I36" s="5">
        <f>IF(AND(F36&lt;&gt;0,G36&lt;&gt;0,F36&lt;&gt;"",G36&lt;&gt;""),G36,"")</f>
        <v>3.3936471410436253</v>
      </c>
      <c r="J36" s="5" t="str">
        <f t="shared" si="4"/>
        <v/>
      </c>
      <c r="K36" s="5" t="str">
        <f t="shared" si="5"/>
        <v/>
      </c>
      <c r="L36" s="5">
        <f>IF(AND(C36&lt;&gt;0,B36&lt;&gt;0),1,0)</f>
        <v>1</v>
      </c>
      <c r="M36" s="5">
        <f t="shared" si="6"/>
        <v>0</v>
      </c>
      <c r="N36" s="5">
        <f t="shared" si="7"/>
        <v>1</v>
      </c>
    </row>
    <row r="37" spans="1:14">
      <c r="A37" s="4" t="s">
        <v>37</v>
      </c>
      <c r="B37" s="5"/>
      <c r="C37" s="4">
        <v>2261.19</v>
      </c>
      <c r="D37" s="5" t="str">
        <f>IF(AND(C37&lt;&gt;0,B37&lt;&gt;0),B37,"")</f>
        <v/>
      </c>
      <c r="E37" s="5" t="str">
        <f>IF(AND(C37&lt;&gt;0,B37&lt;&gt;0),C37,"")</f>
        <v/>
      </c>
      <c r="F37" s="5" t="str">
        <f t="shared" si="1"/>
        <v/>
      </c>
      <c r="G37" s="5">
        <f t="shared" si="2"/>
        <v>3.3543370561466421</v>
      </c>
      <c r="H37" s="5" t="str">
        <f t="shared" si="3"/>
        <v/>
      </c>
      <c r="I37" s="5" t="str">
        <f>IF(AND(F37&lt;&gt;0,G37&lt;&gt;0,F37&lt;&gt;"",G37&lt;&gt;""),G37,"")</f>
        <v/>
      </c>
      <c r="J37" s="5" t="str">
        <f t="shared" si="4"/>
        <v/>
      </c>
      <c r="K37" s="5" t="str">
        <f t="shared" si="5"/>
        <v/>
      </c>
      <c r="L37" s="5">
        <f>IF(AND(C37&lt;&gt;0,B37&lt;&gt;0),1,0)</f>
        <v>0</v>
      </c>
      <c r="M37" s="5">
        <f t="shared" si="6"/>
        <v>0</v>
      </c>
      <c r="N37" s="5">
        <f t="shared" si="7"/>
        <v>1</v>
      </c>
    </row>
    <row r="38" spans="1:14">
      <c r="A38" s="4" t="s">
        <v>38</v>
      </c>
      <c r="B38" s="5"/>
      <c r="C38" s="4">
        <v>2014.24</v>
      </c>
      <c r="D38" s="5" t="str">
        <f>IF(AND(C38&lt;&gt;0,B38&lt;&gt;0),B38,"")</f>
        <v/>
      </c>
      <c r="E38" s="5" t="str">
        <f>IF(AND(C38&lt;&gt;0,B38&lt;&gt;0),C38,"")</f>
        <v/>
      </c>
      <c r="F38" s="5" t="str">
        <f t="shared" si="1"/>
        <v/>
      </c>
      <c r="G38" s="5">
        <f t="shared" si="2"/>
        <v>3.3041112162006092</v>
      </c>
      <c r="H38" s="5" t="str">
        <f t="shared" si="3"/>
        <v/>
      </c>
      <c r="I38" s="5" t="str">
        <f t="shared" ref="I38:I101" si="8">IF(AND(F38&lt;&gt;0,G38&lt;&gt;0,F38&lt;&gt;"",G38&lt;&gt;""),G38,"")</f>
        <v/>
      </c>
      <c r="J38" s="5" t="str">
        <f t="shared" si="4"/>
        <v/>
      </c>
      <c r="K38" s="5" t="str">
        <f t="shared" si="5"/>
        <v/>
      </c>
      <c r="L38" s="5">
        <f>IF(AND(C38&lt;&gt;0,B38&lt;&gt;0),1,0)</f>
        <v>0</v>
      </c>
      <c r="M38" s="5">
        <f t="shared" si="6"/>
        <v>0</v>
      </c>
      <c r="N38" s="5">
        <f t="shared" si="7"/>
        <v>1</v>
      </c>
    </row>
    <row r="39" spans="1:14">
      <c r="A39" s="4" t="s">
        <v>39</v>
      </c>
      <c r="B39" s="5"/>
      <c r="C39" s="4">
        <v>1627.46</v>
      </c>
      <c r="D39" s="5" t="str">
        <f>IF(AND(C39&lt;&gt;0,B39&lt;&gt;0),B39,"")</f>
        <v/>
      </c>
      <c r="E39" s="5" t="str">
        <f>IF(AND(C39&lt;&gt;0,B39&lt;&gt;0),C39,"")</f>
        <v/>
      </c>
      <c r="F39" s="5" t="str">
        <f t="shared" si="1"/>
        <v/>
      </c>
      <c r="G39" s="5">
        <f t="shared" si="2"/>
        <v>3.2115103232047408</v>
      </c>
      <c r="H39" s="5" t="str">
        <f t="shared" si="3"/>
        <v/>
      </c>
      <c r="I39" s="5" t="str">
        <f t="shared" si="8"/>
        <v/>
      </c>
      <c r="J39" s="5" t="str">
        <f t="shared" si="4"/>
        <v/>
      </c>
      <c r="K39" s="5" t="str">
        <f t="shared" si="5"/>
        <v/>
      </c>
      <c r="L39" s="5">
        <f>IF(AND(C39&lt;&gt;0,B39&lt;&gt;0),1,0)</f>
        <v>0</v>
      </c>
      <c r="M39" s="5">
        <f t="shared" si="6"/>
        <v>0</v>
      </c>
      <c r="N39" s="5">
        <f t="shared" si="7"/>
        <v>1</v>
      </c>
    </row>
    <row r="40" spans="1:14">
      <c r="A40" s="4" t="s">
        <v>40</v>
      </c>
      <c r="B40" s="5"/>
      <c r="C40" s="4">
        <v>1785.15</v>
      </c>
      <c r="D40" s="5" t="str">
        <f>IF(AND(C40&lt;&gt;0,B40&lt;&gt;0),B40,"")</f>
        <v/>
      </c>
      <c r="E40" s="5" t="str">
        <f>IF(AND(C40&lt;&gt;0,B40&lt;&gt;0),C40,"")</f>
        <v/>
      </c>
      <c r="F40" s="5" t="str">
        <f t="shared" si="1"/>
        <v/>
      </c>
      <c r="G40" s="5">
        <f t="shared" si="2"/>
        <v>3.2516747142494942</v>
      </c>
      <c r="H40" s="5" t="str">
        <f t="shared" si="3"/>
        <v/>
      </c>
      <c r="I40" s="5" t="str">
        <f t="shared" si="8"/>
        <v/>
      </c>
      <c r="J40" s="5" t="str">
        <f t="shared" si="4"/>
        <v/>
      </c>
      <c r="K40" s="5" t="str">
        <f t="shared" si="5"/>
        <v/>
      </c>
      <c r="L40" s="5">
        <f>IF(AND(C40&lt;&gt;0,B40&lt;&gt;0),1,0)</f>
        <v>0</v>
      </c>
      <c r="M40" s="5">
        <f t="shared" si="6"/>
        <v>0</v>
      </c>
      <c r="N40" s="5">
        <f t="shared" si="7"/>
        <v>1</v>
      </c>
    </row>
    <row r="41" spans="1:14">
      <c r="A41" s="4" t="s">
        <v>41</v>
      </c>
      <c r="B41" s="5">
        <v>2350.4499999999998</v>
      </c>
      <c r="C41" s="4">
        <v>3275.75</v>
      </c>
      <c r="D41" s="5">
        <f>IF(AND(C41&lt;&gt;0,B41&lt;&gt;0),B41,"")</f>
        <v>2350.4499999999998</v>
      </c>
      <c r="E41" s="5">
        <f>IF(AND(C41&lt;&gt;0,B41&lt;&gt;0),C41,"")</f>
        <v>3275.75</v>
      </c>
      <c r="F41" s="5">
        <f t="shared" si="1"/>
        <v>3.37115101708349</v>
      </c>
      <c r="G41" s="5">
        <f t="shared" si="2"/>
        <v>3.5153107496929437</v>
      </c>
      <c r="H41" s="5">
        <f t="shared" si="3"/>
        <v>3.37115101708349</v>
      </c>
      <c r="I41" s="5">
        <f t="shared" si="8"/>
        <v>3.5153107496929437</v>
      </c>
      <c r="J41" s="5" t="str">
        <f t="shared" si="4"/>
        <v/>
      </c>
      <c r="K41" s="5" t="str">
        <f t="shared" si="5"/>
        <v/>
      </c>
      <c r="L41" s="5">
        <f>IF(AND(C41&lt;&gt;0,B41&lt;&gt;0),1,0)</f>
        <v>1</v>
      </c>
      <c r="M41" s="5">
        <f t="shared" si="6"/>
        <v>0</v>
      </c>
      <c r="N41" s="5">
        <f t="shared" si="7"/>
        <v>1</v>
      </c>
    </row>
    <row r="42" spans="1:14">
      <c r="A42" s="4" t="s">
        <v>42</v>
      </c>
      <c r="B42" s="5">
        <v>11413.06</v>
      </c>
      <c r="C42" s="4">
        <v>15920.56</v>
      </c>
      <c r="D42" s="5">
        <f>IF(AND(C42&lt;&gt;0,B42&lt;&gt;0),B42,"")</f>
        <v>11413.06</v>
      </c>
      <c r="E42" s="5">
        <f>IF(AND(C42&lt;&gt;0,B42&lt;&gt;0),C42,"")</f>
        <v>15920.56</v>
      </c>
      <c r="F42" s="5">
        <f t="shared" si="1"/>
        <v>4.0574021004168923</v>
      </c>
      <c r="G42" s="5">
        <f t="shared" si="2"/>
        <v>4.2019583398232889</v>
      </c>
      <c r="H42" s="5">
        <f t="shared" si="3"/>
        <v>4.0574021004168923</v>
      </c>
      <c r="I42" s="5">
        <f t="shared" si="8"/>
        <v>4.2019583398232889</v>
      </c>
      <c r="J42" s="5" t="str">
        <f t="shared" si="4"/>
        <v/>
      </c>
      <c r="K42" s="5" t="str">
        <f t="shared" si="5"/>
        <v/>
      </c>
      <c r="L42" s="5">
        <f>IF(AND(C42&lt;&gt;0,B42&lt;&gt;0),1,0)</f>
        <v>1</v>
      </c>
      <c r="M42" s="5">
        <f t="shared" si="6"/>
        <v>0</v>
      </c>
      <c r="N42" s="5">
        <f t="shared" si="7"/>
        <v>1</v>
      </c>
    </row>
    <row r="43" spans="1:14">
      <c r="A43" s="4" t="s">
        <v>43</v>
      </c>
      <c r="B43" s="5">
        <v>16028.66</v>
      </c>
      <c r="C43" s="4">
        <v>22641.65</v>
      </c>
      <c r="D43" s="5">
        <f>IF(AND(C43&lt;&gt;0,B43&lt;&gt;0),B43,"")</f>
        <v>16028.66</v>
      </c>
      <c r="E43" s="5">
        <f>IF(AND(C43&lt;&gt;0,B43&lt;&gt;0),C43,"")</f>
        <v>22641.65</v>
      </c>
      <c r="F43" s="5">
        <f t="shared" si="1"/>
        <v>4.2048972167439862</v>
      </c>
      <c r="G43" s="5">
        <f t="shared" si="2"/>
        <v>4.3549080726833749</v>
      </c>
      <c r="H43" s="5">
        <f t="shared" si="3"/>
        <v>4.2048972167439862</v>
      </c>
      <c r="I43" s="5">
        <f t="shared" si="8"/>
        <v>4.3549080726833749</v>
      </c>
      <c r="J43" s="5" t="str">
        <f t="shared" si="4"/>
        <v/>
      </c>
      <c r="K43" s="5" t="str">
        <f t="shared" si="5"/>
        <v/>
      </c>
      <c r="L43" s="5">
        <f>IF(AND(C43&lt;&gt;0,B43&lt;&gt;0),1,0)</f>
        <v>1</v>
      </c>
      <c r="M43" s="5">
        <f t="shared" si="6"/>
        <v>0</v>
      </c>
      <c r="N43" s="5">
        <f t="shared" si="7"/>
        <v>1</v>
      </c>
    </row>
    <row r="44" spans="1:14">
      <c r="A44" s="4" t="s">
        <v>44</v>
      </c>
      <c r="B44" s="5">
        <v>8431.86</v>
      </c>
      <c r="C44" s="4">
        <v>12481.17</v>
      </c>
      <c r="D44" s="5">
        <f>IF(AND(C44&lt;&gt;0,B44&lt;&gt;0),B44,"")</f>
        <v>8431.86</v>
      </c>
      <c r="E44" s="5">
        <f>IF(AND(C44&lt;&gt;0,B44&lt;&gt;0),C44,"")</f>
        <v>12481.17</v>
      </c>
      <c r="F44" s="5">
        <f t="shared" si="1"/>
        <v>3.9259233870368506</v>
      </c>
      <c r="G44" s="5">
        <f t="shared" si="2"/>
        <v>4.0962552985456826</v>
      </c>
      <c r="H44" s="5">
        <f t="shared" si="3"/>
        <v>3.9259233870368506</v>
      </c>
      <c r="I44" s="5">
        <f t="shared" si="8"/>
        <v>4.0962552985456826</v>
      </c>
      <c r="J44" s="5" t="str">
        <f t="shared" si="4"/>
        <v/>
      </c>
      <c r="K44" s="5" t="str">
        <f t="shared" si="5"/>
        <v/>
      </c>
      <c r="L44" s="5">
        <f>IF(AND(C44&lt;&gt;0,B44&lt;&gt;0),1,0)</f>
        <v>1</v>
      </c>
      <c r="M44" s="5">
        <f t="shared" si="6"/>
        <v>0</v>
      </c>
      <c r="N44" s="5">
        <f t="shared" si="7"/>
        <v>1</v>
      </c>
    </row>
    <row r="45" spans="1:14">
      <c r="A45" s="4" t="s">
        <v>45</v>
      </c>
      <c r="B45" s="5">
        <v>4240.72</v>
      </c>
      <c r="C45" s="4">
        <v>6438.44</v>
      </c>
      <c r="D45" s="5">
        <f>IF(AND(C45&lt;&gt;0,B45&lt;&gt;0),B45,"")</f>
        <v>4240.72</v>
      </c>
      <c r="E45" s="5">
        <f>IF(AND(C45&lt;&gt;0,B45&lt;&gt;0),C45,"")</f>
        <v>6438.44</v>
      </c>
      <c r="F45" s="5">
        <f t="shared" si="1"/>
        <v>3.6274395984513772</v>
      </c>
      <c r="G45" s="5">
        <f t="shared" si="2"/>
        <v>3.8087806528470165</v>
      </c>
      <c r="H45" s="5">
        <f t="shared" si="3"/>
        <v>3.6274395984513772</v>
      </c>
      <c r="I45" s="5">
        <f t="shared" si="8"/>
        <v>3.8087806528470165</v>
      </c>
      <c r="J45" s="5" t="str">
        <f t="shared" si="4"/>
        <v/>
      </c>
      <c r="K45" s="5" t="str">
        <f t="shared" si="5"/>
        <v/>
      </c>
      <c r="L45" s="5">
        <f>IF(AND(C45&lt;&gt;0,B45&lt;&gt;0),1,0)</f>
        <v>1</v>
      </c>
      <c r="M45" s="5">
        <f t="shared" si="6"/>
        <v>0</v>
      </c>
      <c r="N45" s="5">
        <f t="shared" si="7"/>
        <v>1</v>
      </c>
    </row>
    <row r="46" spans="1:14">
      <c r="A46" s="4" t="s">
        <v>46</v>
      </c>
      <c r="B46" s="5">
        <v>3314.43</v>
      </c>
      <c r="C46" s="4">
        <v>5019.25</v>
      </c>
      <c r="D46" s="5">
        <f>IF(AND(C46&lt;&gt;0,B46&lt;&gt;0),B46,"")</f>
        <v>3314.43</v>
      </c>
      <c r="E46" s="5">
        <f>IF(AND(C46&lt;&gt;0,B46&lt;&gt;0),C46,"")</f>
        <v>5019.25</v>
      </c>
      <c r="F46" s="5">
        <f t="shared" si="1"/>
        <v>3.5204088512507408</v>
      </c>
      <c r="G46" s="5">
        <f t="shared" si="2"/>
        <v>3.7006388276638265</v>
      </c>
      <c r="H46" s="5">
        <f t="shared" si="3"/>
        <v>3.5204088512507408</v>
      </c>
      <c r="I46" s="5">
        <f t="shared" si="8"/>
        <v>3.7006388276638265</v>
      </c>
      <c r="J46" s="5" t="str">
        <f t="shared" si="4"/>
        <v/>
      </c>
      <c r="K46" s="5" t="str">
        <f t="shared" si="5"/>
        <v/>
      </c>
      <c r="L46" s="5">
        <f>IF(AND(C46&lt;&gt;0,B46&lt;&gt;0),1,0)</f>
        <v>1</v>
      </c>
      <c r="M46" s="5">
        <f t="shared" si="6"/>
        <v>0</v>
      </c>
      <c r="N46" s="5">
        <f t="shared" si="7"/>
        <v>1</v>
      </c>
    </row>
    <row r="47" spans="1:14">
      <c r="A47" s="4" t="s">
        <v>47</v>
      </c>
      <c r="B47" s="5">
        <v>2281.02</v>
      </c>
      <c r="C47" s="4">
        <v>3171.62</v>
      </c>
      <c r="D47" s="5">
        <f>IF(AND(C47&lt;&gt;0,B47&lt;&gt;0),B47,"")</f>
        <v>2281.02</v>
      </c>
      <c r="E47" s="5">
        <f>IF(AND(C47&lt;&gt;0,B47&lt;&gt;0),C47,"")</f>
        <v>3171.62</v>
      </c>
      <c r="F47" s="5">
        <f t="shared" si="1"/>
        <v>3.3581290931905281</v>
      </c>
      <c r="G47" s="5">
        <f t="shared" si="2"/>
        <v>3.5012811478166954</v>
      </c>
      <c r="H47" s="5">
        <f t="shared" si="3"/>
        <v>3.3581290931905281</v>
      </c>
      <c r="I47" s="5">
        <f t="shared" si="8"/>
        <v>3.5012811478166954</v>
      </c>
      <c r="J47" s="5" t="str">
        <f t="shared" si="4"/>
        <v/>
      </c>
      <c r="K47" s="5" t="str">
        <f t="shared" si="5"/>
        <v/>
      </c>
      <c r="L47" s="5">
        <f>IF(AND(C47&lt;&gt;0,B47&lt;&gt;0),1,0)</f>
        <v>1</v>
      </c>
      <c r="M47" s="5">
        <f t="shared" si="6"/>
        <v>0</v>
      </c>
      <c r="N47" s="5">
        <f t="shared" si="7"/>
        <v>1</v>
      </c>
    </row>
    <row r="48" spans="1:14">
      <c r="A48" s="4" t="s">
        <v>48</v>
      </c>
      <c r="B48" s="5">
        <v>1029.44</v>
      </c>
      <c r="C48" s="4">
        <v>1939.86</v>
      </c>
      <c r="D48" s="5">
        <f>IF(AND(C48&lt;&gt;0,B48&lt;&gt;0),B48,"")</f>
        <v>1029.44</v>
      </c>
      <c r="E48" s="5">
        <f>IF(AND(C48&lt;&gt;0,B48&lt;&gt;0),C48,"")</f>
        <v>1939.86</v>
      </c>
      <c r="F48" s="5">
        <f t="shared" si="1"/>
        <v>3.0126010392218756</v>
      </c>
      <c r="G48" s="5">
        <f t="shared" si="2"/>
        <v>3.2877703879604163</v>
      </c>
      <c r="H48" s="5">
        <f t="shared" si="3"/>
        <v>3.0126010392218756</v>
      </c>
      <c r="I48" s="5">
        <f t="shared" si="8"/>
        <v>3.2877703879604163</v>
      </c>
      <c r="J48" s="5" t="str">
        <f t="shared" si="4"/>
        <v/>
      </c>
      <c r="K48" s="5" t="str">
        <f t="shared" si="5"/>
        <v/>
      </c>
      <c r="L48" s="5">
        <f>IF(AND(C48&lt;&gt;0,B48&lt;&gt;0),1,0)</f>
        <v>1</v>
      </c>
      <c r="M48" s="5">
        <f t="shared" si="6"/>
        <v>0</v>
      </c>
      <c r="N48" s="5">
        <f t="shared" si="7"/>
        <v>1</v>
      </c>
    </row>
    <row r="49" spans="1:14">
      <c r="A49" s="4" t="s">
        <v>49</v>
      </c>
      <c r="B49" s="5"/>
      <c r="C49" s="4">
        <v>1633.41</v>
      </c>
      <c r="D49" s="5" t="str">
        <f>IF(AND(C49&lt;&gt;0,B49&lt;&gt;0),B49,"")</f>
        <v/>
      </c>
      <c r="E49" s="5" t="str">
        <f>IF(AND(C49&lt;&gt;0,B49&lt;&gt;0),C49,"")</f>
        <v/>
      </c>
      <c r="F49" s="5" t="str">
        <f t="shared" si="1"/>
        <v/>
      </c>
      <c r="G49" s="5">
        <f t="shared" si="2"/>
        <v>3.2130952100816281</v>
      </c>
      <c r="H49" s="5" t="str">
        <f t="shared" si="3"/>
        <v/>
      </c>
      <c r="I49" s="5" t="str">
        <f t="shared" si="8"/>
        <v/>
      </c>
      <c r="J49" s="5" t="str">
        <f t="shared" si="4"/>
        <v/>
      </c>
      <c r="K49" s="5" t="str">
        <f t="shared" si="5"/>
        <v/>
      </c>
      <c r="L49" s="5">
        <f>IF(AND(C49&lt;&gt;0,B49&lt;&gt;0),1,0)</f>
        <v>0</v>
      </c>
      <c r="M49" s="5">
        <f t="shared" si="6"/>
        <v>0</v>
      </c>
      <c r="N49" s="5">
        <f t="shared" si="7"/>
        <v>1</v>
      </c>
    </row>
    <row r="50" spans="1:14">
      <c r="A50" s="4" t="s">
        <v>50</v>
      </c>
      <c r="B50" s="5"/>
      <c r="C50" s="4">
        <v>1273.4100000000001</v>
      </c>
      <c r="D50" s="5" t="str">
        <f>IF(AND(C50&lt;&gt;0,B50&lt;&gt;0),B50,"")</f>
        <v/>
      </c>
      <c r="E50" s="5" t="str">
        <f>IF(AND(C50&lt;&gt;0,B50&lt;&gt;0),C50,"")</f>
        <v/>
      </c>
      <c r="F50" s="5" t="str">
        <f t="shared" si="1"/>
        <v/>
      </c>
      <c r="G50" s="5">
        <f t="shared" si="2"/>
        <v>3.1049682560255194</v>
      </c>
      <c r="H50" s="5" t="str">
        <f t="shared" si="3"/>
        <v/>
      </c>
      <c r="I50" s="5" t="str">
        <f t="shared" si="8"/>
        <v/>
      </c>
      <c r="J50" s="5" t="str">
        <f t="shared" si="4"/>
        <v/>
      </c>
      <c r="K50" s="5" t="str">
        <f t="shared" si="5"/>
        <v/>
      </c>
      <c r="L50" s="5">
        <f>IF(AND(C50&lt;&gt;0,B50&lt;&gt;0),1,0)</f>
        <v>0</v>
      </c>
      <c r="M50" s="5">
        <f t="shared" si="6"/>
        <v>0</v>
      </c>
      <c r="N50" s="5">
        <f t="shared" si="7"/>
        <v>1</v>
      </c>
    </row>
    <row r="51" spans="1:14">
      <c r="A51" s="4" t="s">
        <v>51</v>
      </c>
      <c r="B51" s="5"/>
      <c r="C51" s="4">
        <v>1095.78</v>
      </c>
      <c r="D51" s="5" t="str">
        <f>IF(AND(C51&lt;&gt;0,B51&lt;&gt;0),B51,"")</f>
        <v/>
      </c>
      <c r="E51" s="5" t="str">
        <f>IF(AND(C51&lt;&gt;0,B51&lt;&gt;0),C51,"")</f>
        <v/>
      </c>
      <c r="F51" s="5" t="str">
        <f t="shared" si="1"/>
        <v/>
      </c>
      <c r="G51" s="5">
        <f t="shared" si="2"/>
        <v>3.0397233694981214</v>
      </c>
      <c r="H51" s="5" t="str">
        <f t="shared" si="3"/>
        <v/>
      </c>
      <c r="I51" s="5" t="str">
        <f t="shared" si="8"/>
        <v/>
      </c>
      <c r="J51" s="5" t="str">
        <f t="shared" si="4"/>
        <v/>
      </c>
      <c r="K51" s="5" t="str">
        <f t="shared" si="5"/>
        <v/>
      </c>
      <c r="L51" s="5">
        <f>IF(AND(C51&lt;&gt;0,B51&lt;&gt;0),1,0)</f>
        <v>0</v>
      </c>
      <c r="M51" s="5">
        <f t="shared" si="6"/>
        <v>0</v>
      </c>
      <c r="N51" s="5">
        <f t="shared" si="7"/>
        <v>1</v>
      </c>
    </row>
    <row r="52" spans="1:14">
      <c r="A52" s="4" t="s">
        <v>52</v>
      </c>
      <c r="B52" s="5">
        <v>841</v>
      </c>
      <c r="C52" s="4">
        <v>1746.47</v>
      </c>
      <c r="D52" s="5">
        <f>IF(AND(C52&lt;&gt;0,B52&lt;&gt;0),B52,"")</f>
        <v>841</v>
      </c>
      <c r="E52" s="5">
        <f>IF(AND(C52&lt;&gt;0,B52&lt;&gt;0),C52,"")</f>
        <v>1746.47</v>
      </c>
      <c r="F52" s="5">
        <f t="shared" si="1"/>
        <v>2.9247959957979122</v>
      </c>
      <c r="G52" s="5">
        <f t="shared" si="2"/>
        <v>3.2421611299413966</v>
      </c>
      <c r="H52" s="5">
        <f t="shared" si="3"/>
        <v>2.9247959957979122</v>
      </c>
      <c r="I52" s="5">
        <f t="shared" si="8"/>
        <v>3.2421611299413966</v>
      </c>
      <c r="J52" s="5" t="str">
        <f t="shared" si="4"/>
        <v/>
      </c>
      <c r="K52" s="5" t="str">
        <f t="shared" si="5"/>
        <v/>
      </c>
      <c r="L52" s="5">
        <f>IF(AND(C52&lt;&gt;0,B52&lt;&gt;0),1,0)</f>
        <v>1</v>
      </c>
      <c r="M52" s="5">
        <f t="shared" si="6"/>
        <v>0</v>
      </c>
      <c r="N52" s="5">
        <f t="shared" si="7"/>
        <v>1</v>
      </c>
    </row>
    <row r="53" spans="1:14">
      <c r="A53" s="4" t="s">
        <v>53</v>
      </c>
      <c r="B53" s="5">
        <v>1618.54</v>
      </c>
      <c r="C53" s="4">
        <v>2645</v>
      </c>
      <c r="D53" s="5">
        <f>IF(AND(C53&lt;&gt;0,B53&lt;&gt;0),B53,"")</f>
        <v>1618.54</v>
      </c>
      <c r="E53" s="5">
        <f>IF(AND(C53&lt;&gt;0,B53&lt;&gt;0),C53,"")</f>
        <v>2645</v>
      </c>
      <c r="F53" s="5">
        <f t="shared" si="1"/>
        <v>3.2091234368647052</v>
      </c>
      <c r="G53" s="5">
        <f t="shared" si="2"/>
        <v>3.4224256763712044</v>
      </c>
      <c r="H53" s="5">
        <f t="shared" si="3"/>
        <v>3.2091234368647052</v>
      </c>
      <c r="I53" s="5">
        <f t="shared" si="8"/>
        <v>3.4224256763712044</v>
      </c>
      <c r="J53" s="5" t="str">
        <f t="shared" si="4"/>
        <v/>
      </c>
      <c r="K53" s="5" t="str">
        <f t="shared" si="5"/>
        <v/>
      </c>
      <c r="L53" s="5">
        <f>IF(AND(C53&lt;&gt;0,B53&lt;&gt;0),1,0)</f>
        <v>1</v>
      </c>
      <c r="M53" s="5">
        <f t="shared" si="6"/>
        <v>0</v>
      </c>
      <c r="N53" s="5">
        <f t="shared" si="7"/>
        <v>1</v>
      </c>
    </row>
    <row r="54" spans="1:14">
      <c r="A54" s="4" t="s">
        <v>54</v>
      </c>
      <c r="B54" s="5">
        <v>9822.2900000000009</v>
      </c>
      <c r="C54" s="4">
        <v>13724.83</v>
      </c>
      <c r="D54" s="5">
        <f>IF(AND(C54&lt;&gt;0,B54&lt;&gt;0),B54,"")</f>
        <v>9822.2900000000009</v>
      </c>
      <c r="E54" s="5">
        <f>IF(AND(C54&lt;&gt;0,B54&lt;&gt;0),C54,"")</f>
        <v>13724.83</v>
      </c>
      <c r="F54" s="5">
        <f t="shared" si="1"/>
        <v>3.9922127523918469</v>
      </c>
      <c r="G54" s="5">
        <f t="shared" si="2"/>
        <v>4.1375069738493311</v>
      </c>
      <c r="H54" s="5">
        <f t="shared" si="3"/>
        <v>3.9922127523918469</v>
      </c>
      <c r="I54" s="5">
        <f t="shared" si="8"/>
        <v>4.1375069738493311</v>
      </c>
      <c r="J54" s="5" t="str">
        <f t="shared" si="4"/>
        <v/>
      </c>
      <c r="K54" s="5" t="str">
        <f t="shared" si="5"/>
        <v/>
      </c>
      <c r="L54" s="5">
        <f>IF(AND(C54&lt;&gt;0,B54&lt;&gt;0),1,0)</f>
        <v>1</v>
      </c>
      <c r="M54" s="5">
        <f t="shared" si="6"/>
        <v>0</v>
      </c>
      <c r="N54" s="5">
        <f t="shared" si="7"/>
        <v>1</v>
      </c>
    </row>
    <row r="55" spans="1:14">
      <c r="A55" s="4" t="s">
        <v>55</v>
      </c>
      <c r="B55" s="5">
        <v>16082.22</v>
      </c>
      <c r="C55" s="4">
        <v>22364.95</v>
      </c>
      <c r="D55" s="5">
        <f>IF(AND(C55&lt;&gt;0,B55&lt;&gt;0),B55,"")</f>
        <v>16082.22</v>
      </c>
      <c r="E55" s="5">
        <f>IF(AND(C55&lt;&gt;0,B55&lt;&gt;0),C55,"")</f>
        <v>22364.95</v>
      </c>
      <c r="F55" s="5">
        <f t="shared" si="1"/>
        <v>4.2063459988404137</v>
      </c>
      <c r="G55" s="5">
        <f t="shared" si="2"/>
        <v>4.3495679315831959</v>
      </c>
      <c r="H55" s="5">
        <f t="shared" si="3"/>
        <v>4.2063459988404137</v>
      </c>
      <c r="I55" s="5">
        <f t="shared" si="8"/>
        <v>4.3495679315831959</v>
      </c>
      <c r="J55" s="5" t="str">
        <f t="shared" si="4"/>
        <v/>
      </c>
      <c r="K55" s="5" t="str">
        <f t="shared" si="5"/>
        <v/>
      </c>
      <c r="L55" s="5">
        <f>IF(AND(C55&lt;&gt;0,B55&lt;&gt;0),1,0)</f>
        <v>1</v>
      </c>
      <c r="M55" s="5">
        <f t="shared" si="6"/>
        <v>0</v>
      </c>
      <c r="N55" s="5">
        <f t="shared" si="7"/>
        <v>1</v>
      </c>
    </row>
    <row r="56" spans="1:14">
      <c r="A56" s="4" t="s">
        <v>56</v>
      </c>
      <c r="B56" s="5">
        <v>11377.36</v>
      </c>
      <c r="C56" s="4">
        <v>15816.43</v>
      </c>
      <c r="D56" s="5">
        <f>IF(AND(C56&lt;&gt;0,B56&lt;&gt;0),B56,"")</f>
        <v>11377.36</v>
      </c>
      <c r="E56" s="5">
        <f>IF(AND(C56&lt;&gt;0,B56&lt;&gt;0),C56,"")</f>
        <v>15816.43</v>
      </c>
      <c r="F56" s="5">
        <f t="shared" si="1"/>
        <v>4.0560415001572006</v>
      </c>
      <c r="G56" s="5">
        <f t="shared" si="2"/>
        <v>4.1991084635949854</v>
      </c>
      <c r="H56" s="5">
        <f t="shared" si="3"/>
        <v>4.0560415001572006</v>
      </c>
      <c r="I56" s="5">
        <f t="shared" si="8"/>
        <v>4.1991084635949854</v>
      </c>
      <c r="J56" s="5" t="str">
        <f t="shared" si="4"/>
        <v/>
      </c>
      <c r="K56" s="5" t="str">
        <f t="shared" si="5"/>
        <v/>
      </c>
      <c r="L56" s="5">
        <f>IF(AND(C56&lt;&gt;0,B56&lt;&gt;0),1,0)</f>
        <v>1</v>
      </c>
      <c r="M56" s="5">
        <f t="shared" si="6"/>
        <v>0</v>
      </c>
      <c r="N56" s="5">
        <f t="shared" si="7"/>
        <v>1</v>
      </c>
    </row>
    <row r="57" spans="1:14">
      <c r="A57" s="4" t="s">
        <v>57</v>
      </c>
      <c r="B57" s="5">
        <v>5994.14</v>
      </c>
      <c r="C57" s="4">
        <v>8387.23</v>
      </c>
      <c r="D57" s="5">
        <f>IF(AND(C57&lt;&gt;0,B57&lt;&gt;0),B57,"")</f>
        <v>5994.14</v>
      </c>
      <c r="E57" s="5">
        <f>IF(AND(C57&lt;&gt;0,B57&lt;&gt;0),C57,"")</f>
        <v>8387.23</v>
      </c>
      <c r="F57" s="5">
        <f t="shared" si="1"/>
        <v>3.7777268821727592</v>
      </c>
      <c r="G57" s="5">
        <f t="shared" si="2"/>
        <v>3.9236185526825635</v>
      </c>
      <c r="H57" s="5">
        <f t="shared" si="3"/>
        <v>3.7777268821727592</v>
      </c>
      <c r="I57" s="5">
        <f t="shared" si="8"/>
        <v>3.9236185526825635</v>
      </c>
      <c r="J57" s="5" t="str">
        <f t="shared" si="4"/>
        <v/>
      </c>
      <c r="K57" s="5" t="str">
        <f t="shared" si="5"/>
        <v/>
      </c>
      <c r="L57" s="5">
        <f>IF(AND(C57&lt;&gt;0,B57&lt;&gt;0),1,0)</f>
        <v>1</v>
      </c>
      <c r="M57" s="5">
        <f t="shared" si="6"/>
        <v>0</v>
      </c>
      <c r="N57" s="5">
        <f t="shared" si="7"/>
        <v>1</v>
      </c>
    </row>
    <row r="58" spans="1:14">
      <c r="A58" s="4" t="s">
        <v>58</v>
      </c>
      <c r="B58" s="5">
        <v>3814.27</v>
      </c>
      <c r="C58" s="4">
        <v>5001.3999999999996</v>
      </c>
      <c r="D58" s="5">
        <f>IF(AND(C58&lt;&gt;0,B58&lt;&gt;0),B58,"")</f>
        <v>3814.27</v>
      </c>
      <c r="E58" s="5">
        <f>IF(AND(C58&lt;&gt;0,B58&lt;&gt;0),C58,"")</f>
        <v>5001.3999999999996</v>
      </c>
      <c r="F58" s="5">
        <f t="shared" si="1"/>
        <v>3.58141143211843</v>
      </c>
      <c r="G58" s="5">
        <f t="shared" si="2"/>
        <v>3.6990915897697851</v>
      </c>
      <c r="H58" s="5">
        <f t="shared" si="3"/>
        <v>3.58141143211843</v>
      </c>
      <c r="I58" s="5">
        <f t="shared" si="8"/>
        <v>3.6990915897697851</v>
      </c>
      <c r="J58" s="5" t="str">
        <f t="shared" si="4"/>
        <v/>
      </c>
      <c r="K58" s="5" t="str">
        <f t="shared" si="5"/>
        <v/>
      </c>
      <c r="L58" s="5">
        <f>IF(AND(C58&lt;&gt;0,B58&lt;&gt;0),1,0)</f>
        <v>1</v>
      </c>
      <c r="M58" s="5">
        <f t="shared" si="6"/>
        <v>0</v>
      </c>
      <c r="N58" s="5">
        <f t="shared" si="7"/>
        <v>1</v>
      </c>
    </row>
    <row r="59" spans="1:14">
      <c r="A59" s="4" t="s">
        <v>59</v>
      </c>
      <c r="B59" s="5">
        <v>2649.96</v>
      </c>
      <c r="C59" s="4">
        <v>3124.01</v>
      </c>
      <c r="D59" s="5">
        <f>IF(AND(C59&lt;&gt;0,B59&lt;&gt;0),B59,"")</f>
        <v>2649.96</v>
      </c>
      <c r="E59" s="5">
        <f>IF(AND(C59&lt;&gt;0,B59&lt;&gt;0),C59,"")</f>
        <v>3124.01</v>
      </c>
      <c r="F59" s="5">
        <f t="shared" si="1"/>
        <v>3.4232393184989265</v>
      </c>
      <c r="G59" s="5">
        <f t="shared" si="2"/>
        <v>3.4947124153902398</v>
      </c>
      <c r="H59" s="5">
        <f t="shared" si="3"/>
        <v>3.4232393184989265</v>
      </c>
      <c r="I59" s="5">
        <f t="shared" si="8"/>
        <v>3.4947124153902398</v>
      </c>
      <c r="J59" s="5" t="str">
        <f t="shared" si="4"/>
        <v/>
      </c>
      <c r="K59" s="5" t="str">
        <f t="shared" si="5"/>
        <v/>
      </c>
      <c r="L59" s="5">
        <f>IF(AND(C59&lt;&gt;0,B59&lt;&gt;0),1,0)</f>
        <v>1</v>
      </c>
      <c r="M59" s="5">
        <f t="shared" si="6"/>
        <v>0</v>
      </c>
      <c r="N59" s="5">
        <f t="shared" si="7"/>
        <v>1</v>
      </c>
    </row>
    <row r="60" spans="1:14">
      <c r="A60" s="4" t="s">
        <v>60</v>
      </c>
      <c r="B60" s="5"/>
      <c r="C60" s="4">
        <v>2546.81</v>
      </c>
      <c r="D60" s="5" t="str">
        <f>IF(AND(C60&lt;&gt;0,B60&lt;&gt;0),B60,"")</f>
        <v/>
      </c>
      <c r="E60" s="5" t="str">
        <f>IF(AND(C60&lt;&gt;0,B60&lt;&gt;0),C60,"")</f>
        <v/>
      </c>
      <c r="F60" s="5" t="str">
        <f t="shared" si="1"/>
        <v/>
      </c>
      <c r="G60" s="5">
        <f t="shared" si="2"/>
        <v>3.4059965464440003</v>
      </c>
      <c r="H60" s="5" t="str">
        <f t="shared" si="3"/>
        <v/>
      </c>
      <c r="I60" s="5" t="str">
        <f t="shared" si="8"/>
        <v/>
      </c>
      <c r="J60" s="5" t="str">
        <f t="shared" si="4"/>
        <v/>
      </c>
      <c r="K60" s="5" t="str">
        <f t="shared" si="5"/>
        <v/>
      </c>
      <c r="L60" s="5">
        <f>IF(AND(C60&lt;&gt;0,B60&lt;&gt;0),1,0)</f>
        <v>0</v>
      </c>
      <c r="M60" s="5">
        <f t="shared" si="6"/>
        <v>0</v>
      </c>
      <c r="N60" s="5">
        <f t="shared" si="7"/>
        <v>1</v>
      </c>
    </row>
    <row r="61" spans="1:14">
      <c r="A61" s="4" t="s">
        <v>61</v>
      </c>
      <c r="B61" s="5"/>
      <c r="C61" s="4">
        <v>1954.74</v>
      </c>
      <c r="D61" s="5" t="str">
        <f>IF(AND(C61&lt;&gt;0,B61&lt;&gt;0),B61,"")</f>
        <v/>
      </c>
      <c r="E61" s="5" t="str">
        <f>IF(AND(C61&lt;&gt;0,B61&lt;&gt;0),C61,"")</f>
        <v/>
      </c>
      <c r="F61" s="5" t="str">
        <f t="shared" si="1"/>
        <v/>
      </c>
      <c r="G61" s="5">
        <f t="shared" si="2"/>
        <v>3.2910890000569601</v>
      </c>
      <c r="H61" s="5" t="str">
        <f t="shared" si="3"/>
        <v/>
      </c>
      <c r="I61" s="5" t="str">
        <f t="shared" si="8"/>
        <v/>
      </c>
      <c r="J61" s="5" t="str">
        <f t="shared" si="4"/>
        <v/>
      </c>
      <c r="K61" s="5" t="str">
        <f t="shared" si="5"/>
        <v/>
      </c>
      <c r="L61" s="5">
        <f>IF(AND(C61&lt;&gt;0,B61&lt;&gt;0),1,0)</f>
        <v>0</v>
      </c>
      <c r="M61" s="5">
        <f t="shared" si="6"/>
        <v>0</v>
      </c>
      <c r="N61" s="5">
        <f t="shared" si="7"/>
        <v>1</v>
      </c>
    </row>
    <row r="62" spans="1:14">
      <c r="A62" s="4" t="s">
        <v>62</v>
      </c>
      <c r="B62" s="5"/>
      <c r="C62" s="4">
        <v>1853.58</v>
      </c>
      <c r="D62" s="5" t="str">
        <f>IF(AND(C62&lt;&gt;0,B62&lt;&gt;0),B62,"")</f>
        <v/>
      </c>
      <c r="E62" s="5" t="str">
        <f>IF(AND(C62&lt;&gt;0,B62&lt;&gt;0),C62,"")</f>
        <v/>
      </c>
      <c r="F62" s="5" t="str">
        <f t="shared" si="1"/>
        <v/>
      </c>
      <c r="G62" s="5">
        <f t="shared" si="2"/>
        <v>3.2680113347997772</v>
      </c>
      <c r="H62" s="5" t="str">
        <f t="shared" si="3"/>
        <v/>
      </c>
      <c r="I62" s="5" t="str">
        <f t="shared" si="8"/>
        <v/>
      </c>
      <c r="J62" s="5" t="str">
        <f t="shared" si="4"/>
        <v/>
      </c>
      <c r="K62" s="5" t="str">
        <f t="shared" si="5"/>
        <v/>
      </c>
      <c r="L62" s="5">
        <f>IF(AND(C62&lt;&gt;0,B62&lt;&gt;0),1,0)</f>
        <v>0</v>
      </c>
      <c r="M62" s="5">
        <f t="shared" si="6"/>
        <v>0</v>
      </c>
      <c r="N62" s="5">
        <f t="shared" si="7"/>
        <v>1</v>
      </c>
    </row>
    <row r="63" spans="1:14">
      <c r="A63" s="4" t="s">
        <v>63</v>
      </c>
      <c r="B63" s="5"/>
      <c r="C63" s="4">
        <v>1410.27</v>
      </c>
      <c r="D63" s="5" t="str">
        <f>IF(AND(C63&lt;&gt;0,B63&lt;&gt;0),B63,"")</f>
        <v/>
      </c>
      <c r="E63" s="5" t="str">
        <f>IF(AND(C63&lt;&gt;0,B63&lt;&gt;0),C63,"")</f>
        <v/>
      </c>
      <c r="F63" s="5" t="str">
        <f t="shared" si="1"/>
        <v/>
      </c>
      <c r="G63" s="5">
        <f t="shared" si="2"/>
        <v>3.1493022674671334</v>
      </c>
      <c r="H63" s="5" t="str">
        <f t="shared" si="3"/>
        <v/>
      </c>
      <c r="I63" s="5" t="str">
        <f t="shared" si="8"/>
        <v/>
      </c>
      <c r="J63" s="5" t="str">
        <f t="shared" si="4"/>
        <v/>
      </c>
      <c r="K63" s="5" t="str">
        <f t="shared" si="5"/>
        <v/>
      </c>
      <c r="L63" s="5">
        <f>IF(AND(C63&lt;&gt;0,B63&lt;&gt;0),1,0)</f>
        <v>0</v>
      </c>
      <c r="M63" s="5">
        <f t="shared" si="6"/>
        <v>0</v>
      </c>
      <c r="N63" s="5">
        <f t="shared" si="7"/>
        <v>1</v>
      </c>
    </row>
    <row r="64" spans="1:14">
      <c r="A64" s="4" t="s">
        <v>64</v>
      </c>
      <c r="B64" s="5"/>
      <c r="C64" s="4">
        <v>1627.46</v>
      </c>
      <c r="D64" s="5" t="str">
        <f>IF(AND(C64&lt;&gt;0,B64&lt;&gt;0),B64,"")</f>
        <v/>
      </c>
      <c r="E64" s="5" t="str">
        <f>IF(AND(C64&lt;&gt;0,B64&lt;&gt;0),C64,"")</f>
        <v/>
      </c>
      <c r="F64" s="5" t="str">
        <f t="shared" si="1"/>
        <v/>
      </c>
      <c r="G64" s="5">
        <f t="shared" si="2"/>
        <v>3.2115103232047408</v>
      </c>
      <c r="H64" s="5" t="str">
        <f t="shared" si="3"/>
        <v/>
      </c>
      <c r="I64" s="5" t="str">
        <f t="shared" si="8"/>
        <v/>
      </c>
      <c r="J64" s="5" t="str">
        <f t="shared" si="4"/>
        <v/>
      </c>
      <c r="K64" s="5" t="str">
        <f t="shared" si="5"/>
        <v/>
      </c>
      <c r="L64" s="5">
        <f>IF(AND(C64&lt;&gt;0,B64&lt;&gt;0),1,0)</f>
        <v>0</v>
      </c>
      <c r="M64" s="5">
        <f t="shared" si="6"/>
        <v>0</v>
      </c>
      <c r="N64" s="5">
        <f t="shared" si="7"/>
        <v>1</v>
      </c>
    </row>
    <row r="65" spans="1:14">
      <c r="A65" s="4" t="s">
        <v>65</v>
      </c>
      <c r="B65" s="5">
        <v>1828.79</v>
      </c>
      <c r="C65" s="4">
        <v>148.76</v>
      </c>
      <c r="D65" s="5">
        <f>IF(AND(C65&lt;&gt;0,B65&lt;&gt;0),B65,"")</f>
        <v>1828.79</v>
      </c>
      <c r="E65" s="5">
        <f>IF(AND(C65&lt;&gt;0,B65&lt;&gt;0),C65,"")</f>
        <v>148.76</v>
      </c>
      <c r="F65" s="5">
        <f t="shared" si="1"/>
        <v>3.2621638382936098</v>
      </c>
      <c r="G65" s="5">
        <f t="shared" si="2"/>
        <v>2.1724861696869349</v>
      </c>
      <c r="H65" s="5">
        <f t="shared" si="3"/>
        <v>3.2621638382936098</v>
      </c>
      <c r="I65" s="5">
        <f t="shared" si="8"/>
        <v>2.1724861696869349</v>
      </c>
      <c r="J65" s="5" t="str">
        <f t="shared" si="4"/>
        <v/>
      </c>
      <c r="K65" s="5" t="str">
        <f t="shared" si="5"/>
        <v/>
      </c>
      <c r="L65" s="5">
        <f>IF(AND(C65&lt;&gt;0,B65&lt;&gt;0),1,0)</f>
        <v>1</v>
      </c>
      <c r="M65" s="5">
        <f t="shared" si="6"/>
        <v>0</v>
      </c>
      <c r="N65" s="5">
        <f t="shared" si="7"/>
        <v>1</v>
      </c>
    </row>
    <row r="66" spans="1:14">
      <c r="A66" s="4" t="s">
        <v>66</v>
      </c>
      <c r="B66" s="5">
        <v>3725.01</v>
      </c>
      <c r="C66" s="4"/>
      <c r="D66" s="5" t="str">
        <f>IF(AND(C66&lt;&gt;0,B66&lt;&gt;0),B66,"")</f>
        <v/>
      </c>
      <c r="E66" s="5" t="str">
        <f>IF(AND(C66&lt;&gt;0,B66&lt;&gt;0),C66,"")</f>
        <v/>
      </c>
      <c r="F66" s="5">
        <f t="shared" si="1"/>
        <v>3.5711274429739732</v>
      </c>
      <c r="G66" s="5" t="str">
        <f t="shared" si="2"/>
        <v/>
      </c>
      <c r="H66" s="5" t="str">
        <f t="shared" si="3"/>
        <v/>
      </c>
      <c r="I66" s="5" t="str">
        <f t="shared" si="8"/>
        <v/>
      </c>
      <c r="J66" s="5">
        <f t="shared" si="4"/>
        <v>3725.01</v>
      </c>
      <c r="K66" s="5">
        <f t="shared" si="5"/>
        <v>3.5711274429739732</v>
      </c>
      <c r="L66" s="5">
        <f>IF(AND(C66&lt;&gt;0,B66&lt;&gt;0),1,0)</f>
        <v>0</v>
      </c>
      <c r="M66" s="5">
        <f t="shared" si="6"/>
        <v>1</v>
      </c>
      <c r="N66" s="5">
        <f t="shared" si="7"/>
        <v>0</v>
      </c>
    </row>
    <row r="67" spans="1:14">
      <c r="A67" s="4" t="s">
        <v>67</v>
      </c>
      <c r="B67" s="5">
        <v>5165.03</v>
      </c>
      <c r="C67" s="4"/>
      <c r="D67" s="5" t="str">
        <f>IF(AND(C67&lt;&gt;0,B67&lt;&gt;0),B67,"")</f>
        <v/>
      </c>
      <c r="E67" s="5" t="str">
        <f>IF(AND(C67&lt;&gt;0,B67&lt;&gt;0),C67,"")</f>
        <v/>
      </c>
      <c r="F67" s="5">
        <f t="shared" ref="F67:G130" si="9">IF(B67&lt;&gt;0,LOG10(B67),"")</f>
        <v>3.713072848371926</v>
      </c>
      <c r="G67" s="5" t="str">
        <f t="shared" si="9"/>
        <v/>
      </c>
      <c r="H67" s="5" t="str">
        <f t="shared" ref="H67:H130" si="10">IF(AND(F67&lt;&gt;0,G67&lt;&gt;0,F67&lt;&gt;"",G67&lt;&gt;""),F67,"")</f>
        <v/>
      </c>
      <c r="I67" s="5" t="str">
        <f t="shared" si="8"/>
        <v/>
      </c>
      <c r="J67" s="5">
        <f t="shared" ref="J67:J130" si="11">IF(M67=1,B67,"")</f>
        <v>5165.03</v>
      </c>
      <c r="K67" s="5">
        <f t="shared" ref="K67:K130" si="12">IF(M67=1,LOG10(B67),"")</f>
        <v>3.713072848371926</v>
      </c>
      <c r="L67" s="5">
        <f>IF(AND(C67&lt;&gt;0,B67&lt;&gt;0),1,0)</f>
        <v>0</v>
      </c>
      <c r="M67" s="5">
        <f t="shared" ref="M67:M131" si="13">IF(AND(B67&lt;&gt;0,C67=0),1,0)</f>
        <v>1</v>
      </c>
      <c r="N67" s="5">
        <f t="shared" ref="N67:N130" si="14">IF(C67&lt;&gt;0,1,0)</f>
        <v>0</v>
      </c>
    </row>
    <row r="68" spans="1:14">
      <c r="A68" s="4" t="s">
        <v>68</v>
      </c>
      <c r="B68" s="5">
        <v>2217.5500000000002</v>
      </c>
      <c r="D68" s="5" t="str">
        <f>IF(AND(C68&lt;&gt;0,B68&lt;&gt;0),B68,"")</f>
        <v/>
      </c>
      <c r="E68" s="5" t="str">
        <f>IF(AND(C68&lt;&gt;0,B68&lt;&gt;0),C68,"")</f>
        <v/>
      </c>
      <c r="F68" s="5">
        <f t="shared" si="9"/>
        <v>3.3458734208281329</v>
      </c>
      <c r="G68" s="5" t="str">
        <f t="shared" si="9"/>
        <v/>
      </c>
      <c r="H68" s="5" t="str">
        <f t="shared" si="10"/>
        <v/>
      </c>
      <c r="I68" s="5" t="str">
        <f t="shared" si="8"/>
        <v/>
      </c>
      <c r="J68" s="5">
        <f t="shared" si="11"/>
        <v>2217.5500000000002</v>
      </c>
      <c r="K68" s="5">
        <f t="shared" si="12"/>
        <v>3.3458734208281329</v>
      </c>
      <c r="L68" s="5">
        <f>IF(AND(C68&lt;&gt;0,B68&lt;&gt;0),1,0)</f>
        <v>0</v>
      </c>
      <c r="M68" s="5">
        <f t="shared" si="13"/>
        <v>1</v>
      </c>
      <c r="N68" s="5">
        <f t="shared" si="14"/>
        <v>0</v>
      </c>
    </row>
    <row r="69" spans="1:14">
      <c r="A69" s="4" t="s">
        <v>69</v>
      </c>
      <c r="B69" s="5">
        <v>1697.88</v>
      </c>
      <c r="D69" s="5" t="str">
        <f>IF(AND(C69&lt;&gt;0,B69&lt;&gt;0),B69,"")</f>
        <v/>
      </c>
      <c r="E69" s="5" t="str">
        <f>IF(AND(C69&lt;&gt;0,B69&lt;&gt;0),C69,"")</f>
        <v/>
      </c>
      <c r="F69" s="5">
        <f t="shared" si="9"/>
        <v>3.2299069926338193</v>
      </c>
      <c r="G69" s="5" t="str">
        <f t="shared" si="9"/>
        <v/>
      </c>
      <c r="H69" s="5" t="str">
        <f t="shared" si="10"/>
        <v/>
      </c>
      <c r="I69" s="5" t="str">
        <f t="shared" si="8"/>
        <v/>
      </c>
      <c r="J69" s="5">
        <f t="shared" si="11"/>
        <v>1697.88</v>
      </c>
      <c r="K69" s="5">
        <f t="shared" si="12"/>
        <v>3.2299069926338193</v>
      </c>
      <c r="L69" s="5">
        <f>IF(AND(C69&lt;&gt;0,B69&lt;&gt;0),1,0)</f>
        <v>0</v>
      </c>
      <c r="M69" s="5">
        <f t="shared" si="13"/>
        <v>1</v>
      </c>
      <c r="N69" s="5">
        <f t="shared" si="14"/>
        <v>0</v>
      </c>
    </row>
    <row r="70" spans="1:14">
      <c r="A70" s="4" t="s">
        <v>70</v>
      </c>
      <c r="B70" s="5">
        <v>1120.68</v>
      </c>
      <c r="D70" s="5" t="str">
        <f>IF(AND(C70&lt;&gt;0,B70&lt;&gt;0),B70,"")</f>
        <v/>
      </c>
      <c r="E70" s="5" t="str">
        <f>IF(AND(C70&lt;&gt;0,B70&lt;&gt;0),C70,"")</f>
        <v/>
      </c>
      <c r="F70" s="5">
        <f t="shared" si="9"/>
        <v>3.0494816214498024</v>
      </c>
      <c r="G70" s="5" t="str">
        <f t="shared" si="9"/>
        <v/>
      </c>
      <c r="H70" s="5" t="str">
        <f t="shared" si="10"/>
        <v/>
      </c>
      <c r="I70" s="5" t="str">
        <f t="shared" si="8"/>
        <v/>
      </c>
      <c r="J70" s="5">
        <f t="shared" si="11"/>
        <v>1120.68</v>
      </c>
      <c r="K70" s="5">
        <f t="shared" si="12"/>
        <v>3.0494816214498024</v>
      </c>
      <c r="L70" s="5">
        <f>IF(AND(C70&lt;&gt;0,B70&lt;&gt;0),1,0)</f>
        <v>0</v>
      </c>
      <c r="M70" s="5">
        <f t="shared" si="13"/>
        <v>1</v>
      </c>
      <c r="N70" s="5">
        <f t="shared" si="14"/>
        <v>0</v>
      </c>
    </row>
    <row r="71" spans="1:14">
      <c r="A71" s="4" t="s">
        <v>71</v>
      </c>
      <c r="B71" s="5">
        <v>1158.3599999999999</v>
      </c>
      <c r="D71" s="5" t="str">
        <f>IF(AND(C71&lt;&gt;0,B71&lt;&gt;0),B71,"")</f>
        <v/>
      </c>
      <c r="E71" s="5" t="str">
        <f>IF(AND(C71&lt;&gt;0,B71&lt;&gt;0),C71,"")</f>
        <v/>
      </c>
      <c r="F71" s="5">
        <f t="shared" si="9"/>
        <v>3.0638435522377314</v>
      </c>
      <c r="G71" s="5" t="str">
        <f t="shared" si="9"/>
        <v/>
      </c>
      <c r="H71" s="5" t="str">
        <f t="shared" si="10"/>
        <v/>
      </c>
      <c r="I71" s="5" t="str">
        <f t="shared" si="8"/>
        <v/>
      </c>
      <c r="J71" s="5">
        <f t="shared" si="11"/>
        <v>1158.3599999999999</v>
      </c>
      <c r="K71" s="5">
        <f t="shared" si="12"/>
        <v>3.0638435522377314</v>
      </c>
      <c r="L71" s="5">
        <f>IF(AND(C71&lt;&gt;0,B71&lt;&gt;0),1,0)</f>
        <v>0</v>
      </c>
      <c r="M71" s="5">
        <f t="shared" si="13"/>
        <v>1</v>
      </c>
      <c r="N71" s="5">
        <f t="shared" si="14"/>
        <v>0</v>
      </c>
    </row>
    <row r="72" spans="1:14">
      <c r="A72" s="4" t="s">
        <v>72</v>
      </c>
      <c r="B72" s="5"/>
      <c r="D72" s="5" t="str">
        <f>IF(AND(C72&lt;&gt;0,B72&lt;&gt;0),B72,"")</f>
        <v/>
      </c>
      <c r="E72" s="5" t="str">
        <f>IF(AND(C72&lt;&gt;0,B72&lt;&gt;0),C72,"")</f>
        <v/>
      </c>
      <c r="F72" s="5" t="str">
        <f t="shared" si="9"/>
        <v/>
      </c>
      <c r="G72" s="5" t="str">
        <f t="shared" si="9"/>
        <v/>
      </c>
      <c r="H72" s="5" t="str">
        <f t="shared" si="10"/>
        <v/>
      </c>
      <c r="I72" s="5" t="str">
        <f t="shared" si="8"/>
        <v/>
      </c>
      <c r="J72" s="5" t="str">
        <f t="shared" si="11"/>
        <v/>
      </c>
      <c r="K72" s="5" t="str">
        <f t="shared" si="12"/>
        <v/>
      </c>
      <c r="L72" s="5">
        <f>IF(AND(C72&lt;&gt;0,B72&lt;&gt;0),1,0)</f>
        <v>0</v>
      </c>
      <c r="M72" s="5">
        <f t="shared" si="13"/>
        <v>0</v>
      </c>
      <c r="N72" s="5">
        <f t="shared" si="14"/>
        <v>0</v>
      </c>
    </row>
    <row r="73" spans="1:14">
      <c r="A73" s="4" t="s">
        <v>73</v>
      </c>
      <c r="B73" s="5"/>
      <c r="D73" s="5" t="str">
        <f>IF(AND(C73&lt;&gt;0,B73&lt;&gt;0),B73,"")</f>
        <v/>
      </c>
      <c r="E73" s="5" t="str">
        <f>IF(AND(C73&lt;&gt;0,B73&lt;&gt;0),C73,"")</f>
        <v/>
      </c>
      <c r="F73" s="5" t="str">
        <f t="shared" si="9"/>
        <v/>
      </c>
      <c r="G73" s="5" t="str">
        <f t="shared" si="9"/>
        <v/>
      </c>
      <c r="H73" s="5" t="str">
        <f t="shared" si="10"/>
        <v/>
      </c>
      <c r="I73" s="5" t="str">
        <f t="shared" si="8"/>
        <v/>
      </c>
      <c r="J73" s="5" t="str">
        <f t="shared" si="11"/>
        <v/>
      </c>
      <c r="K73" s="5" t="str">
        <f t="shared" si="12"/>
        <v/>
      </c>
      <c r="L73" s="5">
        <f>IF(AND(C73&lt;&gt;0,B73&lt;&gt;0),1,0)</f>
        <v>0</v>
      </c>
      <c r="M73" s="5">
        <f t="shared" si="13"/>
        <v>0</v>
      </c>
      <c r="N73" s="5">
        <f t="shared" si="14"/>
        <v>0</v>
      </c>
    </row>
    <row r="74" spans="1:14">
      <c r="A74" s="4" t="s">
        <v>74</v>
      </c>
      <c r="B74" s="5"/>
      <c r="D74" s="5" t="str">
        <f>IF(AND(C74&lt;&gt;0,B74&lt;&gt;0),B74,"")</f>
        <v/>
      </c>
      <c r="E74" s="5" t="str">
        <f>IF(AND(C74&lt;&gt;0,B74&lt;&gt;0),C74,"")</f>
        <v/>
      </c>
      <c r="F74" s="5" t="str">
        <f t="shared" si="9"/>
        <v/>
      </c>
      <c r="G74" s="5" t="str">
        <f t="shared" si="9"/>
        <v/>
      </c>
      <c r="H74" s="5" t="str">
        <f t="shared" si="10"/>
        <v/>
      </c>
      <c r="I74" s="5" t="str">
        <f t="shared" si="8"/>
        <v/>
      </c>
      <c r="J74" s="5" t="str">
        <f t="shared" si="11"/>
        <v/>
      </c>
      <c r="K74" s="5" t="str">
        <f t="shared" si="12"/>
        <v/>
      </c>
      <c r="L74" s="5">
        <f>IF(AND(C74&lt;&gt;0,B74&lt;&gt;0),1,0)</f>
        <v>0</v>
      </c>
      <c r="M74" s="5">
        <f t="shared" si="13"/>
        <v>0</v>
      </c>
      <c r="N74" s="5">
        <f t="shared" si="14"/>
        <v>0</v>
      </c>
    </row>
    <row r="75" spans="1:14">
      <c r="A75" s="4" t="s">
        <v>75</v>
      </c>
      <c r="B75" s="5"/>
      <c r="D75" s="5" t="str">
        <f>IF(AND(C75&lt;&gt;0,B75&lt;&gt;0),B75,"")</f>
        <v/>
      </c>
      <c r="E75" s="5" t="str">
        <f>IF(AND(C75&lt;&gt;0,B75&lt;&gt;0),C75,"")</f>
        <v/>
      </c>
      <c r="F75" s="5" t="str">
        <f t="shared" si="9"/>
        <v/>
      </c>
      <c r="G75" s="5" t="str">
        <f t="shared" si="9"/>
        <v/>
      </c>
      <c r="H75" s="5" t="str">
        <f t="shared" si="10"/>
        <v/>
      </c>
      <c r="I75" s="5" t="str">
        <f t="shared" si="8"/>
        <v/>
      </c>
      <c r="J75" s="5" t="str">
        <f t="shared" si="11"/>
        <v/>
      </c>
      <c r="K75" s="5" t="str">
        <f t="shared" si="12"/>
        <v/>
      </c>
      <c r="L75" s="5">
        <f>IF(AND(C75&lt;&gt;0,B75&lt;&gt;0),1,0)</f>
        <v>0</v>
      </c>
      <c r="M75" s="5">
        <f t="shared" si="13"/>
        <v>0</v>
      </c>
      <c r="N75" s="5">
        <f t="shared" si="14"/>
        <v>0</v>
      </c>
    </row>
    <row r="76" spans="1:14">
      <c r="A76" s="4" t="s">
        <v>76</v>
      </c>
      <c r="B76" s="5">
        <v>1223.82</v>
      </c>
      <c r="D76" s="5" t="str">
        <f>IF(AND(C76&lt;&gt;0,B76&lt;&gt;0),B76,"")</f>
        <v/>
      </c>
      <c r="E76" s="5" t="str">
        <f>IF(AND(C76&lt;&gt;0,B76&lt;&gt;0),C76,"")</f>
        <v/>
      </c>
      <c r="F76" s="5">
        <f t="shared" si="9"/>
        <v>3.0877175462774171</v>
      </c>
      <c r="G76" s="5" t="str">
        <f t="shared" si="9"/>
        <v/>
      </c>
      <c r="H76" s="5" t="str">
        <f t="shared" si="10"/>
        <v/>
      </c>
      <c r="I76" s="5" t="str">
        <f t="shared" si="8"/>
        <v/>
      </c>
      <c r="J76" s="5">
        <f t="shared" si="11"/>
        <v>1223.82</v>
      </c>
      <c r="K76" s="5">
        <f t="shared" si="12"/>
        <v>3.0877175462774171</v>
      </c>
      <c r="L76" s="5">
        <f>IF(AND(C76&lt;&gt;0,B76&lt;&gt;0),1,0)</f>
        <v>0</v>
      </c>
      <c r="M76" s="5">
        <f t="shared" si="13"/>
        <v>1</v>
      </c>
      <c r="N76" s="5">
        <f t="shared" si="14"/>
        <v>0</v>
      </c>
    </row>
    <row r="77" spans="1:14">
      <c r="A77" s="4" t="s">
        <v>77</v>
      </c>
      <c r="B77" s="5">
        <v>1513.41</v>
      </c>
      <c r="D77" s="5" t="str">
        <f>IF(AND(C77&lt;&gt;0,B77&lt;&gt;0),B77,"")</f>
        <v/>
      </c>
      <c r="E77" s="5" t="str">
        <f>IF(AND(C77&lt;&gt;0,B77&lt;&gt;0),C77,"")</f>
        <v/>
      </c>
      <c r="F77" s="5">
        <f t="shared" si="9"/>
        <v>3.1799565992829764</v>
      </c>
      <c r="G77" s="5" t="str">
        <f t="shared" si="9"/>
        <v/>
      </c>
      <c r="H77" s="5" t="str">
        <f t="shared" si="10"/>
        <v/>
      </c>
      <c r="I77" s="5" t="str">
        <f t="shared" si="8"/>
        <v/>
      </c>
      <c r="J77" s="5">
        <f t="shared" si="11"/>
        <v>1513.41</v>
      </c>
      <c r="K77" s="5">
        <f t="shared" si="12"/>
        <v>3.1799565992829764</v>
      </c>
      <c r="L77" s="5">
        <f>IF(AND(C77&lt;&gt;0,B77&lt;&gt;0),1,0)</f>
        <v>0</v>
      </c>
      <c r="M77" s="5">
        <f t="shared" si="13"/>
        <v>1</v>
      </c>
      <c r="N77" s="5">
        <f t="shared" si="14"/>
        <v>0</v>
      </c>
    </row>
    <row r="78" spans="1:14">
      <c r="A78" s="4" t="s">
        <v>78</v>
      </c>
      <c r="B78" s="5">
        <v>11549.92</v>
      </c>
      <c r="D78" s="5" t="str">
        <f>IF(AND(C78&lt;&gt;0,B78&lt;&gt;0),B78,"")</f>
        <v/>
      </c>
      <c r="E78" s="5" t="str">
        <f>IF(AND(C78&lt;&gt;0,B78&lt;&gt;0),C78,"")</f>
        <v/>
      </c>
      <c r="F78" s="5">
        <f t="shared" si="9"/>
        <v>4.0625789761174378</v>
      </c>
      <c r="G78" s="5" t="str">
        <f t="shared" si="9"/>
        <v/>
      </c>
      <c r="H78" s="5" t="str">
        <f t="shared" si="10"/>
        <v/>
      </c>
      <c r="I78" s="5" t="str">
        <f t="shared" si="8"/>
        <v/>
      </c>
      <c r="J78" s="5">
        <f t="shared" si="11"/>
        <v>11549.92</v>
      </c>
      <c r="K78" s="5">
        <f t="shared" si="12"/>
        <v>4.0625789761174378</v>
      </c>
      <c r="L78" s="5">
        <f>IF(AND(C78&lt;&gt;0,B78&lt;&gt;0),1,0)</f>
        <v>0</v>
      </c>
      <c r="M78" s="5">
        <f t="shared" si="13"/>
        <v>1</v>
      </c>
      <c r="N78" s="5">
        <f t="shared" si="14"/>
        <v>0</v>
      </c>
    </row>
    <row r="79" spans="1:14">
      <c r="A79" s="4" t="s">
        <v>79</v>
      </c>
      <c r="B79" s="5">
        <v>25981.87</v>
      </c>
      <c r="D79" s="5" t="str">
        <f>IF(AND(C79&lt;&gt;0,B79&lt;&gt;0),B79,"")</f>
        <v/>
      </c>
      <c r="E79" s="5" t="str">
        <f>IF(AND(C79&lt;&gt;0,B79&lt;&gt;0),C79,"")</f>
        <v/>
      </c>
      <c r="F79" s="5">
        <f t="shared" si="9"/>
        <v>4.4146704054535064</v>
      </c>
      <c r="G79" s="5" t="str">
        <f t="shared" si="9"/>
        <v/>
      </c>
      <c r="H79" s="5" t="str">
        <f t="shared" si="10"/>
        <v/>
      </c>
      <c r="I79" s="5" t="str">
        <f t="shared" si="8"/>
        <v/>
      </c>
      <c r="J79" s="5">
        <f t="shared" si="11"/>
        <v>25981.87</v>
      </c>
      <c r="K79" s="5">
        <f t="shared" si="12"/>
        <v>4.4146704054535064</v>
      </c>
      <c r="L79" s="5">
        <f>IF(AND(C79&lt;&gt;0,B79&lt;&gt;0),1,0)</f>
        <v>0</v>
      </c>
      <c r="M79" s="5">
        <f t="shared" si="13"/>
        <v>1</v>
      </c>
      <c r="N79" s="5">
        <f t="shared" si="14"/>
        <v>0</v>
      </c>
    </row>
    <row r="80" spans="1:14">
      <c r="A80" s="4" t="s">
        <v>80</v>
      </c>
      <c r="B80" s="5">
        <v>11060</v>
      </c>
      <c r="D80" s="5" t="str">
        <f>IF(AND(C80&lt;&gt;0,B80&lt;&gt;0),B80,"")</f>
        <v/>
      </c>
      <c r="E80" s="5" t="str">
        <f>IF(AND(C80&lt;&gt;0,B80&lt;&gt;0),C80,"")</f>
        <v/>
      </c>
      <c r="F80" s="5">
        <f t="shared" si="9"/>
        <v>4.0437551269686791</v>
      </c>
      <c r="G80" s="5" t="str">
        <f t="shared" si="9"/>
        <v/>
      </c>
      <c r="H80" s="5" t="str">
        <f t="shared" si="10"/>
        <v/>
      </c>
      <c r="I80" s="5" t="str">
        <f t="shared" si="8"/>
        <v/>
      </c>
      <c r="J80" s="5">
        <f t="shared" si="11"/>
        <v>11060</v>
      </c>
      <c r="K80" s="5">
        <f t="shared" si="12"/>
        <v>4.0437551269686791</v>
      </c>
      <c r="L80" s="5">
        <f>IF(AND(C80&lt;&gt;0,B80&lt;&gt;0),1,0)</f>
        <v>0</v>
      </c>
      <c r="M80" s="5">
        <f t="shared" si="13"/>
        <v>1</v>
      </c>
      <c r="N80" s="5">
        <f t="shared" si="14"/>
        <v>0</v>
      </c>
    </row>
    <row r="81" spans="1:14">
      <c r="A81" s="4" t="s">
        <v>81</v>
      </c>
      <c r="B81" s="5">
        <v>4214.9399999999996</v>
      </c>
      <c r="D81" s="5" t="str">
        <f>IF(AND(C81&lt;&gt;0,B81&lt;&gt;0),B81,"")</f>
        <v/>
      </c>
      <c r="E81" s="5" t="str">
        <f>IF(AND(C81&lt;&gt;0,B81&lt;&gt;0),C81,"")</f>
        <v/>
      </c>
      <c r="F81" s="5">
        <f t="shared" si="9"/>
        <v>3.6247913967889036</v>
      </c>
      <c r="G81" s="5" t="str">
        <f t="shared" si="9"/>
        <v/>
      </c>
      <c r="H81" s="5" t="str">
        <f t="shared" si="10"/>
        <v/>
      </c>
      <c r="I81" s="5" t="str">
        <f t="shared" si="8"/>
        <v/>
      </c>
      <c r="J81" s="5">
        <f t="shared" si="11"/>
        <v>4214.9399999999996</v>
      </c>
      <c r="K81" s="5">
        <f t="shared" si="12"/>
        <v>3.6247913967889036</v>
      </c>
      <c r="L81" s="5">
        <f>IF(AND(C81&lt;&gt;0,B81&lt;&gt;0),1,0)</f>
        <v>0</v>
      </c>
      <c r="M81" s="5">
        <f t="shared" si="13"/>
        <v>1</v>
      </c>
      <c r="N81" s="5">
        <f t="shared" si="14"/>
        <v>0</v>
      </c>
    </row>
    <row r="82" spans="1:14">
      <c r="A82" s="4" t="s">
        <v>82</v>
      </c>
      <c r="B82" s="5">
        <v>4147.5</v>
      </c>
      <c r="D82" s="5" t="str">
        <f>IF(AND(C82&lt;&gt;0,B82&lt;&gt;0),B82,"")</f>
        <v/>
      </c>
      <c r="E82" s="5" t="str">
        <f>IF(AND(C82&lt;&gt;0,B82&lt;&gt;0),C82,"")</f>
        <v/>
      </c>
      <c r="F82" s="5">
        <f t="shared" si="9"/>
        <v>3.6177863946963984</v>
      </c>
      <c r="G82" s="5" t="str">
        <f t="shared" si="9"/>
        <v/>
      </c>
      <c r="H82" s="5" t="str">
        <f t="shared" si="10"/>
        <v/>
      </c>
      <c r="I82" s="5" t="str">
        <f t="shared" si="8"/>
        <v/>
      </c>
      <c r="J82" s="5">
        <f t="shared" si="11"/>
        <v>4147.5</v>
      </c>
      <c r="K82" s="5">
        <f t="shared" si="12"/>
        <v>3.6177863946963984</v>
      </c>
      <c r="L82" s="5">
        <f>IF(AND(C82&lt;&gt;0,B82&lt;&gt;0),1,0)</f>
        <v>0</v>
      </c>
      <c r="M82" s="5">
        <f t="shared" si="13"/>
        <v>1</v>
      </c>
      <c r="N82" s="5">
        <f t="shared" si="14"/>
        <v>0</v>
      </c>
    </row>
    <row r="83" spans="1:14">
      <c r="A83" s="4" t="s">
        <v>83</v>
      </c>
      <c r="B83" s="5">
        <v>2056.89</v>
      </c>
      <c r="D83" s="5" t="str">
        <f>IF(AND(C83&lt;&gt;0,B83&lt;&gt;0),B83,"")</f>
        <v/>
      </c>
      <c r="E83" s="5" t="str">
        <f>IF(AND(C83&lt;&gt;0,B83&lt;&gt;0),C83,"")</f>
        <v/>
      </c>
      <c r="F83" s="5">
        <f t="shared" si="9"/>
        <v>3.313211066769886</v>
      </c>
      <c r="G83" s="5" t="str">
        <f t="shared" si="9"/>
        <v/>
      </c>
      <c r="H83" s="5" t="str">
        <f t="shared" si="10"/>
        <v/>
      </c>
      <c r="I83" s="5" t="str">
        <f t="shared" si="8"/>
        <v/>
      </c>
      <c r="J83" s="5">
        <f t="shared" si="11"/>
        <v>2056.89</v>
      </c>
      <c r="K83" s="5">
        <f t="shared" si="12"/>
        <v>3.313211066769886</v>
      </c>
      <c r="L83" s="5">
        <f>IF(AND(C83&lt;&gt;0,B83&lt;&gt;0),1,0)</f>
        <v>0</v>
      </c>
      <c r="M83" s="5">
        <f t="shared" si="13"/>
        <v>1</v>
      </c>
      <c r="N83" s="5">
        <f t="shared" si="14"/>
        <v>0</v>
      </c>
    </row>
    <row r="84" spans="1:14">
      <c r="A84" s="4" t="s">
        <v>84</v>
      </c>
      <c r="B84" s="5">
        <v>1235.72</v>
      </c>
      <c r="D84" s="5" t="str">
        <f>IF(AND(C84&lt;&gt;0,B84&lt;&gt;0),B84,"")</f>
        <v/>
      </c>
      <c r="E84" s="5" t="str">
        <f>IF(AND(C84&lt;&gt;0,B84&lt;&gt;0),C84,"")</f>
        <v/>
      </c>
      <c r="F84" s="5">
        <f t="shared" si="9"/>
        <v>3.0919200757440963</v>
      </c>
      <c r="G84" s="5" t="str">
        <f t="shared" si="9"/>
        <v/>
      </c>
      <c r="H84" s="5" t="str">
        <f t="shared" si="10"/>
        <v/>
      </c>
      <c r="I84" s="5" t="str">
        <f t="shared" si="8"/>
        <v/>
      </c>
      <c r="J84" s="5">
        <f t="shared" si="11"/>
        <v>1235.72</v>
      </c>
      <c r="K84" s="5">
        <f t="shared" si="12"/>
        <v>3.0919200757440963</v>
      </c>
      <c r="L84" s="5">
        <f>IF(AND(C84&lt;&gt;0,B84&lt;&gt;0),1,0)</f>
        <v>0</v>
      </c>
      <c r="M84" s="5">
        <f t="shared" si="13"/>
        <v>1</v>
      </c>
      <c r="N84" s="5">
        <f t="shared" si="14"/>
        <v>0</v>
      </c>
    </row>
    <row r="85" spans="1:14">
      <c r="A85" s="4" t="s">
        <v>85</v>
      </c>
      <c r="B85" s="5"/>
      <c r="D85" s="5" t="str">
        <f>IF(AND(C85&lt;&gt;0,B85&lt;&gt;0),B85,"")</f>
        <v/>
      </c>
      <c r="E85" s="5" t="str">
        <f>IF(AND(C85&lt;&gt;0,B85&lt;&gt;0),C85,"")</f>
        <v/>
      </c>
      <c r="F85" s="5" t="str">
        <f t="shared" si="9"/>
        <v/>
      </c>
      <c r="G85" s="5" t="str">
        <f t="shared" si="9"/>
        <v/>
      </c>
      <c r="H85" s="5" t="str">
        <f t="shared" si="10"/>
        <v/>
      </c>
      <c r="I85" s="5" t="str">
        <f t="shared" si="8"/>
        <v/>
      </c>
      <c r="J85" s="5" t="str">
        <f t="shared" si="11"/>
        <v/>
      </c>
      <c r="K85" s="5" t="str">
        <f t="shared" si="12"/>
        <v/>
      </c>
      <c r="L85" s="5">
        <f>IF(AND(C85&lt;&gt;0,B85&lt;&gt;0),1,0)</f>
        <v>0</v>
      </c>
      <c r="M85" s="5">
        <f t="shared" si="13"/>
        <v>0</v>
      </c>
      <c r="N85" s="5">
        <f t="shared" si="14"/>
        <v>0</v>
      </c>
    </row>
    <row r="86" spans="1:14">
      <c r="A86" s="4" t="s">
        <v>86</v>
      </c>
      <c r="B86" s="5"/>
      <c r="D86" s="5" t="str">
        <f>IF(AND(C86&lt;&gt;0,B86&lt;&gt;0),B86,"")</f>
        <v/>
      </c>
      <c r="E86" s="5" t="str">
        <f>IF(AND(C86&lt;&gt;0,B86&lt;&gt;0),C86,"")</f>
        <v/>
      </c>
      <c r="F86" s="5" t="str">
        <f t="shared" si="9"/>
        <v/>
      </c>
      <c r="G86" s="5" t="str">
        <f t="shared" si="9"/>
        <v/>
      </c>
      <c r="H86" s="5" t="str">
        <f t="shared" si="10"/>
        <v/>
      </c>
      <c r="I86" s="5" t="str">
        <f t="shared" si="8"/>
        <v/>
      </c>
      <c r="J86" s="5" t="str">
        <f t="shared" si="11"/>
        <v/>
      </c>
      <c r="K86" s="5" t="str">
        <f t="shared" si="12"/>
        <v/>
      </c>
      <c r="L86" s="5">
        <f>IF(AND(C86&lt;&gt;0,B86&lt;&gt;0),1,0)</f>
        <v>0</v>
      </c>
      <c r="M86" s="5">
        <f t="shared" si="13"/>
        <v>0</v>
      </c>
      <c r="N86" s="5">
        <f t="shared" si="14"/>
        <v>0</v>
      </c>
    </row>
    <row r="87" spans="1:14">
      <c r="A87" s="4" t="s">
        <v>87</v>
      </c>
      <c r="B87" s="5"/>
      <c r="D87" s="5" t="str">
        <f>IF(AND(C87&lt;&gt;0,B87&lt;&gt;0),B87,"")</f>
        <v/>
      </c>
      <c r="E87" s="5" t="str">
        <f>IF(AND(C87&lt;&gt;0,B87&lt;&gt;0),C87,"")</f>
        <v/>
      </c>
      <c r="F87" s="5" t="str">
        <f t="shared" si="9"/>
        <v/>
      </c>
      <c r="G87" s="5" t="str">
        <f t="shared" si="9"/>
        <v/>
      </c>
      <c r="H87" s="5" t="str">
        <f t="shared" si="10"/>
        <v/>
      </c>
      <c r="I87" s="5" t="str">
        <f t="shared" si="8"/>
        <v/>
      </c>
      <c r="J87" s="5" t="str">
        <f t="shared" si="11"/>
        <v/>
      </c>
      <c r="K87" s="5" t="str">
        <f t="shared" si="12"/>
        <v/>
      </c>
      <c r="L87" s="5">
        <f>IF(AND(C87&lt;&gt;0,B87&lt;&gt;0),1,0)</f>
        <v>0</v>
      </c>
      <c r="M87" s="5">
        <f t="shared" si="13"/>
        <v>0</v>
      </c>
      <c r="N87" s="5">
        <f t="shared" si="14"/>
        <v>0</v>
      </c>
    </row>
    <row r="88" spans="1:14">
      <c r="A88" s="4" t="s">
        <v>88</v>
      </c>
      <c r="B88" s="5">
        <v>909.63</v>
      </c>
      <c r="D88" s="5" t="str">
        <f>IF(AND(C88&lt;&gt;0,B88&lt;&gt;0),B88,"")</f>
        <v/>
      </c>
      <c r="E88" s="5" t="str">
        <f>IF(AND(C88&lt;&gt;0,B88&lt;&gt;0),C88,"")</f>
        <v/>
      </c>
      <c r="F88" s="5">
        <f t="shared" si="9"/>
        <v>2.9588647751401074</v>
      </c>
      <c r="G88" s="5" t="str">
        <f t="shared" si="9"/>
        <v/>
      </c>
      <c r="H88" s="5" t="str">
        <f t="shared" si="10"/>
        <v/>
      </c>
      <c r="I88" s="5" t="str">
        <f t="shared" si="8"/>
        <v/>
      </c>
      <c r="J88" s="5">
        <f t="shared" si="11"/>
        <v>909.63</v>
      </c>
      <c r="K88" s="5">
        <f t="shared" si="12"/>
        <v>2.9588647751401074</v>
      </c>
      <c r="L88" s="5">
        <f>IF(AND(C88&lt;&gt;0,B88&lt;&gt;0),1,0)</f>
        <v>0</v>
      </c>
      <c r="M88" s="5">
        <f t="shared" si="13"/>
        <v>1</v>
      </c>
      <c r="N88" s="5">
        <f t="shared" si="14"/>
        <v>0</v>
      </c>
    </row>
    <row r="89" spans="1:14">
      <c r="A89" s="4" t="s">
        <v>89</v>
      </c>
      <c r="B89" s="5">
        <v>1519.36</v>
      </c>
      <c r="D89" s="5" t="str">
        <f>IF(AND(C89&lt;&gt;0,B89&lt;&gt;0),B89,"")</f>
        <v/>
      </c>
      <c r="E89" s="5" t="str">
        <f>IF(AND(C89&lt;&gt;0,B89&lt;&gt;0),C89,"")</f>
        <v/>
      </c>
      <c r="F89" s="5">
        <f t="shared" si="9"/>
        <v>3.1816606886024594</v>
      </c>
      <c r="G89" s="5" t="str">
        <f t="shared" si="9"/>
        <v/>
      </c>
      <c r="H89" s="5" t="str">
        <f t="shared" si="10"/>
        <v/>
      </c>
      <c r="I89" s="5" t="str">
        <f t="shared" si="8"/>
        <v/>
      </c>
      <c r="J89" s="5">
        <f t="shared" si="11"/>
        <v>1519.36</v>
      </c>
      <c r="K89" s="5">
        <f t="shared" si="12"/>
        <v>3.1816606886024594</v>
      </c>
      <c r="L89" s="5">
        <f>IF(AND(C89&lt;&gt;0,B89&lt;&gt;0),1,0)</f>
        <v>0</v>
      </c>
      <c r="M89" s="5">
        <f t="shared" si="13"/>
        <v>1</v>
      </c>
      <c r="N89" s="5">
        <f t="shared" si="14"/>
        <v>0</v>
      </c>
    </row>
    <row r="90" spans="1:14">
      <c r="A90" s="4" t="s">
        <v>90</v>
      </c>
      <c r="B90" s="5">
        <v>5615.29</v>
      </c>
      <c r="D90" s="5" t="str">
        <f>IF(AND(C90&lt;&gt;0,B90&lt;&gt;0),B90,"")</f>
        <v/>
      </c>
      <c r="E90" s="5" t="str">
        <f>IF(AND(C90&lt;&gt;0,B90&lt;&gt;0),C90,"")</f>
        <v/>
      </c>
      <c r="F90" s="5">
        <f t="shared" si="9"/>
        <v>3.7493721901874122</v>
      </c>
      <c r="G90" s="5" t="str">
        <f t="shared" si="9"/>
        <v/>
      </c>
      <c r="H90" s="5" t="str">
        <f t="shared" si="10"/>
        <v/>
      </c>
      <c r="I90" s="5" t="str">
        <f t="shared" si="8"/>
        <v/>
      </c>
      <c r="J90" s="5">
        <f t="shared" si="11"/>
        <v>5615.29</v>
      </c>
      <c r="K90" s="5">
        <f t="shared" si="12"/>
        <v>3.7493721901874122</v>
      </c>
      <c r="L90" s="5">
        <f>IF(AND(C90&lt;&gt;0,B90&lt;&gt;0),1,0)</f>
        <v>0</v>
      </c>
      <c r="M90" s="5">
        <f t="shared" si="13"/>
        <v>1</v>
      </c>
      <c r="N90" s="5">
        <f t="shared" si="14"/>
        <v>0</v>
      </c>
    </row>
    <row r="91" spans="1:14">
      <c r="A91" s="4" t="s">
        <v>91</v>
      </c>
      <c r="B91" s="5">
        <v>8874.18</v>
      </c>
      <c r="D91" s="5" t="str">
        <f>IF(AND(C91&lt;&gt;0,B91&lt;&gt;0),B91,"")</f>
        <v/>
      </c>
      <c r="E91" s="5" t="str">
        <f>IF(AND(C91&lt;&gt;0,B91&lt;&gt;0),C91,"")</f>
        <v/>
      </c>
      <c r="F91" s="5">
        <f t="shared" si="9"/>
        <v>3.9481282335098942</v>
      </c>
      <c r="G91" s="5" t="str">
        <f t="shared" si="9"/>
        <v/>
      </c>
      <c r="H91" s="5" t="str">
        <f t="shared" si="10"/>
        <v/>
      </c>
      <c r="I91" s="5" t="str">
        <f t="shared" si="8"/>
        <v/>
      </c>
      <c r="J91" s="5">
        <f t="shared" si="11"/>
        <v>8874.18</v>
      </c>
      <c r="K91" s="5">
        <f t="shared" si="12"/>
        <v>3.9481282335098942</v>
      </c>
      <c r="L91" s="5">
        <f>IF(AND(C91&lt;&gt;0,B91&lt;&gt;0),1,0)</f>
        <v>0</v>
      </c>
      <c r="M91" s="5">
        <f t="shared" si="13"/>
        <v>1</v>
      </c>
      <c r="N91" s="5">
        <f t="shared" si="14"/>
        <v>0</v>
      </c>
    </row>
    <row r="92" spans="1:14">
      <c r="A92" s="4" t="s">
        <v>92</v>
      </c>
      <c r="B92" s="5">
        <v>5994.14</v>
      </c>
      <c r="D92" s="5" t="str">
        <f>IF(AND(C92&lt;&gt;0,B92&lt;&gt;0),B92,"")</f>
        <v/>
      </c>
      <c r="E92" s="5" t="str">
        <f>IF(AND(C92&lt;&gt;0,B92&lt;&gt;0),C92,"")</f>
        <v/>
      </c>
      <c r="F92" s="5">
        <f t="shared" si="9"/>
        <v>3.7777268821727592</v>
      </c>
      <c r="G92" s="5" t="str">
        <f t="shared" si="9"/>
        <v/>
      </c>
      <c r="H92" s="5" t="str">
        <f t="shared" si="10"/>
        <v/>
      </c>
      <c r="I92" s="5" t="str">
        <f t="shared" si="8"/>
        <v/>
      </c>
      <c r="J92" s="5">
        <f t="shared" si="11"/>
        <v>5994.14</v>
      </c>
      <c r="K92" s="5">
        <f t="shared" si="12"/>
        <v>3.7777268821727592</v>
      </c>
      <c r="L92" s="5">
        <f>IF(AND(C92&lt;&gt;0,B92&lt;&gt;0),1,0)</f>
        <v>0</v>
      </c>
      <c r="M92" s="5">
        <f t="shared" si="13"/>
        <v>1</v>
      </c>
      <c r="N92" s="5">
        <f t="shared" si="14"/>
        <v>0</v>
      </c>
    </row>
    <row r="93" spans="1:14">
      <c r="A93" s="4" t="s">
        <v>93</v>
      </c>
      <c r="B93" s="5">
        <v>3044.67</v>
      </c>
      <c r="D93" s="5" t="str">
        <f>IF(AND(C93&lt;&gt;0,B93&lt;&gt;0),B93,"")</f>
        <v/>
      </c>
      <c r="E93" s="5" t="str">
        <f>IF(AND(C93&lt;&gt;0,B93&lt;&gt;0),C93,"")</f>
        <v/>
      </c>
      <c r="F93" s="5">
        <f t="shared" si="9"/>
        <v>3.4835402280212606</v>
      </c>
      <c r="G93" s="5" t="str">
        <f t="shared" si="9"/>
        <v/>
      </c>
      <c r="H93" s="5" t="str">
        <f t="shared" si="10"/>
        <v/>
      </c>
      <c r="I93" s="5" t="str">
        <f t="shared" si="8"/>
        <v/>
      </c>
      <c r="J93" s="5">
        <f t="shared" si="11"/>
        <v>3044.67</v>
      </c>
      <c r="K93" s="5">
        <f t="shared" si="12"/>
        <v>3.4835402280212606</v>
      </c>
      <c r="L93" s="5">
        <f>IF(AND(C93&lt;&gt;0,B93&lt;&gt;0),1,0)</f>
        <v>0</v>
      </c>
      <c r="M93" s="5">
        <f t="shared" si="13"/>
        <v>1</v>
      </c>
      <c r="N93" s="5">
        <f t="shared" si="14"/>
        <v>0</v>
      </c>
    </row>
    <row r="94" spans="1:14">
      <c r="A94" s="4" t="s">
        <v>94</v>
      </c>
      <c r="B94" s="5">
        <v>1703.83</v>
      </c>
      <c r="D94" s="5" t="str">
        <f>IF(AND(C94&lt;&gt;0,B94&lt;&gt;0),B94,"")</f>
        <v/>
      </c>
      <c r="E94" s="5" t="str">
        <f>IF(AND(C94&lt;&gt;0,B94&lt;&gt;0),C94,"")</f>
        <v/>
      </c>
      <c r="F94" s="5">
        <f t="shared" si="9"/>
        <v>3.231426260768119</v>
      </c>
      <c r="G94" s="5" t="str">
        <f t="shared" si="9"/>
        <v/>
      </c>
      <c r="H94" s="5" t="str">
        <f t="shared" si="10"/>
        <v/>
      </c>
      <c r="I94" s="5" t="str">
        <f t="shared" si="8"/>
        <v/>
      </c>
      <c r="J94" s="5">
        <f t="shared" si="11"/>
        <v>1703.83</v>
      </c>
      <c r="K94" s="5">
        <f t="shared" si="12"/>
        <v>3.231426260768119</v>
      </c>
      <c r="L94" s="5">
        <f>IF(AND(C94&lt;&gt;0,B94&lt;&gt;0),1,0)</f>
        <v>0</v>
      </c>
      <c r="M94" s="5">
        <f t="shared" si="13"/>
        <v>1</v>
      </c>
      <c r="N94" s="5">
        <f t="shared" si="14"/>
        <v>0</v>
      </c>
    </row>
    <row r="95" spans="1:14">
      <c r="A95" s="4" t="s">
        <v>95</v>
      </c>
      <c r="B95" s="5">
        <v>1509.44</v>
      </c>
      <c r="D95" s="5" t="str">
        <f>IF(AND(C95&lt;&gt;0,B95&lt;&gt;0),B95,"")</f>
        <v/>
      </c>
      <c r="E95" s="5" t="str">
        <f>IF(AND(C95&lt;&gt;0,B95&lt;&gt;0),C95,"")</f>
        <v/>
      </c>
      <c r="F95" s="5">
        <f t="shared" si="9"/>
        <v>3.1788158545656078</v>
      </c>
      <c r="G95" s="5" t="str">
        <f t="shared" si="9"/>
        <v/>
      </c>
      <c r="H95" s="5" t="str">
        <f t="shared" si="10"/>
        <v/>
      </c>
      <c r="I95" s="5" t="str">
        <f t="shared" si="8"/>
        <v/>
      </c>
      <c r="J95" s="5">
        <f t="shared" si="11"/>
        <v>1509.44</v>
      </c>
      <c r="K95" s="5">
        <f t="shared" si="12"/>
        <v>3.1788158545656078</v>
      </c>
      <c r="L95" s="5">
        <f>IF(AND(C95&lt;&gt;0,B95&lt;&gt;0),1,0)</f>
        <v>0</v>
      </c>
      <c r="M95" s="5">
        <f t="shared" si="13"/>
        <v>1</v>
      </c>
      <c r="N95" s="5">
        <f t="shared" si="14"/>
        <v>0</v>
      </c>
    </row>
    <row r="96" spans="1:14">
      <c r="A96" s="4" t="s">
        <v>96</v>
      </c>
      <c r="B96" s="5">
        <v>1067.1199999999999</v>
      </c>
      <c r="D96" s="5" t="str">
        <f>IF(AND(C96&lt;&gt;0,B96&lt;&gt;0),B96,"")</f>
        <v/>
      </c>
      <c r="E96" s="5" t="str">
        <f>IF(AND(C96&lt;&gt;0,B96&lt;&gt;0),C96,"")</f>
        <v/>
      </c>
      <c r="F96" s="5">
        <f t="shared" si="9"/>
        <v>3.0282132595439415</v>
      </c>
      <c r="G96" s="5" t="str">
        <f t="shared" si="9"/>
        <v/>
      </c>
      <c r="H96" s="5" t="str">
        <f t="shared" si="10"/>
        <v/>
      </c>
      <c r="I96" s="5" t="str">
        <f t="shared" si="8"/>
        <v/>
      </c>
      <c r="J96" s="5">
        <f t="shared" si="11"/>
        <v>1067.1199999999999</v>
      </c>
      <c r="K96" s="5">
        <f t="shared" si="12"/>
        <v>3.0282132595439415</v>
      </c>
      <c r="L96" s="5">
        <f>IF(AND(C96&lt;&gt;0,B96&lt;&gt;0),1,0)</f>
        <v>0</v>
      </c>
      <c r="M96" s="5">
        <f t="shared" si="13"/>
        <v>1</v>
      </c>
      <c r="N96" s="5">
        <f t="shared" si="14"/>
        <v>0</v>
      </c>
    </row>
    <row r="97" spans="1:14">
      <c r="A97" s="4" t="s">
        <v>97</v>
      </c>
      <c r="B97" s="5"/>
      <c r="D97" s="5" t="str">
        <f>IF(AND(C97&lt;&gt;0,B97&lt;&gt;0),B97,"")</f>
        <v/>
      </c>
      <c r="E97" s="5" t="str">
        <f>IF(AND(C97&lt;&gt;0,B97&lt;&gt;0),C97,"")</f>
        <v/>
      </c>
      <c r="F97" s="5" t="str">
        <f t="shared" si="9"/>
        <v/>
      </c>
      <c r="G97" s="5" t="str">
        <f t="shared" si="9"/>
        <v/>
      </c>
      <c r="H97" s="5" t="str">
        <f t="shared" si="10"/>
        <v/>
      </c>
      <c r="I97" s="5" t="str">
        <f t="shared" si="8"/>
        <v/>
      </c>
      <c r="J97" s="5" t="str">
        <f t="shared" si="11"/>
        <v/>
      </c>
      <c r="K97" s="5" t="str">
        <f t="shared" si="12"/>
        <v/>
      </c>
      <c r="L97" s="5">
        <f>IF(AND(C97&lt;&gt;0,B97&lt;&gt;0),1,0)</f>
        <v>0</v>
      </c>
      <c r="M97" s="5">
        <f t="shared" si="13"/>
        <v>0</v>
      </c>
      <c r="N97" s="5">
        <f t="shared" si="14"/>
        <v>0</v>
      </c>
    </row>
    <row r="98" spans="1:14">
      <c r="A98" s="4" t="s">
        <v>98</v>
      </c>
      <c r="B98" s="5"/>
      <c r="D98" s="5" t="str">
        <f>IF(AND(C98&lt;&gt;0,B98&lt;&gt;0),B98,"")</f>
        <v/>
      </c>
      <c r="E98" s="5" t="str">
        <f>IF(AND(C98&lt;&gt;0,B98&lt;&gt;0),C98,"")</f>
        <v/>
      </c>
      <c r="F98" s="5" t="str">
        <f t="shared" si="9"/>
        <v/>
      </c>
      <c r="G98" s="5" t="str">
        <f t="shared" si="9"/>
        <v/>
      </c>
      <c r="H98" s="5" t="str">
        <f t="shared" si="10"/>
        <v/>
      </c>
      <c r="I98" s="5" t="str">
        <f t="shared" si="8"/>
        <v/>
      </c>
      <c r="J98" s="5" t="str">
        <f t="shared" si="11"/>
        <v/>
      </c>
      <c r="K98" s="5" t="str">
        <f t="shared" si="12"/>
        <v/>
      </c>
      <c r="L98" s="5">
        <f>IF(AND(C98&lt;&gt;0,B98&lt;&gt;0),1,0)</f>
        <v>0</v>
      </c>
      <c r="M98" s="5">
        <f t="shared" si="13"/>
        <v>0</v>
      </c>
      <c r="N98" s="5">
        <f t="shared" si="14"/>
        <v>0</v>
      </c>
    </row>
    <row r="99" spans="1:14">
      <c r="A99" s="4" t="s">
        <v>99</v>
      </c>
      <c r="B99" s="5"/>
      <c r="D99" s="5" t="str">
        <f>IF(AND(C99&lt;&gt;0,B99&lt;&gt;0),B99,"")</f>
        <v/>
      </c>
      <c r="E99" s="5" t="str">
        <f>IF(AND(C99&lt;&gt;0,B99&lt;&gt;0),C99,"")</f>
        <v/>
      </c>
      <c r="F99" s="5" t="str">
        <f t="shared" si="9"/>
        <v/>
      </c>
      <c r="G99" s="5" t="str">
        <f t="shared" si="9"/>
        <v/>
      </c>
      <c r="H99" s="5" t="str">
        <f t="shared" si="10"/>
        <v/>
      </c>
      <c r="I99" s="5" t="str">
        <f t="shared" si="8"/>
        <v/>
      </c>
      <c r="J99" s="5" t="str">
        <f t="shared" si="11"/>
        <v/>
      </c>
      <c r="K99" s="5" t="str">
        <f t="shared" si="12"/>
        <v/>
      </c>
      <c r="L99" s="5">
        <f>IF(AND(C99&lt;&gt;0,B99&lt;&gt;0),1,0)</f>
        <v>0</v>
      </c>
      <c r="M99" s="5">
        <f t="shared" si="13"/>
        <v>0</v>
      </c>
      <c r="N99" s="5">
        <f t="shared" si="14"/>
        <v>0</v>
      </c>
    </row>
    <row r="100" spans="1:14">
      <c r="A100" s="4" t="s">
        <v>100</v>
      </c>
      <c r="B100" s="5">
        <v>692.24</v>
      </c>
      <c r="D100" s="5" t="str">
        <f>IF(AND(C100&lt;&gt;0,B100&lt;&gt;0),B100,"")</f>
        <v/>
      </c>
      <c r="E100" s="5" t="str">
        <f>IF(AND(C100&lt;&gt;0,B100&lt;&gt;0),C100,"")</f>
        <v/>
      </c>
      <c r="F100" s="5">
        <f t="shared" si="9"/>
        <v>2.8402566907069762</v>
      </c>
      <c r="G100" s="5" t="str">
        <f t="shared" si="9"/>
        <v/>
      </c>
      <c r="H100" s="5" t="str">
        <f t="shared" si="10"/>
        <v/>
      </c>
      <c r="I100" s="5" t="str">
        <f t="shared" si="8"/>
        <v/>
      </c>
      <c r="J100" s="5">
        <f t="shared" si="11"/>
        <v>692.24</v>
      </c>
      <c r="K100" s="5">
        <f t="shared" si="12"/>
        <v>2.8402566907069762</v>
      </c>
      <c r="L100" s="5">
        <f>IF(AND(C100&lt;&gt;0,B100&lt;&gt;0),1,0)</f>
        <v>0</v>
      </c>
      <c r="M100" s="5">
        <f t="shared" si="13"/>
        <v>1</v>
      </c>
      <c r="N100" s="5">
        <f t="shared" si="14"/>
        <v>0</v>
      </c>
    </row>
    <row r="101" spans="1:14">
      <c r="A101" s="4" t="s">
        <v>101</v>
      </c>
      <c r="B101" s="5">
        <v>1154.4000000000001</v>
      </c>
      <c r="D101" s="5" t="str">
        <f>IF(AND(C101&lt;&gt;0,B101&lt;&gt;0),B101,"")</f>
        <v/>
      </c>
      <c r="E101" s="5" t="str">
        <f>IF(AND(C101&lt;&gt;0,B101&lt;&gt;0),C101,"")</f>
        <v/>
      </c>
      <c r="F101" s="5">
        <f t="shared" si="9"/>
        <v>3.0623563180854378</v>
      </c>
      <c r="G101" s="5" t="str">
        <f t="shared" si="9"/>
        <v/>
      </c>
      <c r="H101" s="5" t="str">
        <f t="shared" si="10"/>
        <v/>
      </c>
      <c r="I101" s="5" t="str">
        <f t="shared" si="8"/>
        <v/>
      </c>
      <c r="J101" s="5">
        <f t="shared" si="11"/>
        <v>1154.4000000000001</v>
      </c>
      <c r="K101" s="5">
        <f t="shared" si="12"/>
        <v>3.0623563180854378</v>
      </c>
      <c r="L101" s="5">
        <f>IF(AND(C101&lt;&gt;0,B101&lt;&gt;0),1,0)</f>
        <v>0</v>
      </c>
      <c r="M101" s="5">
        <f t="shared" si="13"/>
        <v>1</v>
      </c>
      <c r="N101" s="5">
        <f t="shared" si="14"/>
        <v>0</v>
      </c>
    </row>
    <row r="102" spans="1:14">
      <c r="A102" s="4" t="s">
        <v>102</v>
      </c>
      <c r="B102" s="5">
        <v>5988.19</v>
      </c>
      <c r="D102" s="5" t="str">
        <f>IF(AND(C102&lt;&gt;0,B102&lt;&gt;0),B102,"")</f>
        <v/>
      </c>
      <c r="E102" s="5" t="str">
        <f>IF(AND(C102&lt;&gt;0,B102&lt;&gt;0),C102,"")</f>
        <v/>
      </c>
      <c r="F102" s="5">
        <f t="shared" si="9"/>
        <v>3.7772955716714272</v>
      </c>
      <c r="G102" s="5" t="str">
        <f t="shared" si="9"/>
        <v/>
      </c>
      <c r="H102" s="5" t="str">
        <f t="shared" si="10"/>
        <v/>
      </c>
      <c r="I102" s="5" t="str">
        <f t="shared" ref="I102:I157" si="15">IF(AND(F102&lt;&gt;0,G102&lt;&gt;0,F102&lt;&gt;"",G102&lt;&gt;""),G102,"")</f>
        <v/>
      </c>
      <c r="J102" s="5">
        <f t="shared" si="11"/>
        <v>5988.19</v>
      </c>
      <c r="K102" s="5">
        <f t="shared" si="12"/>
        <v>3.7772955716714272</v>
      </c>
      <c r="L102" s="5">
        <f>IF(AND(C102&lt;&gt;0,B102&lt;&gt;0),1,0)</f>
        <v>0</v>
      </c>
      <c r="M102" s="5">
        <f t="shared" si="13"/>
        <v>1</v>
      </c>
      <c r="N102" s="5">
        <f t="shared" si="14"/>
        <v>0</v>
      </c>
    </row>
    <row r="103" spans="1:14">
      <c r="A103" s="4" t="s">
        <v>103</v>
      </c>
      <c r="B103" s="5">
        <v>14078.88</v>
      </c>
      <c r="D103" s="5" t="str">
        <f>IF(AND(C103&lt;&gt;0,B103&lt;&gt;0),B103,"")</f>
        <v/>
      </c>
      <c r="E103" s="5" t="str">
        <f>IF(AND(C103&lt;&gt;0,B103&lt;&gt;0),C103,"")</f>
        <v/>
      </c>
      <c r="F103" s="5">
        <f t="shared" si="9"/>
        <v>4.148568107280056</v>
      </c>
      <c r="G103" s="5" t="str">
        <f t="shared" si="9"/>
        <v/>
      </c>
      <c r="H103" s="5" t="str">
        <f t="shared" si="10"/>
        <v/>
      </c>
      <c r="I103" s="5" t="str">
        <f t="shared" si="15"/>
        <v/>
      </c>
      <c r="J103" s="5">
        <f t="shared" si="11"/>
        <v>14078.88</v>
      </c>
      <c r="K103" s="5">
        <f t="shared" si="12"/>
        <v>4.148568107280056</v>
      </c>
      <c r="L103" s="5">
        <f>IF(AND(C103&lt;&gt;0,B103&lt;&gt;0),1,0)</f>
        <v>0</v>
      </c>
      <c r="M103" s="5">
        <f t="shared" si="13"/>
        <v>1</v>
      </c>
      <c r="N103" s="5">
        <f t="shared" si="14"/>
        <v>0</v>
      </c>
    </row>
    <row r="104" spans="1:14">
      <c r="A104" s="4" t="s">
        <v>104</v>
      </c>
      <c r="B104" s="5">
        <v>8386.24</v>
      </c>
      <c r="D104" s="5" t="str">
        <f>IF(AND(C104&lt;&gt;0,B104&lt;&gt;0),B104,"")</f>
        <v/>
      </c>
      <c r="E104" s="5" t="str">
        <f>IF(AND(C104&lt;&gt;0,B104&lt;&gt;0),C104,"")</f>
        <v/>
      </c>
      <c r="F104" s="5">
        <f t="shared" si="9"/>
        <v>3.9235672870186811</v>
      </c>
      <c r="G104" s="5" t="str">
        <f t="shared" si="9"/>
        <v/>
      </c>
      <c r="H104" s="5" t="str">
        <f t="shared" si="10"/>
        <v/>
      </c>
      <c r="I104" s="5" t="str">
        <f t="shared" si="15"/>
        <v/>
      </c>
      <c r="J104" s="5">
        <f t="shared" si="11"/>
        <v>8386.24</v>
      </c>
      <c r="K104" s="5">
        <f t="shared" si="12"/>
        <v>3.9235672870186811</v>
      </c>
      <c r="L104" s="5">
        <f>IF(AND(C104&lt;&gt;0,B104&lt;&gt;0),1,0)</f>
        <v>0</v>
      </c>
      <c r="M104" s="5">
        <f t="shared" si="13"/>
        <v>1</v>
      </c>
      <c r="N104" s="5">
        <f t="shared" si="14"/>
        <v>0</v>
      </c>
    </row>
    <row r="105" spans="1:14">
      <c r="A105" s="4" t="s">
        <v>105</v>
      </c>
      <c r="B105" s="5">
        <v>3756.75</v>
      </c>
      <c r="D105" s="5" t="str">
        <f>IF(AND(C105&lt;&gt;0,B105&lt;&gt;0),B105,"")</f>
        <v/>
      </c>
      <c r="E105" s="5" t="str">
        <f>IF(AND(C105&lt;&gt;0,B105&lt;&gt;0),C105,"")</f>
        <v/>
      </c>
      <c r="F105" s="5">
        <f t="shared" si="9"/>
        <v>3.5748122950812142</v>
      </c>
      <c r="G105" s="5" t="str">
        <f t="shared" si="9"/>
        <v/>
      </c>
      <c r="H105" s="5" t="str">
        <f t="shared" si="10"/>
        <v/>
      </c>
      <c r="I105" s="5" t="str">
        <f t="shared" si="15"/>
        <v/>
      </c>
      <c r="J105" s="5">
        <f t="shared" si="11"/>
        <v>3756.75</v>
      </c>
      <c r="K105" s="5">
        <f t="shared" si="12"/>
        <v>3.5748122950812142</v>
      </c>
      <c r="L105" s="5">
        <f>IF(AND(C105&lt;&gt;0,B105&lt;&gt;0),1,0)</f>
        <v>0</v>
      </c>
      <c r="M105" s="5">
        <f t="shared" si="13"/>
        <v>1</v>
      </c>
      <c r="N105" s="5">
        <f t="shared" si="14"/>
        <v>0</v>
      </c>
    </row>
    <row r="106" spans="1:14">
      <c r="A106" s="4" t="s">
        <v>106</v>
      </c>
      <c r="B106" s="5">
        <v>1572.92</v>
      </c>
      <c r="D106" s="5" t="str">
        <f>IF(AND(C106&lt;&gt;0,B106&lt;&gt;0),B106,"")</f>
        <v/>
      </c>
      <c r="E106" s="5" t="str">
        <f>IF(AND(C106&lt;&gt;0,B106&lt;&gt;0),C106,"")</f>
        <v/>
      </c>
      <c r="F106" s="5">
        <f t="shared" si="9"/>
        <v>3.1967066346117927</v>
      </c>
      <c r="G106" s="5" t="str">
        <f t="shared" si="9"/>
        <v/>
      </c>
      <c r="H106" s="5" t="str">
        <f t="shared" si="10"/>
        <v/>
      </c>
      <c r="I106" s="5" t="str">
        <f t="shared" si="15"/>
        <v/>
      </c>
      <c r="J106" s="5">
        <f t="shared" si="11"/>
        <v>1572.92</v>
      </c>
      <c r="K106" s="5">
        <f t="shared" si="12"/>
        <v>3.1967066346117927</v>
      </c>
      <c r="L106" s="5">
        <f>IF(AND(C106&lt;&gt;0,B106&lt;&gt;0),1,0)</f>
        <v>0</v>
      </c>
      <c r="M106" s="5">
        <f t="shared" si="13"/>
        <v>1</v>
      </c>
      <c r="N106" s="5">
        <f t="shared" si="14"/>
        <v>0</v>
      </c>
    </row>
    <row r="107" spans="1:14">
      <c r="A107" s="4" t="s">
        <v>107</v>
      </c>
      <c r="B107" s="5">
        <v>1483.66</v>
      </c>
      <c r="D107" s="5" t="str">
        <f>IF(AND(C107&lt;&gt;0,B107&lt;&gt;0),B107,"")</f>
        <v/>
      </c>
      <c r="E107" s="5" t="str">
        <f>IF(AND(C107&lt;&gt;0,B107&lt;&gt;0),C107,"")</f>
        <v/>
      </c>
      <c r="F107" s="5">
        <f t="shared" si="9"/>
        <v>3.1713343881116911</v>
      </c>
      <c r="G107" s="5" t="str">
        <f t="shared" si="9"/>
        <v/>
      </c>
      <c r="H107" s="5" t="str">
        <f t="shared" si="10"/>
        <v/>
      </c>
      <c r="I107" s="5" t="str">
        <f t="shared" si="15"/>
        <v/>
      </c>
      <c r="J107" s="5">
        <f t="shared" si="11"/>
        <v>1483.66</v>
      </c>
      <c r="K107" s="5">
        <f t="shared" si="12"/>
        <v>3.1713343881116911</v>
      </c>
      <c r="L107" s="5">
        <f>IF(AND(C107&lt;&gt;0,B107&lt;&gt;0),1,0)</f>
        <v>0</v>
      </c>
      <c r="M107" s="5">
        <f t="shared" si="13"/>
        <v>1</v>
      </c>
      <c r="N107" s="5">
        <f t="shared" si="14"/>
        <v>0</v>
      </c>
    </row>
    <row r="108" spans="1:14">
      <c r="A108" s="4" t="s">
        <v>108</v>
      </c>
      <c r="B108" s="5">
        <v>1186.1300000000001</v>
      </c>
      <c r="D108" s="5" t="str">
        <f>IF(AND(C108&lt;&gt;0,B108&lt;&gt;0),B108,"")</f>
        <v/>
      </c>
      <c r="E108" s="5" t="str">
        <f>IF(AND(C108&lt;&gt;0,B108&lt;&gt;0),C108,"")</f>
        <v/>
      </c>
      <c r="F108" s="5">
        <f t="shared" si="9"/>
        <v>3.0741322903677184</v>
      </c>
      <c r="G108" s="5" t="str">
        <f t="shared" si="9"/>
        <v/>
      </c>
      <c r="H108" s="5" t="str">
        <f t="shared" si="10"/>
        <v/>
      </c>
      <c r="I108" s="5" t="str">
        <f t="shared" si="15"/>
        <v/>
      </c>
      <c r="J108" s="5">
        <f t="shared" si="11"/>
        <v>1186.1300000000001</v>
      </c>
      <c r="K108" s="5">
        <f t="shared" si="12"/>
        <v>3.0741322903677184</v>
      </c>
      <c r="L108" s="5">
        <f>IF(AND(C108&lt;&gt;0,B108&lt;&gt;0),1,0)</f>
        <v>0</v>
      </c>
      <c r="M108" s="5">
        <f t="shared" si="13"/>
        <v>1</v>
      </c>
      <c r="N108" s="5">
        <f t="shared" si="14"/>
        <v>0</v>
      </c>
    </row>
    <row r="109" spans="1:14">
      <c r="A109" s="4" t="s">
        <v>109</v>
      </c>
      <c r="B109" s="5"/>
      <c r="D109" s="5" t="str">
        <f>IF(AND(C109&lt;&gt;0,B109&lt;&gt;0),B109,"")</f>
        <v/>
      </c>
      <c r="E109" s="5" t="str">
        <f>IF(AND(C109&lt;&gt;0,B109&lt;&gt;0),C109,"")</f>
        <v/>
      </c>
      <c r="F109" s="5" t="str">
        <f t="shared" si="9"/>
        <v/>
      </c>
      <c r="G109" s="5" t="str">
        <f t="shared" si="9"/>
        <v/>
      </c>
      <c r="H109" s="5" t="str">
        <f t="shared" si="10"/>
        <v/>
      </c>
      <c r="I109" s="5" t="str">
        <f t="shared" si="15"/>
        <v/>
      </c>
      <c r="J109" s="5" t="str">
        <f t="shared" si="11"/>
        <v/>
      </c>
      <c r="K109" s="5" t="str">
        <f t="shared" si="12"/>
        <v/>
      </c>
      <c r="L109" s="5">
        <f>IF(AND(C109&lt;&gt;0,B109&lt;&gt;0),1,0)</f>
        <v>0</v>
      </c>
      <c r="M109" s="5">
        <f t="shared" si="13"/>
        <v>0</v>
      </c>
      <c r="N109" s="5">
        <f t="shared" si="14"/>
        <v>0</v>
      </c>
    </row>
    <row r="110" spans="1:14">
      <c r="A110" s="4" t="s">
        <v>110</v>
      </c>
      <c r="B110" s="5"/>
      <c r="D110" s="5" t="str">
        <f>IF(AND(C110&lt;&gt;0,B110&lt;&gt;0),B110,"")</f>
        <v/>
      </c>
      <c r="E110" s="5" t="str">
        <f>IF(AND(C110&lt;&gt;0,B110&lt;&gt;0),C110,"")</f>
        <v/>
      </c>
      <c r="F110" s="5" t="str">
        <f t="shared" si="9"/>
        <v/>
      </c>
      <c r="G110" s="5" t="str">
        <f t="shared" si="9"/>
        <v/>
      </c>
      <c r="H110" s="5" t="str">
        <f t="shared" si="10"/>
        <v/>
      </c>
      <c r="I110" s="5" t="str">
        <f t="shared" si="15"/>
        <v/>
      </c>
      <c r="J110" s="5" t="str">
        <f t="shared" si="11"/>
        <v/>
      </c>
      <c r="K110" s="5" t="str">
        <f t="shared" si="12"/>
        <v/>
      </c>
      <c r="L110" s="5">
        <f>IF(AND(C110&lt;&gt;0,B110&lt;&gt;0),1,0)</f>
        <v>0</v>
      </c>
      <c r="M110" s="5">
        <f t="shared" si="13"/>
        <v>0</v>
      </c>
      <c r="N110" s="5">
        <f t="shared" si="14"/>
        <v>0</v>
      </c>
    </row>
    <row r="111" spans="1:14">
      <c r="A111" s="4" t="s">
        <v>111</v>
      </c>
      <c r="B111" s="5"/>
      <c r="D111" s="5" t="str">
        <f>IF(AND(C111&lt;&gt;0,B111&lt;&gt;0),B111,"")</f>
        <v/>
      </c>
      <c r="E111" s="5" t="str">
        <f>IF(AND(C111&lt;&gt;0,B111&lt;&gt;0),C111,"")</f>
        <v/>
      </c>
      <c r="F111" s="5" t="str">
        <f t="shared" si="9"/>
        <v/>
      </c>
      <c r="G111" s="5" t="str">
        <f t="shared" si="9"/>
        <v/>
      </c>
      <c r="H111" s="5" t="str">
        <f t="shared" si="10"/>
        <v/>
      </c>
      <c r="I111" s="5" t="str">
        <f t="shared" si="15"/>
        <v/>
      </c>
      <c r="J111" s="5" t="str">
        <f t="shared" si="11"/>
        <v/>
      </c>
      <c r="K111" s="5" t="str">
        <f t="shared" si="12"/>
        <v/>
      </c>
      <c r="L111" s="5">
        <f>IF(AND(C111&lt;&gt;0,B111&lt;&gt;0),1,0)</f>
        <v>0</v>
      </c>
      <c r="M111" s="5">
        <f t="shared" si="13"/>
        <v>0</v>
      </c>
      <c r="N111" s="5">
        <f t="shared" si="14"/>
        <v>0</v>
      </c>
    </row>
    <row r="112" spans="1:14">
      <c r="A112" s="4" t="s">
        <v>112</v>
      </c>
      <c r="B112" s="5">
        <v>769.6</v>
      </c>
      <c r="D112" s="5" t="str">
        <f>IF(AND(C112&lt;&gt;0,B112&lt;&gt;0),B112,"")</f>
        <v/>
      </c>
      <c r="E112" s="5" t="str">
        <f>IF(AND(C112&lt;&gt;0,B112&lt;&gt;0),C112,"")</f>
        <v/>
      </c>
      <c r="F112" s="5">
        <f t="shared" si="9"/>
        <v>2.8862650590297565</v>
      </c>
      <c r="G112" s="5" t="str">
        <f t="shared" si="9"/>
        <v/>
      </c>
      <c r="H112" s="5" t="str">
        <f t="shared" si="10"/>
        <v/>
      </c>
      <c r="I112" s="5" t="str">
        <f t="shared" si="15"/>
        <v/>
      </c>
      <c r="J112" s="5">
        <f t="shared" si="11"/>
        <v>769.6</v>
      </c>
      <c r="K112" s="5">
        <f t="shared" si="12"/>
        <v>2.8862650590297565</v>
      </c>
      <c r="L112" s="5">
        <f>IF(AND(C112&lt;&gt;0,B112&lt;&gt;0),1,0)</f>
        <v>0</v>
      </c>
      <c r="M112" s="5">
        <f t="shared" si="13"/>
        <v>1</v>
      </c>
      <c r="N112" s="5">
        <f t="shared" si="14"/>
        <v>0</v>
      </c>
    </row>
    <row r="113" spans="1:14">
      <c r="A113" s="4" t="s">
        <v>113</v>
      </c>
      <c r="B113" s="5">
        <v>1723.66</v>
      </c>
      <c r="D113" s="5" t="str">
        <f>IF(AND(C113&lt;&gt;0,B113&lt;&gt;0),B113,"")</f>
        <v/>
      </c>
      <c r="E113" s="5" t="str">
        <f>IF(AND(C113&lt;&gt;0,B113&lt;&gt;0),C113,"")</f>
        <v/>
      </c>
      <c r="F113" s="5">
        <f t="shared" si="9"/>
        <v>3.2364516033180357</v>
      </c>
      <c r="G113" s="5" t="str">
        <f t="shared" si="9"/>
        <v/>
      </c>
      <c r="H113" s="5" t="str">
        <f t="shared" si="10"/>
        <v/>
      </c>
      <c r="I113" s="5" t="str">
        <f t="shared" si="15"/>
        <v/>
      </c>
      <c r="J113" s="5">
        <f t="shared" si="11"/>
        <v>1723.66</v>
      </c>
      <c r="K113" s="5">
        <f t="shared" si="12"/>
        <v>3.2364516033180357</v>
      </c>
      <c r="L113" s="5">
        <f>IF(AND(C113&lt;&gt;0,B113&lt;&gt;0),1,0)</f>
        <v>0</v>
      </c>
      <c r="M113" s="5">
        <f t="shared" si="13"/>
        <v>1</v>
      </c>
      <c r="N113" s="5">
        <f t="shared" si="14"/>
        <v>0</v>
      </c>
    </row>
    <row r="114" spans="1:14">
      <c r="A114" s="4" t="s">
        <v>114</v>
      </c>
      <c r="B114" s="5">
        <v>8568.7199999999993</v>
      </c>
      <c r="D114" s="5" t="str">
        <f>IF(AND(C114&lt;&gt;0,B114&lt;&gt;0),B114,"")</f>
        <v/>
      </c>
      <c r="E114" s="5" t="str">
        <f>IF(AND(C114&lt;&gt;0,B114&lt;&gt;0),C114,"")</f>
        <v/>
      </c>
      <c r="F114" s="5">
        <f t="shared" si="9"/>
        <v>3.9329159516250813</v>
      </c>
      <c r="G114" s="5" t="str">
        <f t="shared" si="9"/>
        <v/>
      </c>
      <c r="H114" s="5" t="str">
        <f t="shared" si="10"/>
        <v/>
      </c>
      <c r="I114" s="5" t="str">
        <f t="shared" si="15"/>
        <v/>
      </c>
      <c r="J114" s="5">
        <f t="shared" si="11"/>
        <v>8568.7199999999993</v>
      </c>
      <c r="K114" s="5">
        <f t="shared" si="12"/>
        <v>3.9329159516250813</v>
      </c>
      <c r="L114" s="5">
        <f>IF(AND(C114&lt;&gt;0,B114&lt;&gt;0),1,0)</f>
        <v>0</v>
      </c>
      <c r="M114" s="5">
        <f t="shared" si="13"/>
        <v>1</v>
      </c>
      <c r="N114" s="5">
        <f t="shared" si="14"/>
        <v>0</v>
      </c>
    </row>
    <row r="115" spans="1:14">
      <c r="A115" s="4" t="s">
        <v>115</v>
      </c>
      <c r="B115" s="5">
        <v>16534.46</v>
      </c>
      <c r="D115" s="5" t="str">
        <f>IF(AND(C115&lt;&gt;0,B115&lt;&gt;0),B115,"")</f>
        <v/>
      </c>
      <c r="E115" s="5" t="str">
        <f>IF(AND(C115&lt;&gt;0,B115&lt;&gt;0),C115,"")</f>
        <v/>
      </c>
      <c r="F115" s="5">
        <f t="shared" si="9"/>
        <v>4.2183900158297174</v>
      </c>
      <c r="G115" s="5" t="str">
        <f t="shared" si="9"/>
        <v/>
      </c>
      <c r="H115" s="5" t="str">
        <f t="shared" si="10"/>
        <v/>
      </c>
      <c r="I115" s="5" t="str">
        <f t="shared" si="15"/>
        <v/>
      </c>
      <c r="J115" s="5">
        <f t="shared" si="11"/>
        <v>16534.46</v>
      </c>
      <c r="K115" s="5">
        <f t="shared" si="12"/>
        <v>4.2183900158297174</v>
      </c>
      <c r="L115" s="5">
        <f>IF(AND(C115&lt;&gt;0,B115&lt;&gt;0),1,0)</f>
        <v>0</v>
      </c>
      <c r="M115" s="5">
        <f t="shared" si="13"/>
        <v>1</v>
      </c>
      <c r="N115" s="5">
        <f t="shared" si="14"/>
        <v>0</v>
      </c>
    </row>
    <row r="116" spans="1:14">
      <c r="A116" s="4" t="s">
        <v>116</v>
      </c>
      <c r="B116" s="5">
        <v>9070.5499999999993</v>
      </c>
      <c r="D116" s="5" t="str">
        <f>IF(AND(C116&lt;&gt;0,B116&lt;&gt;0),B116,"")</f>
        <v/>
      </c>
      <c r="E116" s="5" t="str">
        <f>IF(AND(C116&lt;&gt;0,B116&lt;&gt;0),C116,"")</f>
        <v/>
      </c>
      <c r="F116" s="5">
        <f t="shared" si="9"/>
        <v>3.9576336216491921</v>
      </c>
      <c r="G116" s="5" t="str">
        <f t="shared" si="9"/>
        <v/>
      </c>
      <c r="H116" s="5" t="str">
        <f t="shared" si="10"/>
        <v/>
      </c>
      <c r="I116" s="5" t="str">
        <f t="shared" si="15"/>
        <v/>
      </c>
      <c r="J116" s="5">
        <f t="shared" si="11"/>
        <v>9070.5499999999993</v>
      </c>
      <c r="K116" s="5">
        <f t="shared" si="12"/>
        <v>3.9576336216491921</v>
      </c>
      <c r="L116" s="5">
        <f>IF(AND(C116&lt;&gt;0,B116&lt;&gt;0),1,0)</f>
        <v>0</v>
      </c>
      <c r="M116" s="5">
        <f t="shared" si="13"/>
        <v>1</v>
      </c>
      <c r="N116" s="5">
        <f t="shared" si="14"/>
        <v>0</v>
      </c>
    </row>
    <row r="117" spans="1:14">
      <c r="A117" s="4" t="s">
        <v>117</v>
      </c>
      <c r="B117" s="5">
        <v>4179.2299999999996</v>
      </c>
      <c r="D117" s="5" t="str">
        <f>IF(AND(C117&lt;&gt;0,B117&lt;&gt;0),B117,"")</f>
        <v/>
      </c>
      <c r="E117" s="5" t="str">
        <f>IF(AND(C117&lt;&gt;0,B117&lt;&gt;0),C117,"")</f>
        <v/>
      </c>
      <c r="F117" s="5">
        <f t="shared" si="9"/>
        <v>3.621096272790473</v>
      </c>
      <c r="G117" s="5" t="str">
        <f t="shared" si="9"/>
        <v/>
      </c>
      <c r="H117" s="5" t="str">
        <f t="shared" si="10"/>
        <v/>
      </c>
      <c r="I117" s="5" t="str">
        <f t="shared" si="15"/>
        <v/>
      </c>
      <c r="J117" s="5">
        <f t="shared" si="11"/>
        <v>4179.2299999999996</v>
      </c>
      <c r="K117" s="5">
        <f t="shared" si="12"/>
        <v>3.621096272790473</v>
      </c>
      <c r="L117" s="5">
        <f>IF(AND(C117&lt;&gt;0,B117&lt;&gt;0),1,0)</f>
        <v>0</v>
      </c>
      <c r="M117" s="5">
        <f t="shared" si="13"/>
        <v>1</v>
      </c>
      <c r="N117" s="5">
        <f t="shared" si="14"/>
        <v>0</v>
      </c>
    </row>
    <row r="118" spans="1:14">
      <c r="A118" s="4" t="s">
        <v>118</v>
      </c>
      <c r="B118" s="5">
        <v>2267.14</v>
      </c>
      <c r="D118" s="5" t="str">
        <f>IF(AND(C118&lt;&gt;0,B118&lt;&gt;0),B118,"")</f>
        <v/>
      </c>
      <c r="E118" s="5" t="str">
        <f>IF(AND(C118&lt;&gt;0,B118&lt;&gt;0),C118,"")</f>
        <v/>
      </c>
      <c r="F118" s="5">
        <f t="shared" si="9"/>
        <v>3.3554783394252095</v>
      </c>
      <c r="G118" s="5" t="str">
        <f t="shared" si="9"/>
        <v/>
      </c>
      <c r="H118" s="5" t="str">
        <f t="shared" si="10"/>
        <v/>
      </c>
      <c r="I118" s="5" t="str">
        <f t="shared" si="15"/>
        <v/>
      </c>
      <c r="J118" s="5">
        <f t="shared" si="11"/>
        <v>2267.14</v>
      </c>
      <c r="K118" s="5">
        <f t="shared" si="12"/>
        <v>3.3554783394252095</v>
      </c>
      <c r="L118" s="5">
        <f>IF(AND(C118&lt;&gt;0,B118&lt;&gt;0),1,0)</f>
        <v>0</v>
      </c>
      <c r="M118" s="5">
        <f t="shared" si="13"/>
        <v>1</v>
      </c>
      <c r="N118" s="5">
        <f t="shared" si="14"/>
        <v>0</v>
      </c>
    </row>
    <row r="119" spans="1:14">
      <c r="A119" s="4" t="s">
        <v>119</v>
      </c>
      <c r="B119" s="5">
        <v>1814.9</v>
      </c>
      <c r="D119" s="5" t="str">
        <f>IF(AND(C119&lt;&gt;0,B119&lt;&gt;0),B119,"")</f>
        <v/>
      </c>
      <c r="E119" s="5" t="str">
        <f>IF(AND(C119&lt;&gt;0,B119&lt;&gt;0),C119,"")</f>
        <v/>
      </c>
      <c r="F119" s="5">
        <f t="shared" si="9"/>
        <v>3.2588527006423034</v>
      </c>
      <c r="G119" s="5" t="str">
        <f t="shared" si="9"/>
        <v/>
      </c>
      <c r="H119" s="5" t="str">
        <f t="shared" si="10"/>
        <v/>
      </c>
      <c r="I119" s="5" t="str">
        <f t="shared" si="15"/>
        <v/>
      </c>
      <c r="J119" s="5">
        <f t="shared" si="11"/>
        <v>1814.9</v>
      </c>
      <c r="K119" s="5">
        <f t="shared" si="12"/>
        <v>3.2588527006423034</v>
      </c>
      <c r="L119" s="5">
        <f>IF(AND(C119&lt;&gt;0,B119&lt;&gt;0),1,0)</f>
        <v>0</v>
      </c>
      <c r="M119" s="5">
        <f t="shared" si="13"/>
        <v>1</v>
      </c>
      <c r="N119" s="5">
        <f t="shared" si="14"/>
        <v>0</v>
      </c>
    </row>
    <row r="120" spans="1:14">
      <c r="A120" s="4" t="s">
        <v>120</v>
      </c>
      <c r="B120" s="5">
        <v>1114.73</v>
      </c>
      <c r="D120" s="5" t="str">
        <f>IF(AND(C120&lt;&gt;0,B120&lt;&gt;0),B120,"")</f>
        <v/>
      </c>
      <c r="E120" s="5" t="str">
        <f>IF(AND(C120&lt;&gt;0,B120&lt;&gt;0),C120,"")</f>
        <v/>
      </c>
      <c r="F120" s="5">
        <f t="shared" si="9"/>
        <v>3.0471696891691606</v>
      </c>
      <c r="G120" s="5" t="str">
        <f t="shared" si="9"/>
        <v/>
      </c>
      <c r="H120" s="5" t="str">
        <f t="shared" si="10"/>
        <v/>
      </c>
      <c r="I120" s="5" t="str">
        <f t="shared" si="15"/>
        <v/>
      </c>
      <c r="J120" s="5">
        <f t="shared" si="11"/>
        <v>1114.73</v>
      </c>
      <c r="K120" s="5">
        <f t="shared" si="12"/>
        <v>3.0471696891691606</v>
      </c>
      <c r="L120" s="5">
        <f>IF(AND(C120&lt;&gt;0,B120&lt;&gt;0),1,0)</f>
        <v>0</v>
      </c>
      <c r="M120" s="5">
        <f t="shared" si="13"/>
        <v>1</v>
      </c>
      <c r="N120" s="5">
        <f t="shared" si="14"/>
        <v>0</v>
      </c>
    </row>
    <row r="121" spans="1:14">
      <c r="A121" s="4" t="s">
        <v>121</v>
      </c>
      <c r="B121" s="5"/>
      <c r="D121" s="5" t="str">
        <f>IF(AND(C121&lt;&gt;0,B121&lt;&gt;0),B121,"")</f>
        <v/>
      </c>
      <c r="E121" s="5" t="str">
        <f>IF(AND(C121&lt;&gt;0,B121&lt;&gt;0),C121,"")</f>
        <v/>
      </c>
      <c r="F121" s="5" t="str">
        <f t="shared" si="9"/>
        <v/>
      </c>
      <c r="G121" s="5" t="str">
        <f t="shared" si="9"/>
        <v/>
      </c>
      <c r="H121" s="5" t="str">
        <f t="shared" si="10"/>
        <v/>
      </c>
      <c r="I121" s="5" t="str">
        <f t="shared" si="15"/>
        <v/>
      </c>
      <c r="J121" s="5" t="str">
        <f t="shared" si="11"/>
        <v/>
      </c>
      <c r="K121" s="5" t="str">
        <f t="shared" si="12"/>
        <v/>
      </c>
      <c r="L121" s="5">
        <f>IF(AND(C121&lt;&gt;0,B121&lt;&gt;0),1,0)</f>
        <v>0</v>
      </c>
      <c r="M121" s="5">
        <f t="shared" si="13"/>
        <v>0</v>
      </c>
      <c r="N121" s="5">
        <f t="shared" si="14"/>
        <v>0</v>
      </c>
    </row>
    <row r="122" spans="1:14">
      <c r="A122" s="4" t="s">
        <v>122</v>
      </c>
      <c r="B122" s="5"/>
      <c r="D122" s="5" t="str">
        <f>IF(AND(C122&lt;&gt;0,B122&lt;&gt;0),B122,"")</f>
        <v/>
      </c>
      <c r="E122" s="5" t="str">
        <f>IF(AND(C122&lt;&gt;0,B122&lt;&gt;0),C122,"")</f>
        <v/>
      </c>
      <c r="F122" s="5" t="str">
        <f t="shared" si="9"/>
        <v/>
      </c>
      <c r="G122" s="5" t="str">
        <f t="shared" si="9"/>
        <v/>
      </c>
      <c r="H122" s="5" t="str">
        <f t="shared" si="10"/>
        <v/>
      </c>
      <c r="I122" s="5" t="str">
        <f t="shared" si="15"/>
        <v/>
      </c>
      <c r="J122" s="5" t="str">
        <f t="shared" si="11"/>
        <v/>
      </c>
      <c r="K122" s="5" t="str">
        <f t="shared" si="12"/>
        <v/>
      </c>
      <c r="L122" s="5">
        <f>IF(AND(C122&lt;&gt;0,B122&lt;&gt;0),1,0)</f>
        <v>0</v>
      </c>
      <c r="M122" s="5">
        <f t="shared" si="13"/>
        <v>0</v>
      </c>
      <c r="N122" s="5">
        <f t="shared" si="14"/>
        <v>0</v>
      </c>
    </row>
    <row r="123" spans="1:14">
      <c r="A123" s="4" t="s">
        <v>123</v>
      </c>
      <c r="B123" s="5"/>
      <c r="D123" s="5" t="str">
        <f>IF(AND(C123&lt;&gt;0,B123&lt;&gt;0),B123,"")</f>
        <v/>
      </c>
      <c r="E123" s="5" t="str">
        <f>IF(AND(C123&lt;&gt;0,B123&lt;&gt;0),C123,"")</f>
        <v/>
      </c>
      <c r="F123" s="5" t="str">
        <f t="shared" si="9"/>
        <v/>
      </c>
      <c r="G123" s="5" t="str">
        <f t="shared" si="9"/>
        <v/>
      </c>
      <c r="H123" s="5" t="str">
        <f t="shared" si="10"/>
        <v/>
      </c>
      <c r="I123" s="5" t="str">
        <f t="shared" si="15"/>
        <v/>
      </c>
      <c r="J123" s="5" t="str">
        <f t="shared" si="11"/>
        <v/>
      </c>
      <c r="K123" s="5" t="str">
        <f t="shared" si="12"/>
        <v/>
      </c>
      <c r="L123" s="5">
        <f>IF(AND(C123&lt;&gt;0,B123&lt;&gt;0),1,0)</f>
        <v>0</v>
      </c>
      <c r="M123" s="5">
        <f t="shared" si="13"/>
        <v>0</v>
      </c>
      <c r="N123" s="5">
        <f t="shared" si="14"/>
        <v>0</v>
      </c>
    </row>
    <row r="124" spans="1:14">
      <c r="A124" s="4" t="s">
        <v>124</v>
      </c>
      <c r="B124" s="5">
        <v>1142.5</v>
      </c>
      <c r="D124" s="5" t="str">
        <f>IF(AND(C124&lt;&gt;0,B124&lt;&gt;0),B124,"")</f>
        <v/>
      </c>
      <c r="E124" s="5" t="str">
        <f>IF(AND(C124&lt;&gt;0,B124&lt;&gt;0),C124,"")</f>
        <v/>
      </c>
      <c r="F124" s="5">
        <f t="shared" si="9"/>
        <v>3.0578562087418879</v>
      </c>
      <c r="G124" s="5" t="str">
        <f t="shared" si="9"/>
        <v/>
      </c>
      <c r="H124" s="5" t="str">
        <f t="shared" si="10"/>
        <v/>
      </c>
      <c r="I124" s="5" t="str">
        <f t="shared" si="15"/>
        <v/>
      </c>
      <c r="J124" s="5">
        <f t="shared" si="11"/>
        <v>1142.5</v>
      </c>
      <c r="K124" s="5">
        <f t="shared" si="12"/>
        <v>3.0578562087418879</v>
      </c>
      <c r="L124" s="5">
        <f>IF(AND(C124&lt;&gt;0,B124&lt;&gt;0),1,0)</f>
        <v>0</v>
      </c>
      <c r="M124" s="5">
        <f t="shared" si="13"/>
        <v>1</v>
      </c>
      <c r="N124" s="5">
        <f t="shared" si="14"/>
        <v>0</v>
      </c>
    </row>
    <row r="125" spans="1:14">
      <c r="A125" s="4" t="s">
        <v>125</v>
      </c>
      <c r="B125" s="5">
        <v>1719.69</v>
      </c>
      <c r="D125" s="5" t="str">
        <f>IF(AND(C125&lt;&gt;0,B125&lt;&gt;0),B125,"")</f>
        <v/>
      </c>
      <c r="E125" s="5" t="str">
        <f>IF(AND(C125&lt;&gt;0,B125&lt;&gt;0),C125,"")</f>
        <v/>
      </c>
      <c r="F125" s="5">
        <f t="shared" si="9"/>
        <v>3.2354501658474799</v>
      </c>
      <c r="G125" s="5" t="str">
        <f t="shared" si="9"/>
        <v/>
      </c>
      <c r="H125" s="5" t="str">
        <f t="shared" si="10"/>
        <v/>
      </c>
      <c r="I125" s="5" t="str">
        <f t="shared" si="15"/>
        <v/>
      </c>
      <c r="J125" s="5">
        <f t="shared" si="11"/>
        <v>1719.69</v>
      </c>
      <c r="K125" s="5">
        <f t="shared" si="12"/>
        <v>3.2354501658474799</v>
      </c>
      <c r="L125" s="5">
        <f>IF(AND(C125&lt;&gt;0,B125&lt;&gt;0),1,0)</f>
        <v>0</v>
      </c>
      <c r="M125" s="5">
        <f t="shared" si="13"/>
        <v>1</v>
      </c>
      <c r="N125" s="5">
        <f t="shared" si="14"/>
        <v>0</v>
      </c>
    </row>
    <row r="126" spans="1:14">
      <c r="A126" s="4" t="s">
        <v>126</v>
      </c>
      <c r="B126" s="5">
        <v>12436.54</v>
      </c>
      <c r="D126" s="5" t="str">
        <f>IF(AND(C126&lt;&gt;0,B126&lt;&gt;0),B126,"")</f>
        <v/>
      </c>
      <c r="E126" s="5" t="str">
        <f>IF(AND(C126&lt;&gt;0,B126&lt;&gt;0),C126,"")</f>
        <v/>
      </c>
      <c r="F126" s="5">
        <f t="shared" si="9"/>
        <v>4.0946995710366973</v>
      </c>
      <c r="G126" s="5" t="str">
        <f t="shared" si="9"/>
        <v/>
      </c>
      <c r="H126" s="5" t="str">
        <f t="shared" si="10"/>
        <v/>
      </c>
      <c r="I126" s="5" t="str">
        <f t="shared" si="15"/>
        <v/>
      </c>
      <c r="J126" s="5">
        <f t="shared" si="11"/>
        <v>12436.54</v>
      </c>
      <c r="K126" s="5">
        <f t="shared" si="12"/>
        <v>4.0946995710366973</v>
      </c>
      <c r="L126" s="5">
        <f>IF(AND(C126&lt;&gt;0,B126&lt;&gt;0),1,0)</f>
        <v>0</v>
      </c>
      <c r="M126" s="5">
        <f t="shared" si="13"/>
        <v>1</v>
      </c>
      <c r="N126" s="5">
        <f t="shared" si="14"/>
        <v>0</v>
      </c>
    </row>
    <row r="127" spans="1:14">
      <c r="A127" s="4" t="s">
        <v>127</v>
      </c>
      <c r="B127" s="5">
        <v>21203.62</v>
      </c>
      <c r="D127" s="5" t="str">
        <f>IF(AND(C127&lt;&gt;0,B127&lt;&gt;0),B127,"")</f>
        <v/>
      </c>
      <c r="E127" s="5" t="str">
        <f>IF(AND(C127&lt;&gt;0,B127&lt;&gt;0),C127,"")</f>
        <v/>
      </c>
      <c r="F127" s="5">
        <f t="shared" si="9"/>
        <v>4.3264100124294158</v>
      </c>
      <c r="G127" s="5" t="str">
        <f t="shared" si="9"/>
        <v/>
      </c>
      <c r="H127" s="5" t="str">
        <f t="shared" si="10"/>
        <v/>
      </c>
      <c r="I127" s="5" t="str">
        <f t="shared" si="15"/>
        <v/>
      </c>
      <c r="J127" s="5">
        <f t="shared" si="11"/>
        <v>21203.62</v>
      </c>
      <c r="K127" s="5">
        <f t="shared" si="12"/>
        <v>4.3264100124294158</v>
      </c>
      <c r="L127" s="5">
        <f>IF(AND(C127&lt;&gt;0,B127&lt;&gt;0),1,0)</f>
        <v>0</v>
      </c>
      <c r="M127" s="5">
        <f t="shared" si="13"/>
        <v>1</v>
      </c>
      <c r="N127" s="5">
        <f t="shared" si="14"/>
        <v>0</v>
      </c>
    </row>
    <row r="128" spans="1:14">
      <c r="A128" s="4" t="s">
        <v>128</v>
      </c>
      <c r="B128" s="5">
        <v>9885.76</v>
      </c>
      <c r="D128" s="5" t="str">
        <f>IF(AND(C128&lt;&gt;0,B128&lt;&gt;0),B128,"")</f>
        <v/>
      </c>
      <c r="E128" s="5" t="str">
        <f>IF(AND(C128&lt;&gt;0,B128&lt;&gt;0),C128,"")</f>
        <v/>
      </c>
      <c r="F128" s="5">
        <f t="shared" si="9"/>
        <v>3.9950100627360396</v>
      </c>
      <c r="G128" s="5" t="str">
        <f t="shared" si="9"/>
        <v/>
      </c>
      <c r="H128" s="5" t="str">
        <f t="shared" si="10"/>
        <v/>
      </c>
      <c r="I128" s="5" t="str">
        <f t="shared" si="15"/>
        <v/>
      </c>
      <c r="J128" s="5">
        <f t="shared" si="11"/>
        <v>9885.76</v>
      </c>
      <c r="K128" s="5">
        <f t="shared" si="12"/>
        <v>3.9950100627360396</v>
      </c>
      <c r="L128" s="5">
        <f>IF(AND(C128&lt;&gt;0,B128&lt;&gt;0),1,0)</f>
        <v>0</v>
      </c>
      <c r="M128" s="5">
        <f t="shared" si="13"/>
        <v>1</v>
      </c>
      <c r="N128" s="5">
        <f t="shared" si="14"/>
        <v>0</v>
      </c>
    </row>
    <row r="129" spans="1:14">
      <c r="A129" s="4" t="s">
        <v>129</v>
      </c>
      <c r="B129" s="5">
        <v>5621.24</v>
      </c>
      <c r="D129" s="5" t="str">
        <f>IF(AND(C129&lt;&gt;0,B129&lt;&gt;0),B129,"")</f>
        <v/>
      </c>
      <c r="E129" s="5" t="str">
        <f>IF(AND(C129&lt;&gt;0,B129&lt;&gt;0),C129,"")</f>
        <v/>
      </c>
      <c r="F129" s="5">
        <f t="shared" si="9"/>
        <v>3.7498321279811693</v>
      </c>
      <c r="G129" s="5" t="str">
        <f t="shared" si="9"/>
        <v/>
      </c>
      <c r="H129" s="5" t="str">
        <f t="shared" si="10"/>
        <v/>
      </c>
      <c r="I129" s="5" t="str">
        <f t="shared" si="15"/>
        <v/>
      </c>
      <c r="J129" s="5">
        <f t="shared" si="11"/>
        <v>5621.24</v>
      </c>
      <c r="K129" s="5">
        <f t="shared" si="12"/>
        <v>3.7498321279811693</v>
      </c>
      <c r="L129" s="5">
        <f>IF(AND(C129&lt;&gt;0,B129&lt;&gt;0),1,0)</f>
        <v>0</v>
      </c>
      <c r="M129" s="5">
        <f t="shared" si="13"/>
        <v>1</v>
      </c>
      <c r="N129" s="5">
        <f t="shared" si="14"/>
        <v>0</v>
      </c>
    </row>
    <row r="130" spans="1:14">
      <c r="A130" s="4" t="s">
        <v>130</v>
      </c>
      <c r="B130" s="5">
        <v>2822.52</v>
      </c>
      <c r="D130" s="5" t="str">
        <f>IF(AND(C130&lt;&gt;0,B130&lt;&gt;0),B130,"")</f>
        <v/>
      </c>
      <c r="E130" s="5" t="str">
        <f>IF(AND(C130&lt;&gt;0,B130&lt;&gt;0),C130,"")</f>
        <v/>
      </c>
      <c r="F130" s="5">
        <f t="shared" si="9"/>
        <v>3.4506370279606422</v>
      </c>
      <c r="G130" s="5" t="str">
        <f t="shared" si="9"/>
        <v/>
      </c>
      <c r="H130" s="5" t="str">
        <f t="shared" si="10"/>
        <v/>
      </c>
      <c r="I130" s="5" t="str">
        <f t="shared" si="15"/>
        <v/>
      </c>
      <c r="J130" s="5">
        <f t="shared" si="11"/>
        <v>2822.52</v>
      </c>
      <c r="K130" s="5">
        <f t="shared" si="12"/>
        <v>3.4506370279606422</v>
      </c>
      <c r="L130" s="5">
        <f>IF(AND(C130&lt;&gt;0,B130&lt;&gt;0),1,0)</f>
        <v>0</v>
      </c>
      <c r="M130" s="5">
        <f t="shared" si="13"/>
        <v>1</v>
      </c>
      <c r="N130" s="5">
        <f t="shared" si="14"/>
        <v>0</v>
      </c>
    </row>
    <row r="131" spans="1:14">
      <c r="A131" s="4" t="s">
        <v>131</v>
      </c>
      <c r="B131" s="5">
        <v>1935.9</v>
      </c>
      <c r="D131" s="5" t="str">
        <f>IF(AND(C131&lt;&gt;0,B131&lt;&gt;0),B131,"")</f>
        <v/>
      </c>
      <c r="E131" s="5" t="str">
        <f>IF(AND(C131&lt;&gt;0,B131&lt;&gt;0),C131,"")</f>
        <v/>
      </c>
      <c r="F131" s="5">
        <f t="shared" ref="F131:G157" si="16">IF(B131&lt;&gt;0,LOG10(B131),"")</f>
        <v>3.2868829198267875</v>
      </c>
      <c r="G131" s="5" t="str">
        <f t="shared" si="16"/>
        <v/>
      </c>
      <c r="H131" s="5" t="str">
        <f t="shared" ref="H131:H157" si="17">IF(AND(F131&lt;&gt;0,G131&lt;&gt;0,F131&lt;&gt;"",G131&lt;&gt;""),F131,"")</f>
        <v/>
      </c>
      <c r="I131" s="5" t="str">
        <f t="shared" si="15"/>
        <v/>
      </c>
      <c r="J131" s="5">
        <f t="shared" ref="J131:J157" si="18">IF(M131=1,B131,"")</f>
        <v>1935.9</v>
      </c>
      <c r="K131" s="5">
        <f t="shared" ref="K131:K157" si="19">IF(M131=1,LOG10(B131),"")</f>
        <v>3.2868829198267875</v>
      </c>
      <c r="L131" s="5">
        <f>IF(AND(C131&lt;&gt;0,B131&lt;&gt;0),1,0)</f>
        <v>0</v>
      </c>
      <c r="M131" s="5">
        <f t="shared" si="13"/>
        <v>1</v>
      </c>
      <c r="N131" s="5">
        <f t="shared" ref="N131:N157" si="20">IF(C131&lt;&gt;0,1,0)</f>
        <v>0</v>
      </c>
    </row>
    <row r="132" spans="1:14">
      <c r="A132" s="4" t="s">
        <v>132</v>
      </c>
      <c r="B132" s="5">
        <v>864.81</v>
      </c>
      <c r="D132" s="5" t="str">
        <f>IF(AND(C132&lt;&gt;0,B132&lt;&gt;0),B132,"")</f>
        <v/>
      </c>
      <c r="E132" s="5" t="str">
        <f>IF(AND(C132&lt;&gt;0,B132&lt;&gt;0),C132,"")</f>
        <v/>
      </c>
      <c r="F132" s="5">
        <f t="shared" si="16"/>
        <v>2.936920702822809</v>
      </c>
      <c r="G132" s="5" t="str">
        <f t="shared" si="16"/>
        <v/>
      </c>
      <c r="H132" s="5" t="str">
        <f t="shared" si="17"/>
        <v/>
      </c>
      <c r="I132" s="5" t="str">
        <f t="shared" si="15"/>
        <v/>
      </c>
      <c r="J132" s="5">
        <f t="shared" si="18"/>
        <v>864.81</v>
      </c>
      <c r="K132" s="5">
        <f t="shared" si="19"/>
        <v>2.936920702822809</v>
      </c>
      <c r="L132" s="5">
        <f>IF(AND(C132&lt;&gt;0,B132&lt;&gt;0),1,0)</f>
        <v>0</v>
      </c>
      <c r="M132" s="5">
        <f t="shared" ref="M132:M157" si="21">IF(AND(B132&lt;&gt;0,C132=0),1,0)</f>
        <v>1</v>
      </c>
      <c r="N132" s="5">
        <f t="shared" si="20"/>
        <v>0</v>
      </c>
    </row>
    <row r="133" spans="1:14">
      <c r="A133" s="4" t="s">
        <v>133</v>
      </c>
      <c r="B133" s="5"/>
      <c r="D133" s="5" t="str">
        <f>IF(AND(C133&lt;&gt;0,B133&lt;&gt;0),B133,"")</f>
        <v/>
      </c>
      <c r="E133" s="5" t="str">
        <f>IF(AND(C133&lt;&gt;0,B133&lt;&gt;0),C133,"")</f>
        <v/>
      </c>
      <c r="F133" s="5" t="str">
        <f t="shared" si="16"/>
        <v/>
      </c>
      <c r="G133" s="5" t="str">
        <f t="shared" si="16"/>
        <v/>
      </c>
      <c r="H133" s="5" t="str">
        <f t="shared" si="17"/>
        <v/>
      </c>
      <c r="I133" s="5" t="str">
        <f t="shared" si="15"/>
        <v/>
      </c>
      <c r="J133" s="5" t="str">
        <f t="shared" si="18"/>
        <v/>
      </c>
      <c r="K133" s="5" t="str">
        <f t="shared" si="19"/>
        <v/>
      </c>
      <c r="L133" s="5">
        <f>IF(AND(C133&lt;&gt;0,B133&lt;&gt;0),1,0)</f>
        <v>0</v>
      </c>
      <c r="M133" s="5">
        <f t="shared" si="21"/>
        <v>0</v>
      </c>
      <c r="N133" s="5">
        <f t="shared" si="20"/>
        <v>0</v>
      </c>
    </row>
    <row r="134" spans="1:14">
      <c r="A134" s="4" t="s">
        <v>134</v>
      </c>
      <c r="B134" s="5"/>
      <c r="D134" s="5" t="str">
        <f>IF(AND(C134&lt;&gt;0,B134&lt;&gt;0),B134,"")</f>
        <v/>
      </c>
      <c r="E134" s="5" t="str">
        <f>IF(AND(C134&lt;&gt;0,B134&lt;&gt;0),C134,"")</f>
        <v/>
      </c>
      <c r="F134" s="5" t="str">
        <f t="shared" si="16"/>
        <v/>
      </c>
      <c r="G134" s="5" t="str">
        <f t="shared" si="16"/>
        <v/>
      </c>
      <c r="H134" s="5" t="str">
        <f t="shared" si="17"/>
        <v/>
      </c>
      <c r="I134" s="5" t="str">
        <f t="shared" si="15"/>
        <v/>
      </c>
      <c r="J134" s="5" t="str">
        <f t="shared" si="18"/>
        <v/>
      </c>
      <c r="K134" s="5" t="str">
        <f t="shared" si="19"/>
        <v/>
      </c>
      <c r="L134" s="5">
        <f>IF(AND(C134&lt;&gt;0,B134&lt;&gt;0),1,0)</f>
        <v>0</v>
      </c>
      <c r="M134" s="5">
        <f t="shared" si="21"/>
        <v>0</v>
      </c>
      <c r="N134" s="5">
        <f t="shared" si="20"/>
        <v>0</v>
      </c>
    </row>
    <row r="135" spans="1:14">
      <c r="A135" s="4" t="s">
        <v>135</v>
      </c>
      <c r="B135" s="5"/>
      <c r="D135" s="5" t="str">
        <f>IF(AND(C135&lt;&gt;0,B135&lt;&gt;0),B135,"")</f>
        <v/>
      </c>
      <c r="E135" s="5" t="str">
        <f>IF(AND(C135&lt;&gt;0,B135&lt;&gt;0),C135,"")</f>
        <v/>
      </c>
      <c r="F135" s="5" t="str">
        <f t="shared" si="16"/>
        <v/>
      </c>
      <c r="G135" s="5" t="str">
        <f t="shared" si="16"/>
        <v/>
      </c>
      <c r="H135" s="5" t="str">
        <f t="shared" si="17"/>
        <v/>
      </c>
      <c r="I135" s="5" t="str">
        <f t="shared" si="15"/>
        <v/>
      </c>
      <c r="J135" s="5" t="str">
        <f t="shared" si="18"/>
        <v/>
      </c>
      <c r="K135" s="5" t="str">
        <f t="shared" si="19"/>
        <v/>
      </c>
      <c r="L135" s="5">
        <f>IF(AND(C135&lt;&gt;0,B135&lt;&gt;0),1,0)</f>
        <v>0</v>
      </c>
      <c r="M135" s="5">
        <f t="shared" si="21"/>
        <v>0</v>
      </c>
      <c r="N135" s="5">
        <f t="shared" si="20"/>
        <v>0</v>
      </c>
    </row>
    <row r="136" spans="1:14">
      <c r="A136" s="4" t="s">
        <v>136</v>
      </c>
      <c r="B136" s="5">
        <v>251.9</v>
      </c>
      <c r="D136" s="5" t="str">
        <f>IF(AND(C136&lt;&gt;0,B136&lt;&gt;0),B136,"")</f>
        <v/>
      </c>
      <c r="E136" s="5" t="str">
        <f>IF(AND(C136&lt;&gt;0,B136&lt;&gt;0),C136,"")</f>
        <v/>
      </c>
      <c r="F136" s="5">
        <f t="shared" si="16"/>
        <v>2.4012281674981129</v>
      </c>
      <c r="G136" s="5" t="str">
        <f t="shared" si="16"/>
        <v/>
      </c>
      <c r="H136" s="5" t="str">
        <f t="shared" si="17"/>
        <v/>
      </c>
      <c r="I136" s="5" t="str">
        <f t="shared" si="15"/>
        <v/>
      </c>
      <c r="J136" s="5">
        <f t="shared" si="18"/>
        <v>251.9</v>
      </c>
      <c r="K136" s="5">
        <f t="shared" si="19"/>
        <v>2.4012281674981129</v>
      </c>
      <c r="L136" s="5">
        <f>IF(AND(C136&lt;&gt;0,B136&lt;&gt;0),1,0)</f>
        <v>0</v>
      </c>
      <c r="M136" s="5">
        <f t="shared" si="21"/>
        <v>1</v>
      </c>
      <c r="N136" s="5">
        <f t="shared" si="20"/>
        <v>0</v>
      </c>
    </row>
    <row r="137" spans="1:14">
      <c r="A137" s="4" t="s">
        <v>137</v>
      </c>
      <c r="B137" s="5">
        <v>914.39</v>
      </c>
      <c r="D137" s="5" t="str">
        <f>IF(AND(C137&lt;&gt;0,B137&lt;&gt;0),B137,"")</f>
        <v/>
      </c>
      <c r="E137" s="5" t="str">
        <f>IF(AND(C137&lt;&gt;0,B137&lt;&gt;0),C137,"")</f>
        <v/>
      </c>
      <c r="F137" s="5">
        <f t="shared" si="16"/>
        <v>2.9611314678590466</v>
      </c>
      <c r="G137" s="5" t="str">
        <f t="shared" si="16"/>
        <v/>
      </c>
      <c r="H137" s="5" t="str">
        <f t="shared" si="17"/>
        <v/>
      </c>
      <c r="I137" s="5" t="str">
        <f t="shared" si="15"/>
        <v/>
      </c>
      <c r="J137" s="5">
        <f t="shared" si="18"/>
        <v>914.39</v>
      </c>
      <c r="K137" s="5">
        <f t="shared" si="19"/>
        <v>2.9611314678590466</v>
      </c>
      <c r="L137" s="5">
        <f>IF(AND(C137&lt;&gt;0,B137&lt;&gt;0),1,0)</f>
        <v>0</v>
      </c>
      <c r="M137" s="5">
        <f t="shared" si="21"/>
        <v>1</v>
      </c>
      <c r="N137" s="5">
        <f t="shared" si="20"/>
        <v>0</v>
      </c>
    </row>
    <row r="138" spans="1:14">
      <c r="A138" s="4" t="s">
        <v>138</v>
      </c>
      <c r="B138" s="5">
        <v>4601.72</v>
      </c>
      <c r="D138" s="5" t="str">
        <f>IF(AND(C138&lt;&gt;0,B138&lt;&gt;0),B138,"")</f>
        <v/>
      </c>
      <c r="E138" s="5" t="str">
        <f>IF(AND(C138&lt;&gt;0,B138&lt;&gt;0),C138,"")</f>
        <v/>
      </c>
      <c r="F138" s="5">
        <f t="shared" si="16"/>
        <v>3.6629201897010688</v>
      </c>
      <c r="G138" s="5" t="str">
        <f t="shared" si="16"/>
        <v/>
      </c>
      <c r="H138" s="5" t="str">
        <f t="shared" si="17"/>
        <v/>
      </c>
      <c r="I138" s="5" t="str">
        <f t="shared" si="15"/>
        <v/>
      </c>
      <c r="J138" s="5">
        <f t="shared" si="18"/>
        <v>4601.72</v>
      </c>
      <c r="K138" s="5">
        <f t="shared" si="19"/>
        <v>3.6629201897010688</v>
      </c>
      <c r="L138" s="5">
        <f>IF(AND(C138&lt;&gt;0,B138&lt;&gt;0),1,0)</f>
        <v>0</v>
      </c>
      <c r="M138" s="5">
        <f t="shared" si="21"/>
        <v>1</v>
      </c>
      <c r="N138" s="5">
        <f t="shared" si="20"/>
        <v>0</v>
      </c>
    </row>
    <row r="139" spans="1:14">
      <c r="A139" s="4" t="s">
        <v>139</v>
      </c>
      <c r="B139" s="5">
        <v>17710.669999999998</v>
      </c>
      <c r="D139" s="5" t="str">
        <f>IF(AND(C139&lt;&gt;0,B139&lt;&gt;0),B139,"")</f>
        <v/>
      </c>
      <c r="E139" s="5" t="str">
        <f>IF(AND(C139&lt;&gt;0,B139&lt;&gt;0),C139,"")</f>
        <v/>
      </c>
      <c r="F139" s="5">
        <f t="shared" si="16"/>
        <v>4.248234990992386</v>
      </c>
      <c r="G139" s="5" t="str">
        <f t="shared" si="16"/>
        <v/>
      </c>
      <c r="H139" s="5" t="str">
        <f t="shared" si="17"/>
        <v/>
      </c>
      <c r="I139" s="5" t="str">
        <f t="shared" si="15"/>
        <v/>
      </c>
      <c r="J139" s="5">
        <f t="shared" si="18"/>
        <v>17710.669999999998</v>
      </c>
      <c r="K139" s="5">
        <f t="shared" si="19"/>
        <v>4.248234990992386</v>
      </c>
      <c r="L139" s="5">
        <f>IF(AND(C139&lt;&gt;0,B139&lt;&gt;0),1,0)</f>
        <v>0</v>
      </c>
      <c r="M139" s="5">
        <f t="shared" si="21"/>
        <v>1</v>
      </c>
      <c r="N139" s="5">
        <f t="shared" si="20"/>
        <v>0</v>
      </c>
    </row>
    <row r="140" spans="1:14">
      <c r="A140" s="4" t="s">
        <v>140</v>
      </c>
      <c r="B140" s="5">
        <v>13110.93</v>
      </c>
      <c r="D140" s="5" t="str">
        <f>IF(AND(C140&lt;&gt;0,B140&lt;&gt;0),B140,"")</f>
        <v/>
      </c>
      <c r="E140" s="5" t="str">
        <f>IF(AND(C140&lt;&gt;0,B140&lt;&gt;0),C140,"")</f>
        <v/>
      </c>
      <c r="F140" s="5">
        <f t="shared" si="16"/>
        <v>4.1176334986727765</v>
      </c>
      <c r="G140" s="5" t="str">
        <f t="shared" si="16"/>
        <v/>
      </c>
      <c r="H140" s="5" t="str">
        <f t="shared" si="17"/>
        <v/>
      </c>
      <c r="I140" s="5" t="str">
        <f t="shared" si="15"/>
        <v/>
      </c>
      <c r="J140" s="5">
        <f t="shared" si="18"/>
        <v>13110.93</v>
      </c>
      <c r="K140" s="5">
        <f t="shared" si="19"/>
        <v>4.1176334986727765</v>
      </c>
      <c r="L140" s="5">
        <f>IF(AND(C140&lt;&gt;0,B140&lt;&gt;0),1,0)</f>
        <v>0</v>
      </c>
      <c r="M140" s="5">
        <f t="shared" si="21"/>
        <v>1</v>
      </c>
      <c r="N140" s="5">
        <f t="shared" si="20"/>
        <v>0</v>
      </c>
    </row>
    <row r="141" spans="1:14">
      <c r="A141" s="4" t="s">
        <v>141</v>
      </c>
      <c r="B141" s="5">
        <v>5799.75</v>
      </c>
      <c r="D141" s="5" t="str">
        <f>IF(AND(C141&lt;&gt;0,B141&lt;&gt;0),B141,"")</f>
        <v/>
      </c>
      <c r="E141" s="5" t="str">
        <f>IF(AND(C141&lt;&gt;0,B141&lt;&gt;0),C141,"")</f>
        <v/>
      </c>
      <c r="F141" s="5">
        <f t="shared" si="16"/>
        <v>3.7634092735697489</v>
      </c>
      <c r="G141" s="5" t="str">
        <f t="shared" si="16"/>
        <v/>
      </c>
      <c r="H141" s="5" t="str">
        <f t="shared" si="17"/>
        <v/>
      </c>
      <c r="I141" s="5" t="str">
        <f t="shared" si="15"/>
        <v/>
      </c>
      <c r="J141" s="5">
        <f t="shared" si="18"/>
        <v>5799.75</v>
      </c>
      <c r="K141" s="5">
        <f t="shared" si="19"/>
        <v>3.7634092735697489</v>
      </c>
      <c r="L141" s="5">
        <f>IF(AND(C141&lt;&gt;0,B141&lt;&gt;0),1,0)</f>
        <v>0</v>
      </c>
      <c r="M141" s="5">
        <f t="shared" si="21"/>
        <v>1</v>
      </c>
      <c r="N141" s="5">
        <f t="shared" si="20"/>
        <v>0</v>
      </c>
    </row>
    <row r="142" spans="1:14">
      <c r="A142" s="4" t="s">
        <v>142</v>
      </c>
      <c r="B142" s="5">
        <v>2987.15</v>
      </c>
      <c r="D142" s="5" t="str">
        <f>IF(AND(C142&lt;&gt;0,B142&lt;&gt;0),B142,"")</f>
        <v/>
      </c>
      <c r="E142" s="5" t="str">
        <f>IF(AND(C142&lt;&gt;0,B142&lt;&gt;0),C142,"")</f>
        <v/>
      </c>
      <c r="F142" s="5">
        <f t="shared" si="16"/>
        <v>3.4752570312873048</v>
      </c>
      <c r="G142" s="5" t="str">
        <f t="shared" si="16"/>
        <v/>
      </c>
      <c r="H142" s="5" t="str">
        <f t="shared" si="17"/>
        <v/>
      </c>
      <c r="I142" s="5" t="str">
        <f t="shared" si="15"/>
        <v/>
      </c>
      <c r="J142" s="5">
        <f t="shared" si="18"/>
        <v>2987.15</v>
      </c>
      <c r="K142" s="5">
        <f t="shared" si="19"/>
        <v>3.4752570312873048</v>
      </c>
      <c r="L142" s="5">
        <f>IF(AND(C142&lt;&gt;0,B142&lt;&gt;0),1,0)</f>
        <v>0</v>
      </c>
      <c r="M142" s="5">
        <f t="shared" si="21"/>
        <v>1</v>
      </c>
      <c r="N142" s="5">
        <f t="shared" si="20"/>
        <v>0</v>
      </c>
    </row>
    <row r="143" spans="1:14">
      <c r="A143" s="4" t="s">
        <v>143</v>
      </c>
      <c r="B143" s="5">
        <v>1884.32</v>
      </c>
      <c r="D143" s="5" t="str">
        <f>IF(AND(C143&lt;&gt;0,B143&lt;&gt;0),B143,"")</f>
        <v/>
      </c>
      <c r="E143" s="5" t="str">
        <f>IF(AND(C143&lt;&gt;0,B143&lt;&gt;0),C143,"")</f>
        <v/>
      </c>
      <c r="F143" s="5">
        <f t="shared" si="16"/>
        <v>3.2751546577100763</v>
      </c>
      <c r="G143" s="5" t="str">
        <f t="shared" si="16"/>
        <v/>
      </c>
      <c r="H143" s="5" t="str">
        <f t="shared" si="17"/>
        <v/>
      </c>
      <c r="I143" s="5" t="str">
        <f t="shared" si="15"/>
        <v/>
      </c>
      <c r="J143" s="5">
        <f t="shared" si="18"/>
        <v>1884.32</v>
      </c>
      <c r="K143" s="5">
        <f t="shared" si="19"/>
        <v>3.2751546577100763</v>
      </c>
      <c r="L143" s="5">
        <f>IF(AND(C143&lt;&gt;0,B143&lt;&gt;0),1,0)</f>
        <v>0</v>
      </c>
      <c r="M143" s="5">
        <f t="shared" si="21"/>
        <v>1</v>
      </c>
      <c r="N143" s="5">
        <f t="shared" si="20"/>
        <v>0</v>
      </c>
    </row>
    <row r="144" spans="1:14">
      <c r="A144" s="4" t="s">
        <v>144</v>
      </c>
      <c r="B144" s="5">
        <v>727.94</v>
      </c>
      <c r="D144" s="5" t="str">
        <f>IF(AND(C144&lt;&gt;0,B144&lt;&gt;0),B144,"")</f>
        <v/>
      </c>
      <c r="E144" s="5" t="str">
        <f>IF(AND(C144&lt;&gt;0,B144&lt;&gt;0),C144,"")</f>
        <v/>
      </c>
      <c r="F144" s="5">
        <f t="shared" si="16"/>
        <v>2.8620955843366933</v>
      </c>
      <c r="G144" s="5" t="str">
        <f t="shared" si="16"/>
        <v/>
      </c>
      <c r="H144" s="5" t="str">
        <f t="shared" si="17"/>
        <v/>
      </c>
      <c r="I144" s="5" t="str">
        <f t="shared" si="15"/>
        <v/>
      </c>
      <c r="J144" s="5">
        <f t="shared" si="18"/>
        <v>727.94</v>
      </c>
      <c r="K144" s="5">
        <f t="shared" si="19"/>
        <v>2.8620955843366933</v>
      </c>
      <c r="L144" s="5">
        <f>IF(AND(C144&lt;&gt;0,B144&lt;&gt;0),1,0)</f>
        <v>0</v>
      </c>
      <c r="M144" s="5">
        <f t="shared" si="21"/>
        <v>1</v>
      </c>
      <c r="N144" s="5">
        <f t="shared" si="20"/>
        <v>0</v>
      </c>
    </row>
    <row r="145" spans="1:14">
      <c r="A145" s="4" t="s">
        <v>145</v>
      </c>
      <c r="B145" s="5"/>
      <c r="D145" s="5" t="str">
        <f>IF(AND(C145&lt;&gt;0,B145&lt;&gt;0),B145,"")</f>
        <v/>
      </c>
      <c r="E145" s="5" t="str">
        <f>IF(AND(C145&lt;&gt;0,B145&lt;&gt;0),C145,"")</f>
        <v/>
      </c>
      <c r="F145" s="5" t="str">
        <f t="shared" si="16"/>
        <v/>
      </c>
      <c r="G145" s="5" t="str">
        <f t="shared" si="16"/>
        <v/>
      </c>
      <c r="H145" s="5" t="str">
        <f t="shared" si="17"/>
        <v/>
      </c>
      <c r="I145" s="5" t="str">
        <f t="shared" si="15"/>
        <v/>
      </c>
      <c r="J145" s="5" t="str">
        <f t="shared" si="18"/>
        <v/>
      </c>
      <c r="K145" s="5" t="str">
        <f t="shared" si="19"/>
        <v/>
      </c>
      <c r="L145" s="5">
        <f>IF(AND(C145&lt;&gt;0,B145&lt;&gt;0),1,0)</f>
        <v>0</v>
      </c>
      <c r="M145" s="5">
        <f t="shared" si="21"/>
        <v>0</v>
      </c>
      <c r="N145" s="5">
        <f t="shared" si="20"/>
        <v>0</v>
      </c>
    </row>
    <row r="146" spans="1:14">
      <c r="A146" s="4" t="s">
        <v>146</v>
      </c>
      <c r="B146" s="5"/>
      <c r="D146" s="5" t="str">
        <f>IF(AND(C146&lt;&gt;0,B146&lt;&gt;0),B146,"")</f>
        <v/>
      </c>
      <c r="E146" s="5" t="str">
        <f>IF(AND(C146&lt;&gt;0,B146&lt;&gt;0),C146,"")</f>
        <v/>
      </c>
      <c r="F146" s="5" t="str">
        <f t="shared" si="16"/>
        <v/>
      </c>
      <c r="G146" s="5" t="str">
        <f t="shared" si="16"/>
        <v/>
      </c>
      <c r="H146" s="5" t="str">
        <f t="shared" si="17"/>
        <v/>
      </c>
      <c r="I146" s="5" t="str">
        <f t="shared" si="15"/>
        <v/>
      </c>
      <c r="J146" s="5" t="str">
        <f t="shared" si="18"/>
        <v/>
      </c>
      <c r="K146" s="5" t="str">
        <f t="shared" si="19"/>
        <v/>
      </c>
      <c r="L146" s="5">
        <f>IF(AND(C146&lt;&gt;0,B146&lt;&gt;0),1,0)</f>
        <v>0</v>
      </c>
      <c r="M146" s="5">
        <f t="shared" si="21"/>
        <v>0</v>
      </c>
      <c r="N146" s="5">
        <f t="shared" si="20"/>
        <v>0</v>
      </c>
    </row>
    <row r="147" spans="1:14">
      <c r="A147" s="4" t="s">
        <v>147</v>
      </c>
      <c r="B147" s="5"/>
      <c r="D147" s="5" t="str">
        <f>IF(AND(C147&lt;&gt;0,B147&lt;&gt;0),B147,"")</f>
        <v/>
      </c>
      <c r="E147" s="5" t="str">
        <f>IF(AND(C147&lt;&gt;0,B147&lt;&gt;0),C147,"")</f>
        <v/>
      </c>
      <c r="F147" s="5" t="str">
        <f t="shared" si="16"/>
        <v/>
      </c>
      <c r="G147" s="5" t="str">
        <f t="shared" si="16"/>
        <v/>
      </c>
      <c r="H147" s="5" t="str">
        <f t="shared" si="17"/>
        <v/>
      </c>
      <c r="I147" s="5" t="str">
        <f t="shared" si="15"/>
        <v/>
      </c>
      <c r="J147" s="5" t="str">
        <f t="shared" si="18"/>
        <v/>
      </c>
      <c r="K147" s="5" t="str">
        <f t="shared" si="19"/>
        <v/>
      </c>
      <c r="L147" s="5">
        <f>IF(AND(C147&lt;&gt;0,B147&lt;&gt;0),1,0)</f>
        <v>0</v>
      </c>
      <c r="M147" s="5">
        <f t="shared" si="21"/>
        <v>0</v>
      </c>
      <c r="N147" s="5">
        <f t="shared" si="20"/>
        <v>0</v>
      </c>
    </row>
    <row r="148" spans="1:14">
      <c r="A148" s="4" t="s">
        <v>148</v>
      </c>
      <c r="B148" s="5"/>
      <c r="D148" s="5" t="str">
        <f>IF(AND(C148&lt;&gt;0,B148&lt;&gt;0),B148,"")</f>
        <v/>
      </c>
      <c r="E148" s="5" t="str">
        <f>IF(AND(C148&lt;&gt;0,B148&lt;&gt;0),C148,"")</f>
        <v/>
      </c>
      <c r="F148" s="5" t="str">
        <f t="shared" si="16"/>
        <v/>
      </c>
      <c r="G148" s="5" t="str">
        <f t="shared" si="16"/>
        <v/>
      </c>
      <c r="H148" s="5" t="str">
        <f t="shared" si="17"/>
        <v/>
      </c>
      <c r="I148" s="5" t="str">
        <f t="shared" si="15"/>
        <v/>
      </c>
      <c r="J148" s="5" t="str">
        <f t="shared" si="18"/>
        <v/>
      </c>
      <c r="K148" s="5" t="str">
        <f t="shared" si="19"/>
        <v/>
      </c>
      <c r="L148" s="5">
        <f>IF(AND(C148&lt;&gt;0,B148&lt;&gt;0),1,0)</f>
        <v>0</v>
      </c>
      <c r="M148" s="5">
        <f t="shared" si="21"/>
        <v>0</v>
      </c>
      <c r="N148" s="5">
        <f t="shared" si="20"/>
        <v>0</v>
      </c>
    </row>
    <row r="149" spans="1:14">
      <c r="A149" s="4" t="s">
        <v>149</v>
      </c>
      <c r="B149" s="5">
        <v>1440.02</v>
      </c>
      <c r="D149" s="5" t="str">
        <f>IF(AND(C149&lt;&gt;0,B149&lt;&gt;0),B149,"")</f>
        <v/>
      </c>
      <c r="E149" s="5" t="str">
        <f>IF(AND(C149&lt;&gt;0,B149&lt;&gt;0),C149,"")</f>
        <v/>
      </c>
      <c r="F149" s="5">
        <f t="shared" si="16"/>
        <v>3.1583685239211663</v>
      </c>
      <c r="G149" s="5" t="str">
        <f t="shared" si="16"/>
        <v/>
      </c>
      <c r="H149" s="5" t="str">
        <f t="shared" si="17"/>
        <v/>
      </c>
      <c r="I149" s="5" t="str">
        <f t="shared" si="15"/>
        <v/>
      </c>
      <c r="J149" s="5">
        <f t="shared" si="18"/>
        <v>1440.02</v>
      </c>
      <c r="K149" s="5">
        <f t="shared" si="19"/>
        <v>3.1583685239211663</v>
      </c>
      <c r="L149" s="5">
        <f>IF(AND(C149&lt;&gt;0,B149&lt;&gt;0),1,0)</f>
        <v>0</v>
      </c>
      <c r="M149" s="5">
        <f t="shared" si="21"/>
        <v>1</v>
      </c>
      <c r="N149" s="5">
        <f t="shared" si="20"/>
        <v>0</v>
      </c>
    </row>
    <row r="150" spans="1:14">
      <c r="A150" s="4" t="s">
        <v>150</v>
      </c>
      <c r="B150" s="5">
        <v>10534.37</v>
      </c>
      <c r="D150" s="5" t="str">
        <f>IF(AND(C150&lt;&gt;0,B150&lt;&gt;0),B150,"")</f>
        <v/>
      </c>
      <c r="E150" s="5" t="str">
        <f>IF(AND(C150&lt;&gt;0,B150&lt;&gt;0),C150,"")</f>
        <v/>
      </c>
      <c r="F150" s="5">
        <f t="shared" si="16"/>
        <v>4.0226085680689581</v>
      </c>
      <c r="G150" s="5" t="str">
        <f t="shared" si="16"/>
        <v/>
      </c>
      <c r="H150" s="5" t="str">
        <f t="shared" si="17"/>
        <v/>
      </c>
      <c r="I150" s="5" t="str">
        <f t="shared" si="15"/>
        <v/>
      </c>
      <c r="J150" s="5">
        <f t="shared" si="18"/>
        <v>10534.37</v>
      </c>
      <c r="K150" s="5">
        <f t="shared" si="19"/>
        <v>4.0226085680689581</v>
      </c>
      <c r="L150" s="5">
        <f>IF(AND(C150&lt;&gt;0,B150&lt;&gt;0),1,0)</f>
        <v>0</v>
      </c>
      <c r="M150" s="5">
        <f t="shared" si="21"/>
        <v>1</v>
      </c>
      <c r="N150" s="5">
        <f t="shared" si="20"/>
        <v>0</v>
      </c>
    </row>
    <row r="151" spans="1:14">
      <c r="A151" s="4" t="s">
        <v>151</v>
      </c>
      <c r="B151" s="5">
        <v>21370.23</v>
      </c>
      <c r="D151" s="5" t="str">
        <f>IF(AND(C151&lt;&gt;0,B151&lt;&gt;0),B151,"")</f>
        <v/>
      </c>
      <c r="E151" s="5" t="str">
        <f>IF(AND(C151&lt;&gt;0,B151&lt;&gt;0),C151,"")</f>
        <v/>
      </c>
      <c r="F151" s="5">
        <f t="shared" si="16"/>
        <v>4.3298091963425112</v>
      </c>
      <c r="G151" s="5" t="str">
        <f t="shared" si="16"/>
        <v/>
      </c>
      <c r="H151" s="5" t="str">
        <f t="shared" si="17"/>
        <v/>
      </c>
      <c r="I151" s="5" t="str">
        <f t="shared" si="15"/>
        <v/>
      </c>
      <c r="J151" s="5">
        <f t="shared" si="18"/>
        <v>21370.23</v>
      </c>
      <c r="K151" s="5">
        <f t="shared" si="19"/>
        <v>4.3298091963425112</v>
      </c>
      <c r="L151" s="5">
        <f>IF(AND(C151&lt;&gt;0,B151&lt;&gt;0),1,0)</f>
        <v>0</v>
      </c>
      <c r="M151" s="5">
        <f t="shared" si="21"/>
        <v>1</v>
      </c>
      <c r="N151" s="5">
        <f t="shared" si="20"/>
        <v>0</v>
      </c>
    </row>
    <row r="152" spans="1:14">
      <c r="A152" s="4" t="s">
        <v>152</v>
      </c>
      <c r="B152" s="5">
        <v>12982.01</v>
      </c>
      <c r="D152" s="5" t="str">
        <f>IF(AND(C152&lt;&gt;0,B152&lt;&gt;0),B152,"")</f>
        <v/>
      </c>
      <c r="E152" s="5" t="str">
        <f>IF(AND(C152&lt;&gt;0,B152&lt;&gt;0),C152,"")</f>
        <v/>
      </c>
      <c r="F152" s="5">
        <f t="shared" si="16"/>
        <v>4.1133419393308577</v>
      </c>
      <c r="G152" s="5" t="str">
        <f t="shared" si="16"/>
        <v/>
      </c>
      <c r="H152" s="5" t="str">
        <f t="shared" si="17"/>
        <v/>
      </c>
      <c r="I152" s="5" t="str">
        <f t="shared" si="15"/>
        <v/>
      </c>
      <c r="J152" s="5">
        <f t="shared" si="18"/>
        <v>12982.01</v>
      </c>
      <c r="K152" s="5">
        <f t="shared" si="19"/>
        <v>4.1133419393308577</v>
      </c>
      <c r="L152" s="5">
        <f>IF(AND(C152&lt;&gt;0,B152&lt;&gt;0),1,0)</f>
        <v>0</v>
      </c>
      <c r="M152" s="5">
        <f t="shared" si="21"/>
        <v>1</v>
      </c>
      <c r="N152" s="5">
        <f t="shared" si="20"/>
        <v>0</v>
      </c>
    </row>
    <row r="153" spans="1:14">
      <c r="A153" s="4" t="s">
        <v>153</v>
      </c>
      <c r="B153" s="5">
        <v>4359.7299999999996</v>
      </c>
      <c r="D153" s="5" t="str">
        <f>IF(AND(C153&lt;&gt;0,B153&lt;&gt;0),B153,"")</f>
        <v/>
      </c>
      <c r="E153" s="5" t="str">
        <f>IF(AND(C153&lt;&gt;0,B153&lt;&gt;0),C153,"")</f>
        <v/>
      </c>
      <c r="F153" s="5">
        <f t="shared" si="16"/>
        <v>3.639459594052759</v>
      </c>
      <c r="G153" s="5" t="str">
        <f t="shared" si="16"/>
        <v/>
      </c>
      <c r="H153" s="5" t="str">
        <f t="shared" si="17"/>
        <v/>
      </c>
      <c r="I153" s="5" t="str">
        <f t="shared" si="15"/>
        <v/>
      </c>
      <c r="J153" s="5">
        <f t="shared" si="18"/>
        <v>4359.7299999999996</v>
      </c>
      <c r="K153" s="5">
        <f t="shared" si="19"/>
        <v>3.639459594052759</v>
      </c>
      <c r="L153" s="5">
        <f>IF(AND(C153&lt;&gt;0,B153&lt;&gt;0),1,0)</f>
        <v>0</v>
      </c>
      <c r="M153" s="5">
        <f t="shared" si="21"/>
        <v>1</v>
      </c>
      <c r="N153" s="5">
        <f t="shared" si="20"/>
        <v>0</v>
      </c>
    </row>
    <row r="154" spans="1:14">
      <c r="A154" s="4" t="s">
        <v>154</v>
      </c>
      <c r="B154" s="5">
        <v>2013.25</v>
      </c>
      <c r="D154" s="5" t="str">
        <f>IF(AND(C154&lt;&gt;0,B154&lt;&gt;0),B154,"")</f>
        <v/>
      </c>
      <c r="E154" s="5" t="str">
        <f>IF(AND(C154&lt;&gt;0,B154&lt;&gt;0),C154,"")</f>
        <v/>
      </c>
      <c r="F154" s="5">
        <f t="shared" si="16"/>
        <v>3.3038977077644649</v>
      </c>
      <c r="G154" s="5" t="str">
        <f t="shared" si="16"/>
        <v/>
      </c>
      <c r="H154" s="5" t="str">
        <f t="shared" si="17"/>
        <v/>
      </c>
      <c r="I154" s="5" t="str">
        <f t="shared" si="15"/>
        <v/>
      </c>
      <c r="J154" s="5">
        <f t="shared" si="18"/>
        <v>2013.25</v>
      </c>
      <c r="K154" s="5">
        <f t="shared" si="19"/>
        <v>3.3038977077644649</v>
      </c>
      <c r="L154" s="5">
        <f>IF(AND(C154&lt;&gt;0,B154&lt;&gt;0),1,0)</f>
        <v>0</v>
      </c>
      <c r="M154" s="5">
        <f t="shared" si="21"/>
        <v>1</v>
      </c>
      <c r="N154" s="5">
        <f t="shared" si="20"/>
        <v>0</v>
      </c>
    </row>
    <row r="155" spans="1:14">
      <c r="A155" s="4" t="s">
        <v>155</v>
      </c>
      <c r="B155" s="5"/>
      <c r="D155" s="5" t="str">
        <f>IF(AND(C155&lt;&gt;0,B155&lt;&gt;0),B155,"")</f>
        <v/>
      </c>
      <c r="E155" s="5" t="str">
        <f>IF(AND(C155&lt;&gt;0,B155&lt;&gt;0),C155,"")</f>
        <v/>
      </c>
      <c r="F155" s="5" t="str">
        <f t="shared" si="16"/>
        <v/>
      </c>
      <c r="G155" s="5" t="str">
        <f t="shared" si="16"/>
        <v/>
      </c>
      <c r="H155" s="5" t="str">
        <f t="shared" si="17"/>
        <v/>
      </c>
      <c r="I155" s="5" t="str">
        <f t="shared" si="15"/>
        <v/>
      </c>
      <c r="J155" s="5" t="str">
        <f t="shared" si="18"/>
        <v/>
      </c>
      <c r="K155" s="5" t="str">
        <f t="shared" si="19"/>
        <v/>
      </c>
      <c r="L155" s="5">
        <f>IF(AND(C155&lt;&gt;0,B155&lt;&gt;0),1,0)</f>
        <v>0</v>
      </c>
      <c r="M155" s="5">
        <f t="shared" si="21"/>
        <v>0</v>
      </c>
      <c r="N155" s="5">
        <f t="shared" si="20"/>
        <v>0</v>
      </c>
    </row>
    <row r="156" spans="1:14">
      <c r="A156" s="4" t="s">
        <v>156</v>
      </c>
      <c r="B156" s="5"/>
      <c r="D156" s="5" t="str">
        <f>IF(AND(C156&lt;&gt;0,B156&lt;&gt;0),B156,"")</f>
        <v/>
      </c>
      <c r="E156" s="5" t="str">
        <f>IF(AND(C156&lt;&gt;0,B156&lt;&gt;0),C156,"")</f>
        <v/>
      </c>
      <c r="F156" s="5" t="str">
        <f t="shared" si="16"/>
        <v/>
      </c>
      <c r="G156" s="5" t="str">
        <f t="shared" si="16"/>
        <v/>
      </c>
      <c r="H156" s="5" t="str">
        <f t="shared" si="17"/>
        <v/>
      </c>
      <c r="I156" s="5" t="str">
        <f t="shared" si="15"/>
        <v/>
      </c>
      <c r="J156" s="5" t="str">
        <f t="shared" si="18"/>
        <v/>
      </c>
      <c r="K156" s="5" t="str">
        <f t="shared" si="19"/>
        <v/>
      </c>
      <c r="L156" s="5">
        <f>IF(AND(C156&lt;&gt;0,B156&lt;&gt;0),1,0)</f>
        <v>0</v>
      </c>
      <c r="M156" s="5">
        <f t="shared" si="21"/>
        <v>0</v>
      </c>
      <c r="N156" s="5">
        <f t="shared" si="20"/>
        <v>0</v>
      </c>
    </row>
    <row r="157" spans="1:14">
      <c r="A157" s="4" t="s">
        <v>157</v>
      </c>
      <c r="B157" s="5"/>
      <c r="D157" s="5" t="str">
        <f>IF(AND(C157&lt;&gt;0,B157&lt;&gt;0),B157,"")</f>
        <v/>
      </c>
      <c r="E157" s="5" t="str">
        <f>IF(AND(C157&lt;&gt;0,B157&lt;&gt;0),C157,"")</f>
        <v/>
      </c>
      <c r="F157" s="5" t="str">
        <f t="shared" si="16"/>
        <v/>
      </c>
      <c r="G157" s="5" t="str">
        <f t="shared" si="16"/>
        <v/>
      </c>
      <c r="H157" s="5" t="str">
        <f t="shared" si="17"/>
        <v/>
      </c>
      <c r="I157" s="5" t="str">
        <f t="shared" si="15"/>
        <v/>
      </c>
      <c r="J157" s="5" t="str">
        <f t="shared" si="18"/>
        <v/>
      </c>
      <c r="K157" s="5" t="str">
        <f t="shared" si="19"/>
        <v/>
      </c>
      <c r="L157" s="5">
        <f>IF(AND(C157&lt;&gt;0,B157&lt;&gt;0),1,0)</f>
        <v>0</v>
      </c>
      <c r="M157" s="5">
        <f t="shared" si="21"/>
        <v>0</v>
      </c>
      <c r="N157" s="5">
        <f t="shared" si="20"/>
        <v>0</v>
      </c>
    </row>
    <row r="158" spans="1:14" s="3" customFormat="1">
      <c r="A158" s="3" t="s">
        <v>180</v>
      </c>
    </row>
    <row r="159" spans="1:14">
      <c r="A159" s="5" t="s">
        <v>167</v>
      </c>
      <c r="L159">
        <f>SUM(L2:L157)</f>
        <v>46</v>
      </c>
    </row>
    <row r="160" spans="1:14">
      <c r="A160" s="5" t="s">
        <v>178</v>
      </c>
      <c r="B160">
        <f>AVERAGE(B2:B157)</f>
        <v>5437.2412499999991</v>
      </c>
    </row>
    <row r="161" spans="1:14">
      <c r="A161" s="5" t="s">
        <v>181</v>
      </c>
      <c r="B161" s="5">
        <f>STDEV(B2:B157)</f>
        <v>5651.1997930768912</v>
      </c>
    </row>
    <row r="162" spans="1:14" s="5" customFormat="1">
      <c r="A162" s="5" t="s">
        <v>185</v>
      </c>
      <c r="F162" s="5">
        <f>AVERAGE(F2:F157)</f>
        <v>3.5129349535028056</v>
      </c>
    </row>
    <row r="163" spans="1:14" s="5" customFormat="1">
      <c r="A163" s="5" t="s">
        <v>186</v>
      </c>
      <c r="F163" s="5">
        <f>STDEV(F2:F157)</f>
        <v>0.4481476791628437</v>
      </c>
    </row>
    <row r="164" spans="1:14" s="3" customFormat="1"/>
    <row r="165" spans="1:14">
      <c r="A165" s="5" t="s">
        <v>182</v>
      </c>
      <c r="C165" s="5"/>
      <c r="M165">
        <f>SUM(M2:M157)</f>
        <v>66</v>
      </c>
    </row>
    <row r="166" spans="1:14">
      <c r="A166" s="5" t="s">
        <v>183</v>
      </c>
      <c r="C166" s="5"/>
      <c r="J166" s="5">
        <f>AVERAGE(J2:J157)</f>
        <v>5317.7212121212124</v>
      </c>
    </row>
    <row r="167" spans="1:14">
      <c r="A167" s="5" t="s">
        <v>184</v>
      </c>
      <c r="C167" s="5"/>
      <c r="J167" s="5">
        <f>STDEV(J2:J157)</f>
        <v>5787.1835215306101</v>
      </c>
    </row>
    <row r="168" spans="1:14">
      <c r="A168" s="5" t="s">
        <v>187</v>
      </c>
      <c r="K168" s="5">
        <f>AVERAGE(K2:K157)</f>
        <v>3.4954389979698646</v>
      </c>
    </row>
    <row r="169" spans="1:14">
      <c r="A169" s="5" t="s">
        <v>188</v>
      </c>
      <c r="K169" s="5">
        <f>STDEV(K2:K157)</f>
        <v>0.45492200325574939</v>
      </c>
    </row>
    <row r="170" spans="1:14" s="3" customFormat="1"/>
    <row r="171" spans="1:14">
      <c r="A171" s="5" t="s">
        <v>192</v>
      </c>
      <c r="E171" s="5">
        <f>AVERAGE(E2:E157)</f>
        <v>7960.8895652173906</v>
      </c>
    </row>
    <row r="172" spans="1:14">
      <c r="A172" s="5" t="s">
        <v>193</v>
      </c>
      <c r="E172" s="5">
        <f>STDEV(E2:E157)</f>
        <v>7924.0908452327858</v>
      </c>
    </row>
    <row r="173" spans="1:14" s="5" customFormat="1">
      <c r="A173" s="5" t="s">
        <v>196</v>
      </c>
      <c r="I173" s="5">
        <f>AVERAGE(I2:I157)</f>
        <v>3.6725079513986771</v>
      </c>
    </row>
    <row r="174" spans="1:14" s="5" customFormat="1">
      <c r="A174" s="5" t="s">
        <v>197</v>
      </c>
      <c r="I174" s="5">
        <f>STDEV(I2:I157)</f>
        <v>0.48536351199230954</v>
      </c>
    </row>
    <row r="175" spans="1:14">
      <c r="A175" s="5" t="s">
        <v>191</v>
      </c>
      <c r="N175">
        <f>SUM(N2:N157)</f>
        <v>58</v>
      </c>
    </row>
    <row r="176" spans="1:14">
      <c r="A176" s="5" t="s">
        <v>195</v>
      </c>
      <c r="C176">
        <f>AVERAGE(C2:C157)</f>
        <v>6677.3175862068965</v>
      </c>
    </row>
    <row r="177" spans="1:7">
      <c r="A177" s="5" t="s">
        <v>194</v>
      </c>
      <c r="C177">
        <f>STDEV(C2:C157)</f>
        <v>7485.360076943718</v>
      </c>
    </row>
    <row r="178" spans="1:7">
      <c r="A178" s="5" t="s">
        <v>198</v>
      </c>
      <c r="G178" s="5">
        <f>AVERAGE(G2:G157)</f>
        <v>3.5817361272710091</v>
      </c>
    </row>
    <row r="179" spans="1:7">
      <c r="A179" s="5" t="s">
        <v>199</v>
      </c>
      <c r="G179" s="5">
        <f>STDEV(G2:G157)</f>
        <v>0.4692218475852073</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sheetPr filterMode="1"/>
  <dimension ref="A1:E158"/>
  <sheetViews>
    <sheetView workbookViewId="0">
      <pane ySplit="7" topLeftCell="A8" activePane="bottomLeft" state="frozen"/>
      <selection pane="bottomLeft" sqref="A1:XFD1"/>
    </sheetView>
  </sheetViews>
  <sheetFormatPr defaultRowHeight="15"/>
  <cols>
    <col min="1" max="1" width="9.140625" style="5"/>
    <col min="2" max="2" width="11.42578125" customWidth="1"/>
    <col min="3" max="3" width="10.7109375" customWidth="1"/>
    <col min="4" max="4" width="16.5703125" customWidth="1"/>
    <col min="5" max="5" width="15.7109375" customWidth="1"/>
  </cols>
  <sheetData>
    <row r="1" spans="1:5" s="5" customFormat="1">
      <c r="A1" s="5" t="s">
        <v>158</v>
      </c>
      <c r="B1" s="1" t="s">
        <v>173</v>
      </c>
      <c r="C1" s="1" t="s">
        <v>174</v>
      </c>
      <c r="D1" s="1" t="s">
        <v>177</v>
      </c>
      <c r="E1" s="1" t="s">
        <v>172</v>
      </c>
    </row>
    <row r="2" spans="1:5" hidden="1">
      <c r="A2" s="5" t="s">
        <v>2</v>
      </c>
      <c r="B2" t="s">
        <v>171</v>
      </c>
      <c r="C2" t="s">
        <v>171</v>
      </c>
      <c r="D2" s="5" t="s">
        <v>171</v>
      </c>
      <c r="E2" s="5" t="s">
        <v>171</v>
      </c>
    </row>
    <row r="3" spans="1:5" hidden="1">
      <c r="A3" s="5" t="s">
        <v>3</v>
      </c>
      <c r="B3" t="s">
        <v>171</v>
      </c>
      <c r="C3" t="s">
        <v>171</v>
      </c>
      <c r="D3" s="5" t="s">
        <v>171</v>
      </c>
      <c r="E3" s="5" t="s">
        <v>171</v>
      </c>
    </row>
    <row r="4" spans="1:5" hidden="1">
      <c r="A4" s="5" t="s">
        <v>4</v>
      </c>
      <c r="B4" t="s">
        <v>171</v>
      </c>
      <c r="C4" t="s">
        <v>171</v>
      </c>
      <c r="D4" s="5" t="s">
        <v>171</v>
      </c>
      <c r="E4" s="5" t="s">
        <v>171</v>
      </c>
    </row>
    <row r="5" spans="1:5" hidden="1">
      <c r="A5" s="5" t="s">
        <v>5</v>
      </c>
      <c r="B5" t="s">
        <v>171</v>
      </c>
      <c r="C5" t="s">
        <v>171</v>
      </c>
      <c r="D5" s="5" t="s">
        <v>171</v>
      </c>
      <c r="E5" s="5" t="s">
        <v>171</v>
      </c>
    </row>
    <row r="6" spans="1:5" hidden="1">
      <c r="A6" s="5" t="s">
        <v>6</v>
      </c>
      <c r="B6" t="s">
        <v>171</v>
      </c>
      <c r="C6" t="s">
        <v>171</v>
      </c>
      <c r="D6" s="5" t="s">
        <v>171</v>
      </c>
      <c r="E6" s="5" t="s">
        <v>171</v>
      </c>
    </row>
    <row r="7" spans="1:5" hidden="1">
      <c r="A7" s="5" t="s">
        <v>7</v>
      </c>
      <c r="B7" t="s">
        <v>171</v>
      </c>
      <c r="C7" t="s">
        <v>171</v>
      </c>
      <c r="D7" s="5" t="s">
        <v>171</v>
      </c>
      <c r="E7" s="5" t="s">
        <v>171</v>
      </c>
    </row>
    <row r="8" spans="1:5">
      <c r="A8" s="5" t="s">
        <v>8</v>
      </c>
      <c r="B8">
        <v>13777.39</v>
      </c>
      <c r="C8">
        <v>15393.94</v>
      </c>
      <c r="D8" s="5">
        <v>4.1391669522626531</v>
      </c>
      <c r="E8" s="5">
        <v>4.1873497895042391</v>
      </c>
    </row>
    <row r="9" spans="1:5">
      <c r="A9" s="5" t="s">
        <v>9</v>
      </c>
      <c r="B9">
        <v>7596.81</v>
      </c>
      <c r="C9">
        <v>10657.35</v>
      </c>
      <c r="D9" s="5">
        <v>3.8806312646189176</v>
      </c>
      <c r="E9" s="5">
        <v>4.0276492287570562</v>
      </c>
    </row>
    <row r="10" spans="1:5">
      <c r="A10" s="5" t="s">
        <v>10</v>
      </c>
      <c r="B10">
        <v>3635.76</v>
      </c>
      <c r="C10">
        <v>5191.8100000000004</v>
      </c>
      <c r="D10" s="5">
        <v>3.5605952073013696</v>
      </c>
      <c r="E10" s="5">
        <v>3.7153187905986642</v>
      </c>
    </row>
    <row r="11" spans="1:5">
      <c r="A11" s="5" t="s">
        <v>11</v>
      </c>
      <c r="B11">
        <v>2140.1999999999998</v>
      </c>
      <c r="C11">
        <v>3064.51</v>
      </c>
      <c r="D11" s="5">
        <v>3.3304543597219975</v>
      </c>
      <c r="E11" s="5">
        <v>3.4863610428647429</v>
      </c>
    </row>
    <row r="12" spans="1:5">
      <c r="A12" s="5" t="s">
        <v>12</v>
      </c>
      <c r="B12">
        <v>1719.69</v>
      </c>
      <c r="C12">
        <v>2216.56</v>
      </c>
      <c r="D12" s="5">
        <v>3.2354501658474799</v>
      </c>
      <c r="E12" s="5">
        <v>3.3456794916995238</v>
      </c>
    </row>
    <row r="13" spans="1:5">
      <c r="A13" s="5" t="s">
        <v>13</v>
      </c>
      <c r="B13">
        <v>1251.5899999999999</v>
      </c>
      <c r="C13">
        <v>1686.97</v>
      </c>
      <c r="D13" s="5">
        <v>3.0974620845459286</v>
      </c>
      <c r="E13" s="5">
        <v>3.2271073594413453</v>
      </c>
    </row>
    <row r="14" spans="1:5">
      <c r="A14" s="5" t="s">
        <v>14</v>
      </c>
      <c r="B14">
        <v>1090.93</v>
      </c>
      <c r="C14">
        <v>1529.28</v>
      </c>
      <c r="D14" s="5">
        <v>3.0377968847871992</v>
      </c>
      <c r="E14" s="5">
        <v>3.1844870088407</v>
      </c>
    </row>
    <row r="15" spans="1:5">
      <c r="A15" s="5" t="s">
        <v>15</v>
      </c>
      <c r="B15">
        <v>727.94</v>
      </c>
      <c r="C15">
        <v>1276.3800000000001</v>
      </c>
      <c r="D15" s="5">
        <v>2.8620955843366933</v>
      </c>
      <c r="E15" s="5">
        <v>3.1059799904778433</v>
      </c>
    </row>
    <row r="16" spans="1:5">
      <c r="A16" s="5" t="s">
        <v>16</v>
      </c>
      <c r="B16">
        <v>846.95</v>
      </c>
      <c r="C16">
        <v>1443</v>
      </c>
      <c r="D16" s="5">
        <v>2.9278577723554404</v>
      </c>
      <c r="E16" s="5">
        <v>3.1592663310934941</v>
      </c>
    </row>
    <row r="17" spans="1:5">
      <c r="A17" s="5" t="s">
        <v>17</v>
      </c>
      <c r="B17">
        <v>1114.73</v>
      </c>
      <c r="C17">
        <v>1725.65</v>
      </c>
      <c r="D17" s="5">
        <v>3.0471696891691606</v>
      </c>
      <c r="E17" s="5">
        <v>3.2369527157810349</v>
      </c>
    </row>
    <row r="18" spans="1:5">
      <c r="A18" s="5" t="s">
        <v>18</v>
      </c>
      <c r="B18">
        <v>6466.21</v>
      </c>
      <c r="C18">
        <v>10071.219999999999</v>
      </c>
      <c r="D18" s="5">
        <v>3.8106498048781083</v>
      </c>
      <c r="E18" s="5">
        <v>4.0030820829841032</v>
      </c>
    </row>
    <row r="19" spans="1:5">
      <c r="A19" s="5" t="s">
        <v>19</v>
      </c>
      <c r="B19">
        <v>13231.93</v>
      </c>
      <c r="C19">
        <v>19648.55</v>
      </c>
      <c r="D19" s="5">
        <v>4.1216231946953101</v>
      </c>
      <c r="E19" s="5">
        <v>4.2933305063534757</v>
      </c>
    </row>
    <row r="20" spans="1:5">
      <c r="A20" s="5" t="s">
        <v>20</v>
      </c>
      <c r="B20">
        <v>12874.9</v>
      </c>
      <c r="C20">
        <v>18288.86</v>
      </c>
      <c r="D20" s="5">
        <v>4.1097438645391042</v>
      </c>
      <c r="E20" s="5">
        <v>4.2621866354305196</v>
      </c>
    </row>
    <row r="21" spans="1:5">
      <c r="A21" s="5" t="s">
        <v>21</v>
      </c>
      <c r="B21">
        <v>7281.43</v>
      </c>
      <c r="C21">
        <v>10392.549999999999</v>
      </c>
      <c r="D21" s="5">
        <v>3.8622166787803449</v>
      </c>
      <c r="E21" s="5">
        <v>4.0167221226342891</v>
      </c>
    </row>
    <row r="22" spans="1:5">
      <c r="A22" s="5" t="s">
        <v>22</v>
      </c>
      <c r="B22">
        <v>3320.38</v>
      </c>
      <c r="C22">
        <v>5072.8</v>
      </c>
      <c r="D22" s="5">
        <v>3.5211877892640504</v>
      </c>
      <c r="E22" s="5">
        <v>3.7052477401789052</v>
      </c>
    </row>
    <row r="23" spans="1:5">
      <c r="A23" s="5" t="s">
        <v>23</v>
      </c>
      <c r="B23">
        <v>2370.2800000000002</v>
      </c>
      <c r="C23">
        <v>3552.45</v>
      </c>
      <c r="D23" s="5">
        <v>3.3747996520321424</v>
      </c>
      <c r="E23" s="5">
        <v>3.5505279740373936</v>
      </c>
    </row>
    <row r="24" spans="1:5">
      <c r="A24" s="5" t="s">
        <v>24</v>
      </c>
      <c r="B24">
        <v>1608.62</v>
      </c>
      <c r="C24">
        <v>2514.09</v>
      </c>
      <c r="D24" s="5">
        <v>3.2064534639908189</v>
      </c>
      <c r="E24" s="5">
        <v>3.4003808206068</v>
      </c>
    </row>
    <row r="25" spans="1:5">
      <c r="A25" s="5" t="s">
        <v>25</v>
      </c>
      <c r="B25">
        <v>1372.58</v>
      </c>
      <c r="C25">
        <v>1975.57</v>
      </c>
      <c r="D25" s="5">
        <v>3.1375376664525696</v>
      </c>
      <c r="E25" s="5">
        <v>3.2956924225647377</v>
      </c>
    </row>
    <row r="26" spans="1:5">
      <c r="A26" s="5" t="s">
        <v>26</v>
      </c>
      <c r="B26">
        <v>839.02</v>
      </c>
      <c r="C26">
        <v>1243.6500000000001</v>
      </c>
      <c r="D26" s="5">
        <v>2.9237723133747231</v>
      </c>
      <c r="E26" s="5">
        <v>3.0946981742006634</v>
      </c>
    </row>
    <row r="27" spans="1:5">
      <c r="A27" s="5" t="s">
        <v>27</v>
      </c>
      <c r="B27">
        <v>896.15</v>
      </c>
      <c r="C27">
        <v>1075.26</v>
      </c>
      <c r="D27" s="5">
        <v>2.9523807091263863</v>
      </c>
      <c r="E27" s="5">
        <v>3.031513490216712</v>
      </c>
    </row>
    <row r="28" spans="1:5">
      <c r="A28" s="5" t="s">
        <v>28</v>
      </c>
      <c r="B28">
        <v>1160.3499999999999</v>
      </c>
      <c r="C28">
        <v>1454.9</v>
      </c>
      <c r="D28" s="5">
        <v>3.0645890065905221</v>
      </c>
      <c r="E28" s="5">
        <v>3.1628331438781601</v>
      </c>
    </row>
    <row r="29" spans="1:5">
      <c r="A29" s="5" t="s">
        <v>29</v>
      </c>
      <c r="B29">
        <v>1370.6</v>
      </c>
      <c r="C29">
        <v>2020.19</v>
      </c>
      <c r="D29" s="5">
        <v>3.1369107274813759</v>
      </c>
      <c r="E29" s="5">
        <v>3.3053922170065766</v>
      </c>
    </row>
    <row r="30" spans="1:5">
      <c r="A30" s="5" t="s">
        <v>30</v>
      </c>
      <c r="B30">
        <v>5916.78</v>
      </c>
      <c r="C30">
        <v>8541.94</v>
      </c>
      <c r="D30" s="5">
        <v>3.7720854214719943</v>
      </c>
      <c r="E30" s="5">
        <v>3.9315565165452151</v>
      </c>
    </row>
    <row r="31" spans="1:5">
      <c r="A31" s="5" t="s">
        <v>31</v>
      </c>
      <c r="B31">
        <v>22264.79</v>
      </c>
      <c r="C31">
        <v>32825.93</v>
      </c>
      <c r="D31" s="5">
        <v>4.3476186032502504</v>
      </c>
      <c r="E31" s="5">
        <v>4.5162170390462606</v>
      </c>
    </row>
    <row r="32" spans="1:5">
      <c r="A32" s="5" t="s">
        <v>32</v>
      </c>
      <c r="B32">
        <v>16962.89</v>
      </c>
      <c r="C32">
        <v>25738.89</v>
      </c>
      <c r="D32" s="5">
        <v>4.2294998458056474</v>
      </c>
      <c r="E32" s="5">
        <v>4.4105898138477215</v>
      </c>
    </row>
    <row r="33" spans="1:5">
      <c r="A33" s="5" t="s">
        <v>33</v>
      </c>
      <c r="B33">
        <v>13164.49</v>
      </c>
      <c r="C33">
        <v>19824.09</v>
      </c>
      <c r="D33" s="5">
        <v>4.1194040389471347</v>
      </c>
      <c r="E33" s="5">
        <v>4.2971932607034296</v>
      </c>
    </row>
    <row r="34" spans="1:5">
      <c r="A34" s="5" t="s">
        <v>34</v>
      </c>
      <c r="B34">
        <v>5030.16</v>
      </c>
      <c r="C34">
        <v>7316.14</v>
      </c>
      <c r="D34" s="5">
        <v>3.7015817993724216</v>
      </c>
      <c r="E34" s="5">
        <v>3.8642820074448556</v>
      </c>
    </row>
    <row r="35" spans="1:5">
      <c r="A35" s="5" t="s">
        <v>35</v>
      </c>
      <c r="B35">
        <v>3155.75</v>
      </c>
      <c r="C35">
        <v>4135.6000000000004</v>
      </c>
      <c r="D35" s="5">
        <v>3.4991025908868791</v>
      </c>
      <c r="E35" s="5">
        <v>3.616538526654169</v>
      </c>
    </row>
    <row r="36" spans="1:5">
      <c r="A36" s="5" t="s">
        <v>36</v>
      </c>
      <c r="B36">
        <v>1693.91</v>
      </c>
      <c r="C36">
        <v>2475.41</v>
      </c>
      <c r="D36" s="5">
        <v>3.228890331885057</v>
      </c>
      <c r="E36" s="5">
        <v>3.3936471410436253</v>
      </c>
    </row>
    <row r="37" spans="1:5" hidden="1">
      <c r="A37" s="5" t="s">
        <v>37</v>
      </c>
      <c r="B37" t="s">
        <v>171</v>
      </c>
      <c r="C37" t="s">
        <v>171</v>
      </c>
      <c r="D37" s="5" t="s">
        <v>171</v>
      </c>
      <c r="E37" s="5" t="s">
        <v>171</v>
      </c>
    </row>
    <row r="38" spans="1:5" hidden="1">
      <c r="A38" s="5" t="s">
        <v>38</v>
      </c>
      <c r="B38" t="s">
        <v>171</v>
      </c>
      <c r="C38" t="s">
        <v>171</v>
      </c>
      <c r="D38" s="5" t="s">
        <v>171</v>
      </c>
      <c r="E38" s="5" t="s">
        <v>171</v>
      </c>
    </row>
    <row r="39" spans="1:5" hidden="1">
      <c r="A39" s="5" t="s">
        <v>39</v>
      </c>
      <c r="B39" t="s">
        <v>171</v>
      </c>
      <c r="C39" t="s">
        <v>171</v>
      </c>
      <c r="D39" s="5" t="s">
        <v>171</v>
      </c>
      <c r="E39" s="5" t="s">
        <v>171</v>
      </c>
    </row>
    <row r="40" spans="1:5" hidden="1">
      <c r="A40" s="5" t="s">
        <v>40</v>
      </c>
      <c r="B40" t="s">
        <v>171</v>
      </c>
      <c r="C40" t="s">
        <v>171</v>
      </c>
      <c r="D40" s="5" t="s">
        <v>171</v>
      </c>
      <c r="E40" s="5" t="s">
        <v>171</v>
      </c>
    </row>
    <row r="41" spans="1:5">
      <c r="A41" s="5" t="s">
        <v>41</v>
      </c>
      <c r="B41">
        <v>2350.4499999999998</v>
      </c>
      <c r="C41">
        <v>3275.75</v>
      </c>
      <c r="D41" s="5">
        <v>3.37115101708349</v>
      </c>
      <c r="E41" s="5">
        <v>3.5153107496929437</v>
      </c>
    </row>
    <row r="42" spans="1:5">
      <c r="A42" s="5" t="s">
        <v>42</v>
      </c>
      <c r="B42">
        <v>11413.06</v>
      </c>
      <c r="C42">
        <v>15920.56</v>
      </c>
      <c r="D42" s="5">
        <v>4.0574021004168923</v>
      </c>
      <c r="E42" s="5">
        <v>4.2019583398232889</v>
      </c>
    </row>
    <row r="43" spans="1:5">
      <c r="A43" s="5" t="s">
        <v>43</v>
      </c>
      <c r="B43">
        <v>16028.66</v>
      </c>
      <c r="C43">
        <v>22641.65</v>
      </c>
      <c r="D43" s="5">
        <v>4.2048972167439862</v>
      </c>
      <c r="E43" s="5">
        <v>4.3549080726833749</v>
      </c>
    </row>
    <row r="44" spans="1:5">
      <c r="A44" s="5" t="s">
        <v>44</v>
      </c>
      <c r="B44">
        <v>8431.86</v>
      </c>
      <c r="C44">
        <v>12481.17</v>
      </c>
      <c r="D44" s="5">
        <v>3.9259233870368506</v>
      </c>
      <c r="E44" s="5">
        <v>4.0962552985456826</v>
      </c>
    </row>
    <row r="45" spans="1:5">
      <c r="A45" s="5" t="s">
        <v>45</v>
      </c>
      <c r="B45">
        <v>4240.72</v>
      </c>
      <c r="C45">
        <v>6438.44</v>
      </c>
      <c r="D45" s="5">
        <v>3.6274395984513772</v>
      </c>
      <c r="E45" s="5">
        <v>3.8087806528470165</v>
      </c>
    </row>
    <row r="46" spans="1:5">
      <c r="A46" s="5" t="s">
        <v>46</v>
      </c>
      <c r="B46">
        <v>3314.43</v>
      </c>
      <c r="C46">
        <v>5019.25</v>
      </c>
      <c r="D46" s="5">
        <v>3.5204088512507408</v>
      </c>
      <c r="E46" s="5">
        <v>3.7006388276638265</v>
      </c>
    </row>
    <row r="47" spans="1:5">
      <c r="A47" s="5" t="s">
        <v>47</v>
      </c>
      <c r="B47">
        <v>2281.02</v>
      </c>
      <c r="C47">
        <v>3171.62</v>
      </c>
      <c r="D47" s="5">
        <v>3.3581290931905281</v>
      </c>
      <c r="E47" s="5">
        <v>3.5012811478166954</v>
      </c>
    </row>
    <row r="48" spans="1:5">
      <c r="A48" s="5" t="s">
        <v>48</v>
      </c>
      <c r="B48">
        <v>1029.44</v>
      </c>
      <c r="C48">
        <v>1939.86</v>
      </c>
      <c r="D48" s="5">
        <v>3.0126010392218756</v>
      </c>
      <c r="E48" s="5">
        <v>3.2877703879604163</v>
      </c>
    </row>
    <row r="49" spans="1:5" hidden="1">
      <c r="A49" s="5" t="s">
        <v>49</v>
      </c>
      <c r="B49" t="s">
        <v>171</v>
      </c>
      <c r="C49" t="s">
        <v>171</v>
      </c>
      <c r="D49" s="5" t="s">
        <v>171</v>
      </c>
      <c r="E49" s="5" t="s">
        <v>171</v>
      </c>
    </row>
    <row r="50" spans="1:5" hidden="1">
      <c r="A50" s="5" t="s">
        <v>50</v>
      </c>
      <c r="B50" t="s">
        <v>171</v>
      </c>
      <c r="C50" t="s">
        <v>171</v>
      </c>
      <c r="D50" s="5" t="s">
        <v>171</v>
      </c>
      <c r="E50" s="5" t="s">
        <v>171</v>
      </c>
    </row>
    <row r="51" spans="1:5" hidden="1">
      <c r="A51" s="5" t="s">
        <v>51</v>
      </c>
      <c r="B51" t="s">
        <v>171</v>
      </c>
      <c r="C51" t="s">
        <v>171</v>
      </c>
      <c r="D51" s="5" t="s">
        <v>171</v>
      </c>
      <c r="E51" s="5" t="s">
        <v>171</v>
      </c>
    </row>
    <row r="52" spans="1:5">
      <c r="A52" s="5" t="s">
        <v>52</v>
      </c>
      <c r="B52">
        <v>841</v>
      </c>
      <c r="C52">
        <v>1746.47</v>
      </c>
      <c r="D52" s="5">
        <v>2.9247959957979122</v>
      </c>
      <c r="E52" s="5">
        <v>3.2421611299413966</v>
      </c>
    </row>
    <row r="53" spans="1:5">
      <c r="A53" s="5" t="s">
        <v>53</v>
      </c>
      <c r="B53">
        <v>1618.54</v>
      </c>
      <c r="C53">
        <v>2645</v>
      </c>
      <c r="D53" s="5">
        <v>3.2091234368647052</v>
      </c>
      <c r="E53" s="5">
        <v>3.4224256763712044</v>
      </c>
    </row>
    <row r="54" spans="1:5">
      <c r="A54" s="5" t="s">
        <v>54</v>
      </c>
      <c r="B54">
        <v>9822.2900000000009</v>
      </c>
      <c r="C54">
        <v>13724.83</v>
      </c>
      <c r="D54" s="5">
        <v>3.9922127523918469</v>
      </c>
      <c r="E54" s="5">
        <v>4.1375069738493311</v>
      </c>
    </row>
    <row r="55" spans="1:5">
      <c r="A55" s="5" t="s">
        <v>55</v>
      </c>
      <c r="B55">
        <v>16082.22</v>
      </c>
      <c r="C55">
        <v>22364.95</v>
      </c>
      <c r="D55" s="5">
        <v>4.2063459988404137</v>
      </c>
      <c r="E55" s="5">
        <v>4.3495679315831959</v>
      </c>
    </row>
    <row r="56" spans="1:5">
      <c r="A56" s="5" t="s">
        <v>56</v>
      </c>
      <c r="B56">
        <v>11377.36</v>
      </c>
      <c r="C56">
        <v>15816.43</v>
      </c>
      <c r="D56" s="5">
        <v>4.0560415001572006</v>
      </c>
      <c r="E56" s="5">
        <v>4.1991084635949854</v>
      </c>
    </row>
    <row r="57" spans="1:5">
      <c r="A57" s="5" t="s">
        <v>57</v>
      </c>
      <c r="B57">
        <v>5994.14</v>
      </c>
      <c r="C57">
        <v>8387.23</v>
      </c>
      <c r="D57" s="5">
        <v>3.7777268821727592</v>
      </c>
      <c r="E57" s="5">
        <v>3.9236185526825635</v>
      </c>
    </row>
    <row r="58" spans="1:5">
      <c r="A58" s="5" t="s">
        <v>58</v>
      </c>
      <c r="B58">
        <v>3814.27</v>
      </c>
      <c r="C58">
        <v>5001.3999999999996</v>
      </c>
      <c r="D58" s="5">
        <v>3.58141143211843</v>
      </c>
      <c r="E58" s="5">
        <v>3.6990915897697851</v>
      </c>
    </row>
    <row r="59" spans="1:5">
      <c r="A59" s="5" t="s">
        <v>59</v>
      </c>
      <c r="B59">
        <v>2649.96</v>
      </c>
      <c r="C59">
        <v>3124.01</v>
      </c>
      <c r="D59" s="5">
        <v>3.4232393184989265</v>
      </c>
      <c r="E59" s="5">
        <v>3.4947124153902398</v>
      </c>
    </row>
    <row r="60" spans="1:5" hidden="1">
      <c r="A60" s="5" t="s">
        <v>60</v>
      </c>
      <c r="B60" t="s">
        <v>171</v>
      </c>
      <c r="C60" t="s">
        <v>171</v>
      </c>
      <c r="D60" s="5" t="s">
        <v>171</v>
      </c>
      <c r="E60" s="5" t="s">
        <v>171</v>
      </c>
    </row>
    <row r="61" spans="1:5" hidden="1">
      <c r="A61" s="5" t="s">
        <v>61</v>
      </c>
      <c r="B61" t="s">
        <v>171</v>
      </c>
      <c r="C61" t="s">
        <v>171</v>
      </c>
      <c r="D61" s="5" t="s">
        <v>171</v>
      </c>
      <c r="E61" s="5" t="s">
        <v>171</v>
      </c>
    </row>
    <row r="62" spans="1:5" hidden="1">
      <c r="A62" s="5" t="s">
        <v>62</v>
      </c>
      <c r="B62" t="s">
        <v>171</v>
      </c>
      <c r="C62" t="s">
        <v>171</v>
      </c>
      <c r="D62" s="5" t="s">
        <v>171</v>
      </c>
      <c r="E62" s="5" t="s">
        <v>171</v>
      </c>
    </row>
    <row r="63" spans="1:5" hidden="1">
      <c r="A63" s="5" t="s">
        <v>63</v>
      </c>
      <c r="B63" t="s">
        <v>171</v>
      </c>
      <c r="C63" t="s">
        <v>171</v>
      </c>
      <c r="D63" s="5" t="s">
        <v>171</v>
      </c>
      <c r="E63" s="5" t="s">
        <v>171</v>
      </c>
    </row>
    <row r="64" spans="1:5" hidden="1">
      <c r="A64" s="5" t="s">
        <v>64</v>
      </c>
      <c r="B64" t="s">
        <v>171</v>
      </c>
      <c r="C64" t="s">
        <v>171</v>
      </c>
      <c r="D64" s="5" t="s">
        <v>171</v>
      </c>
      <c r="E64" s="5" t="s">
        <v>171</v>
      </c>
    </row>
    <row r="65" spans="1:5">
      <c r="A65" s="5" t="s">
        <v>65</v>
      </c>
      <c r="B65">
        <v>1828.79</v>
      </c>
      <c r="C65">
        <v>148.76</v>
      </c>
      <c r="D65" s="5">
        <v>3.2621638382936098</v>
      </c>
      <c r="E65" s="5">
        <v>2.1724861696869349</v>
      </c>
    </row>
    <row r="66" spans="1:5" hidden="1">
      <c r="A66" s="5" t="s">
        <v>66</v>
      </c>
      <c r="B66" t="s">
        <v>171</v>
      </c>
      <c r="C66" t="s">
        <v>171</v>
      </c>
      <c r="D66" s="5" t="s">
        <v>171</v>
      </c>
      <c r="E66" s="5" t="s">
        <v>171</v>
      </c>
    </row>
    <row r="67" spans="1:5" hidden="1">
      <c r="A67" s="5" t="s">
        <v>67</v>
      </c>
      <c r="B67" t="s">
        <v>171</v>
      </c>
      <c r="C67" t="s">
        <v>171</v>
      </c>
      <c r="D67" s="5" t="s">
        <v>171</v>
      </c>
      <c r="E67" s="5" t="s">
        <v>171</v>
      </c>
    </row>
    <row r="68" spans="1:5" hidden="1">
      <c r="A68" s="5" t="s">
        <v>68</v>
      </c>
      <c r="B68" t="s">
        <v>171</v>
      </c>
      <c r="C68" t="s">
        <v>171</v>
      </c>
      <c r="D68" s="5" t="s">
        <v>171</v>
      </c>
      <c r="E68" s="5" t="s">
        <v>171</v>
      </c>
    </row>
    <row r="69" spans="1:5" hidden="1">
      <c r="A69" s="5" t="s">
        <v>69</v>
      </c>
      <c r="B69" t="s">
        <v>171</v>
      </c>
      <c r="C69" t="s">
        <v>171</v>
      </c>
      <c r="D69" s="5" t="s">
        <v>171</v>
      </c>
      <c r="E69" s="5" t="s">
        <v>171</v>
      </c>
    </row>
    <row r="70" spans="1:5" hidden="1">
      <c r="A70" s="5" t="s">
        <v>70</v>
      </c>
      <c r="B70" t="s">
        <v>171</v>
      </c>
      <c r="C70" t="s">
        <v>171</v>
      </c>
      <c r="D70" s="5" t="s">
        <v>171</v>
      </c>
      <c r="E70" s="5" t="s">
        <v>171</v>
      </c>
    </row>
    <row r="71" spans="1:5" hidden="1">
      <c r="A71" s="5" t="s">
        <v>71</v>
      </c>
      <c r="B71" t="s">
        <v>171</v>
      </c>
      <c r="C71" t="s">
        <v>171</v>
      </c>
      <c r="D71" s="5" t="s">
        <v>171</v>
      </c>
      <c r="E71" s="5" t="s">
        <v>171</v>
      </c>
    </row>
    <row r="72" spans="1:5" hidden="1">
      <c r="A72" s="5" t="s">
        <v>72</v>
      </c>
      <c r="B72" t="s">
        <v>171</v>
      </c>
      <c r="C72" t="s">
        <v>171</v>
      </c>
      <c r="D72" s="5" t="s">
        <v>171</v>
      </c>
      <c r="E72" s="5" t="s">
        <v>171</v>
      </c>
    </row>
    <row r="73" spans="1:5" hidden="1">
      <c r="A73" s="5" t="s">
        <v>73</v>
      </c>
      <c r="B73" t="s">
        <v>171</v>
      </c>
      <c r="C73" t="s">
        <v>171</v>
      </c>
      <c r="D73" s="5" t="s">
        <v>171</v>
      </c>
      <c r="E73" s="5" t="s">
        <v>171</v>
      </c>
    </row>
    <row r="74" spans="1:5" hidden="1">
      <c r="A74" s="5" t="s">
        <v>74</v>
      </c>
      <c r="B74" t="s">
        <v>171</v>
      </c>
      <c r="C74" t="s">
        <v>171</v>
      </c>
      <c r="D74" s="5" t="s">
        <v>171</v>
      </c>
      <c r="E74" s="5" t="s">
        <v>171</v>
      </c>
    </row>
    <row r="75" spans="1:5" hidden="1">
      <c r="A75" s="5" t="s">
        <v>75</v>
      </c>
      <c r="B75" t="s">
        <v>171</v>
      </c>
      <c r="C75" t="s">
        <v>171</v>
      </c>
      <c r="D75" s="5" t="s">
        <v>171</v>
      </c>
      <c r="E75" s="5" t="s">
        <v>171</v>
      </c>
    </row>
    <row r="76" spans="1:5" hidden="1">
      <c r="A76" s="5" t="s">
        <v>76</v>
      </c>
      <c r="B76" t="s">
        <v>171</v>
      </c>
      <c r="C76" t="s">
        <v>171</v>
      </c>
      <c r="D76" s="5" t="s">
        <v>171</v>
      </c>
      <c r="E76" s="5" t="s">
        <v>171</v>
      </c>
    </row>
    <row r="77" spans="1:5" hidden="1">
      <c r="A77" s="5" t="s">
        <v>77</v>
      </c>
      <c r="B77" t="s">
        <v>171</v>
      </c>
      <c r="C77" t="s">
        <v>171</v>
      </c>
      <c r="D77" s="5" t="s">
        <v>171</v>
      </c>
      <c r="E77" s="5" t="s">
        <v>171</v>
      </c>
    </row>
    <row r="78" spans="1:5" hidden="1">
      <c r="A78" s="5" t="s">
        <v>78</v>
      </c>
      <c r="B78" t="s">
        <v>171</v>
      </c>
      <c r="C78" t="s">
        <v>171</v>
      </c>
      <c r="D78" s="5" t="s">
        <v>171</v>
      </c>
      <c r="E78" s="5" t="s">
        <v>171</v>
      </c>
    </row>
    <row r="79" spans="1:5" hidden="1">
      <c r="A79" s="5" t="s">
        <v>79</v>
      </c>
      <c r="B79" t="s">
        <v>171</v>
      </c>
      <c r="C79" t="s">
        <v>171</v>
      </c>
      <c r="D79" s="5" t="s">
        <v>171</v>
      </c>
      <c r="E79" s="5" t="s">
        <v>171</v>
      </c>
    </row>
    <row r="80" spans="1:5" hidden="1">
      <c r="A80" s="5" t="s">
        <v>80</v>
      </c>
      <c r="B80" t="s">
        <v>171</v>
      </c>
      <c r="C80" t="s">
        <v>171</v>
      </c>
      <c r="D80" s="5" t="s">
        <v>171</v>
      </c>
      <c r="E80" s="5" t="s">
        <v>171</v>
      </c>
    </row>
    <row r="81" spans="1:5" hidden="1">
      <c r="A81" s="5" t="s">
        <v>81</v>
      </c>
      <c r="B81" t="s">
        <v>171</v>
      </c>
      <c r="C81" t="s">
        <v>171</v>
      </c>
      <c r="D81" s="5" t="s">
        <v>171</v>
      </c>
      <c r="E81" s="5" t="s">
        <v>171</v>
      </c>
    </row>
    <row r="82" spans="1:5" hidden="1">
      <c r="A82" s="5" t="s">
        <v>82</v>
      </c>
      <c r="B82" t="s">
        <v>171</v>
      </c>
      <c r="C82" t="s">
        <v>171</v>
      </c>
      <c r="D82" s="5" t="s">
        <v>171</v>
      </c>
      <c r="E82" s="5" t="s">
        <v>171</v>
      </c>
    </row>
    <row r="83" spans="1:5" hidden="1">
      <c r="A83" s="5" t="s">
        <v>83</v>
      </c>
      <c r="B83" t="s">
        <v>171</v>
      </c>
      <c r="C83" t="s">
        <v>171</v>
      </c>
      <c r="D83" s="5" t="s">
        <v>171</v>
      </c>
      <c r="E83" s="5" t="s">
        <v>171</v>
      </c>
    </row>
    <row r="84" spans="1:5" hidden="1">
      <c r="A84" s="5" t="s">
        <v>84</v>
      </c>
      <c r="B84" t="s">
        <v>171</v>
      </c>
      <c r="C84" t="s">
        <v>171</v>
      </c>
      <c r="D84" s="5" t="s">
        <v>171</v>
      </c>
      <c r="E84" s="5" t="s">
        <v>171</v>
      </c>
    </row>
    <row r="85" spans="1:5" hidden="1">
      <c r="A85" s="5" t="s">
        <v>85</v>
      </c>
      <c r="B85" t="s">
        <v>171</v>
      </c>
      <c r="C85" t="s">
        <v>171</v>
      </c>
      <c r="D85" s="5" t="s">
        <v>171</v>
      </c>
      <c r="E85" s="5" t="s">
        <v>171</v>
      </c>
    </row>
    <row r="86" spans="1:5" hidden="1">
      <c r="A86" s="5" t="s">
        <v>86</v>
      </c>
      <c r="B86" t="s">
        <v>171</v>
      </c>
      <c r="C86" t="s">
        <v>171</v>
      </c>
      <c r="D86" s="5" t="s">
        <v>171</v>
      </c>
      <c r="E86" s="5" t="s">
        <v>171</v>
      </c>
    </row>
    <row r="87" spans="1:5" hidden="1">
      <c r="A87" s="5" t="s">
        <v>87</v>
      </c>
      <c r="B87" t="s">
        <v>171</v>
      </c>
      <c r="C87" t="s">
        <v>171</v>
      </c>
      <c r="D87" s="5" t="s">
        <v>171</v>
      </c>
      <c r="E87" s="5" t="s">
        <v>171</v>
      </c>
    </row>
    <row r="88" spans="1:5" hidden="1">
      <c r="A88" s="5" t="s">
        <v>88</v>
      </c>
      <c r="B88" t="s">
        <v>171</v>
      </c>
      <c r="C88" t="s">
        <v>171</v>
      </c>
      <c r="D88" s="5" t="s">
        <v>171</v>
      </c>
      <c r="E88" s="5" t="s">
        <v>171</v>
      </c>
    </row>
    <row r="89" spans="1:5" hidden="1">
      <c r="A89" s="5" t="s">
        <v>89</v>
      </c>
      <c r="B89" t="s">
        <v>171</v>
      </c>
      <c r="C89" t="s">
        <v>171</v>
      </c>
      <c r="D89" s="5" t="s">
        <v>171</v>
      </c>
      <c r="E89" s="5" t="s">
        <v>171</v>
      </c>
    </row>
    <row r="90" spans="1:5" hidden="1">
      <c r="A90" s="5" t="s">
        <v>90</v>
      </c>
      <c r="B90" t="s">
        <v>171</v>
      </c>
      <c r="C90" t="s">
        <v>171</v>
      </c>
      <c r="D90" s="5" t="s">
        <v>171</v>
      </c>
      <c r="E90" s="5" t="s">
        <v>171</v>
      </c>
    </row>
    <row r="91" spans="1:5" hidden="1">
      <c r="A91" s="5" t="s">
        <v>91</v>
      </c>
      <c r="B91" t="s">
        <v>171</v>
      </c>
      <c r="C91" t="s">
        <v>171</v>
      </c>
      <c r="D91" s="5" t="s">
        <v>171</v>
      </c>
      <c r="E91" s="5" t="s">
        <v>171</v>
      </c>
    </row>
    <row r="92" spans="1:5" hidden="1">
      <c r="A92" s="5" t="s">
        <v>92</v>
      </c>
      <c r="B92" t="s">
        <v>171</v>
      </c>
      <c r="C92" t="s">
        <v>171</v>
      </c>
      <c r="D92" s="5" t="s">
        <v>171</v>
      </c>
      <c r="E92" s="5" t="s">
        <v>171</v>
      </c>
    </row>
    <row r="93" spans="1:5" hidden="1">
      <c r="A93" s="5" t="s">
        <v>93</v>
      </c>
      <c r="B93" t="s">
        <v>171</v>
      </c>
      <c r="C93" t="s">
        <v>171</v>
      </c>
      <c r="D93" s="5" t="s">
        <v>171</v>
      </c>
      <c r="E93" s="5" t="s">
        <v>171</v>
      </c>
    </row>
    <row r="94" spans="1:5" hidden="1">
      <c r="A94" s="5" t="s">
        <v>94</v>
      </c>
      <c r="B94" t="s">
        <v>171</v>
      </c>
      <c r="C94" t="s">
        <v>171</v>
      </c>
      <c r="D94" s="5" t="s">
        <v>171</v>
      </c>
      <c r="E94" s="5" t="s">
        <v>171</v>
      </c>
    </row>
    <row r="95" spans="1:5" hidden="1">
      <c r="A95" s="5" t="s">
        <v>95</v>
      </c>
      <c r="B95" t="s">
        <v>171</v>
      </c>
      <c r="C95" t="s">
        <v>171</v>
      </c>
      <c r="D95" s="5" t="s">
        <v>171</v>
      </c>
      <c r="E95" s="5" t="s">
        <v>171</v>
      </c>
    </row>
    <row r="96" spans="1:5" hidden="1">
      <c r="A96" s="5" t="s">
        <v>96</v>
      </c>
      <c r="B96" t="s">
        <v>171</v>
      </c>
      <c r="C96" t="s">
        <v>171</v>
      </c>
      <c r="D96" s="5" t="s">
        <v>171</v>
      </c>
      <c r="E96" s="5" t="s">
        <v>171</v>
      </c>
    </row>
    <row r="97" spans="1:5" hidden="1">
      <c r="A97" s="5" t="s">
        <v>97</v>
      </c>
      <c r="B97" t="s">
        <v>171</v>
      </c>
      <c r="C97" t="s">
        <v>171</v>
      </c>
      <c r="D97" s="5" t="s">
        <v>171</v>
      </c>
      <c r="E97" s="5" t="s">
        <v>171</v>
      </c>
    </row>
    <row r="98" spans="1:5" hidden="1">
      <c r="A98" s="5" t="s">
        <v>98</v>
      </c>
      <c r="B98" t="s">
        <v>171</v>
      </c>
      <c r="C98" t="s">
        <v>171</v>
      </c>
      <c r="D98" s="5" t="s">
        <v>171</v>
      </c>
      <c r="E98" s="5" t="s">
        <v>171</v>
      </c>
    </row>
    <row r="99" spans="1:5" hidden="1">
      <c r="A99" s="5" t="s">
        <v>99</v>
      </c>
      <c r="B99" t="s">
        <v>171</v>
      </c>
      <c r="C99" t="s">
        <v>171</v>
      </c>
      <c r="D99" s="5" t="s">
        <v>171</v>
      </c>
      <c r="E99" s="5" t="s">
        <v>171</v>
      </c>
    </row>
    <row r="100" spans="1:5" hidden="1">
      <c r="A100" s="5" t="s">
        <v>100</v>
      </c>
      <c r="B100" t="s">
        <v>171</v>
      </c>
      <c r="C100" t="s">
        <v>171</v>
      </c>
      <c r="D100" s="5" t="s">
        <v>171</v>
      </c>
      <c r="E100" s="5" t="s">
        <v>171</v>
      </c>
    </row>
    <row r="101" spans="1:5" hidden="1">
      <c r="A101" s="5" t="s">
        <v>101</v>
      </c>
      <c r="B101" t="s">
        <v>171</v>
      </c>
      <c r="C101" t="s">
        <v>171</v>
      </c>
      <c r="D101" s="5" t="s">
        <v>171</v>
      </c>
      <c r="E101" s="5" t="s">
        <v>171</v>
      </c>
    </row>
    <row r="102" spans="1:5" hidden="1">
      <c r="A102" s="5" t="s">
        <v>102</v>
      </c>
      <c r="B102" t="s">
        <v>171</v>
      </c>
      <c r="C102" t="s">
        <v>171</v>
      </c>
      <c r="D102" s="5" t="s">
        <v>171</v>
      </c>
      <c r="E102" s="5" t="s">
        <v>171</v>
      </c>
    </row>
    <row r="103" spans="1:5" hidden="1">
      <c r="A103" s="5" t="s">
        <v>103</v>
      </c>
      <c r="B103" t="s">
        <v>171</v>
      </c>
      <c r="C103" t="s">
        <v>171</v>
      </c>
      <c r="D103" s="5" t="s">
        <v>171</v>
      </c>
      <c r="E103" s="5" t="s">
        <v>171</v>
      </c>
    </row>
    <row r="104" spans="1:5" hidden="1">
      <c r="A104" s="5" t="s">
        <v>104</v>
      </c>
      <c r="B104" t="s">
        <v>171</v>
      </c>
      <c r="C104" t="s">
        <v>171</v>
      </c>
      <c r="D104" s="5" t="s">
        <v>171</v>
      </c>
      <c r="E104" s="5" t="s">
        <v>171</v>
      </c>
    </row>
    <row r="105" spans="1:5" hidden="1">
      <c r="A105" s="5" t="s">
        <v>105</v>
      </c>
      <c r="B105" t="s">
        <v>171</v>
      </c>
      <c r="C105" t="s">
        <v>171</v>
      </c>
      <c r="D105" s="5" t="s">
        <v>171</v>
      </c>
      <c r="E105" s="5" t="s">
        <v>171</v>
      </c>
    </row>
    <row r="106" spans="1:5" hidden="1">
      <c r="A106" s="5" t="s">
        <v>106</v>
      </c>
      <c r="B106" t="s">
        <v>171</v>
      </c>
      <c r="C106" t="s">
        <v>171</v>
      </c>
      <c r="D106" s="5" t="s">
        <v>171</v>
      </c>
      <c r="E106" s="5" t="s">
        <v>171</v>
      </c>
    </row>
    <row r="107" spans="1:5" hidden="1">
      <c r="A107" s="5" t="s">
        <v>107</v>
      </c>
      <c r="B107" t="s">
        <v>171</v>
      </c>
      <c r="C107" t="s">
        <v>171</v>
      </c>
      <c r="D107" s="5" t="s">
        <v>171</v>
      </c>
      <c r="E107" s="5" t="s">
        <v>171</v>
      </c>
    </row>
    <row r="108" spans="1:5" hidden="1">
      <c r="A108" s="5" t="s">
        <v>108</v>
      </c>
      <c r="B108" t="s">
        <v>171</v>
      </c>
      <c r="C108" t="s">
        <v>171</v>
      </c>
      <c r="D108" s="5" t="s">
        <v>171</v>
      </c>
      <c r="E108" s="5" t="s">
        <v>171</v>
      </c>
    </row>
    <row r="109" spans="1:5" hidden="1">
      <c r="A109" s="5" t="s">
        <v>109</v>
      </c>
      <c r="B109" t="s">
        <v>171</v>
      </c>
      <c r="C109" t="s">
        <v>171</v>
      </c>
      <c r="D109" s="5" t="s">
        <v>171</v>
      </c>
      <c r="E109" s="5" t="s">
        <v>171</v>
      </c>
    </row>
    <row r="110" spans="1:5" hidden="1">
      <c r="A110" s="5" t="s">
        <v>110</v>
      </c>
      <c r="B110" t="s">
        <v>171</v>
      </c>
      <c r="C110" t="s">
        <v>171</v>
      </c>
      <c r="D110" s="5" t="s">
        <v>171</v>
      </c>
      <c r="E110" s="5" t="s">
        <v>171</v>
      </c>
    </row>
    <row r="111" spans="1:5" hidden="1">
      <c r="A111" s="5" t="s">
        <v>111</v>
      </c>
      <c r="B111" t="s">
        <v>171</v>
      </c>
      <c r="C111" t="s">
        <v>171</v>
      </c>
      <c r="D111" s="5" t="s">
        <v>171</v>
      </c>
      <c r="E111" s="5" t="s">
        <v>171</v>
      </c>
    </row>
    <row r="112" spans="1:5" hidden="1">
      <c r="A112" s="5" t="s">
        <v>112</v>
      </c>
      <c r="B112" t="s">
        <v>171</v>
      </c>
      <c r="C112" t="s">
        <v>171</v>
      </c>
      <c r="D112" s="5" t="s">
        <v>171</v>
      </c>
      <c r="E112" s="5" t="s">
        <v>171</v>
      </c>
    </row>
    <row r="113" spans="1:5" hidden="1">
      <c r="A113" s="5" t="s">
        <v>113</v>
      </c>
      <c r="B113" t="s">
        <v>171</v>
      </c>
      <c r="C113" t="s">
        <v>171</v>
      </c>
      <c r="D113" s="5" t="s">
        <v>171</v>
      </c>
      <c r="E113" s="5" t="s">
        <v>171</v>
      </c>
    </row>
    <row r="114" spans="1:5" hidden="1">
      <c r="A114" s="5" t="s">
        <v>114</v>
      </c>
      <c r="B114" t="s">
        <v>171</v>
      </c>
      <c r="C114" t="s">
        <v>171</v>
      </c>
      <c r="D114" s="5" t="s">
        <v>171</v>
      </c>
      <c r="E114" s="5" t="s">
        <v>171</v>
      </c>
    </row>
    <row r="115" spans="1:5" hidden="1">
      <c r="A115" s="5" t="s">
        <v>115</v>
      </c>
      <c r="B115" t="s">
        <v>171</v>
      </c>
      <c r="C115" t="s">
        <v>171</v>
      </c>
      <c r="D115" s="5" t="s">
        <v>171</v>
      </c>
      <c r="E115" s="5" t="s">
        <v>171</v>
      </c>
    </row>
    <row r="116" spans="1:5" hidden="1">
      <c r="A116" s="5" t="s">
        <v>116</v>
      </c>
      <c r="B116" t="s">
        <v>171</v>
      </c>
      <c r="C116" t="s">
        <v>171</v>
      </c>
      <c r="D116" s="5" t="s">
        <v>171</v>
      </c>
      <c r="E116" s="5" t="s">
        <v>171</v>
      </c>
    </row>
    <row r="117" spans="1:5" hidden="1">
      <c r="A117" s="5" t="s">
        <v>117</v>
      </c>
      <c r="B117" t="s">
        <v>171</v>
      </c>
      <c r="C117" t="s">
        <v>171</v>
      </c>
      <c r="D117" s="5" t="s">
        <v>171</v>
      </c>
      <c r="E117" s="5" t="s">
        <v>171</v>
      </c>
    </row>
    <row r="118" spans="1:5" hidden="1">
      <c r="A118" s="5" t="s">
        <v>118</v>
      </c>
      <c r="B118" t="s">
        <v>171</v>
      </c>
      <c r="C118" t="s">
        <v>171</v>
      </c>
      <c r="D118" s="5" t="s">
        <v>171</v>
      </c>
      <c r="E118" s="5" t="s">
        <v>171</v>
      </c>
    </row>
    <row r="119" spans="1:5" hidden="1">
      <c r="A119" s="5" t="s">
        <v>119</v>
      </c>
      <c r="B119" t="s">
        <v>171</v>
      </c>
      <c r="C119" t="s">
        <v>171</v>
      </c>
      <c r="D119" s="5" t="s">
        <v>171</v>
      </c>
      <c r="E119" s="5" t="s">
        <v>171</v>
      </c>
    </row>
    <row r="120" spans="1:5" hidden="1">
      <c r="A120" s="5" t="s">
        <v>120</v>
      </c>
      <c r="B120" t="s">
        <v>171</v>
      </c>
      <c r="C120" t="s">
        <v>171</v>
      </c>
      <c r="D120" s="5" t="s">
        <v>171</v>
      </c>
      <c r="E120" s="5" t="s">
        <v>171</v>
      </c>
    </row>
    <row r="121" spans="1:5" hidden="1">
      <c r="A121" s="5" t="s">
        <v>121</v>
      </c>
      <c r="B121" t="s">
        <v>171</v>
      </c>
      <c r="C121" t="s">
        <v>171</v>
      </c>
      <c r="D121" s="5" t="s">
        <v>171</v>
      </c>
      <c r="E121" s="5" t="s">
        <v>171</v>
      </c>
    </row>
    <row r="122" spans="1:5" hidden="1">
      <c r="A122" s="5" t="s">
        <v>122</v>
      </c>
      <c r="B122" t="s">
        <v>171</v>
      </c>
      <c r="C122" t="s">
        <v>171</v>
      </c>
      <c r="D122" s="5" t="s">
        <v>171</v>
      </c>
      <c r="E122" s="5" t="s">
        <v>171</v>
      </c>
    </row>
    <row r="123" spans="1:5" hidden="1">
      <c r="A123" s="5" t="s">
        <v>123</v>
      </c>
      <c r="B123" t="s">
        <v>171</v>
      </c>
      <c r="C123" t="s">
        <v>171</v>
      </c>
      <c r="D123" s="5" t="s">
        <v>171</v>
      </c>
      <c r="E123" s="5" t="s">
        <v>171</v>
      </c>
    </row>
    <row r="124" spans="1:5" hidden="1">
      <c r="A124" s="5" t="s">
        <v>124</v>
      </c>
      <c r="B124" t="s">
        <v>171</v>
      </c>
      <c r="C124" t="s">
        <v>171</v>
      </c>
      <c r="D124" s="5" t="s">
        <v>171</v>
      </c>
      <c r="E124" s="5" t="s">
        <v>171</v>
      </c>
    </row>
    <row r="125" spans="1:5" hidden="1">
      <c r="A125" s="5" t="s">
        <v>125</v>
      </c>
      <c r="B125" t="s">
        <v>171</v>
      </c>
      <c r="C125" t="s">
        <v>171</v>
      </c>
      <c r="D125" s="5" t="s">
        <v>171</v>
      </c>
      <c r="E125" s="5" t="s">
        <v>171</v>
      </c>
    </row>
    <row r="126" spans="1:5" hidden="1">
      <c r="A126" s="5" t="s">
        <v>126</v>
      </c>
      <c r="B126" t="s">
        <v>171</v>
      </c>
      <c r="C126" t="s">
        <v>171</v>
      </c>
      <c r="D126" s="5" t="s">
        <v>171</v>
      </c>
      <c r="E126" s="5" t="s">
        <v>171</v>
      </c>
    </row>
    <row r="127" spans="1:5" hidden="1">
      <c r="A127" s="5" t="s">
        <v>127</v>
      </c>
      <c r="B127" t="s">
        <v>171</v>
      </c>
      <c r="C127" t="s">
        <v>171</v>
      </c>
      <c r="D127" s="5" t="s">
        <v>171</v>
      </c>
      <c r="E127" s="5" t="s">
        <v>171</v>
      </c>
    </row>
    <row r="128" spans="1:5" hidden="1">
      <c r="A128" s="5" t="s">
        <v>128</v>
      </c>
      <c r="B128" t="s">
        <v>171</v>
      </c>
      <c r="C128" t="s">
        <v>171</v>
      </c>
      <c r="D128" s="5" t="s">
        <v>171</v>
      </c>
      <c r="E128" s="5" t="s">
        <v>171</v>
      </c>
    </row>
    <row r="129" spans="1:5" hidden="1">
      <c r="A129" s="5" t="s">
        <v>129</v>
      </c>
      <c r="B129" t="s">
        <v>171</v>
      </c>
      <c r="C129" t="s">
        <v>171</v>
      </c>
      <c r="D129" s="5" t="s">
        <v>171</v>
      </c>
      <c r="E129" s="5" t="s">
        <v>171</v>
      </c>
    </row>
    <row r="130" spans="1:5" hidden="1">
      <c r="A130" s="5" t="s">
        <v>130</v>
      </c>
      <c r="B130" t="s">
        <v>171</v>
      </c>
      <c r="C130" t="s">
        <v>171</v>
      </c>
      <c r="D130" s="5" t="s">
        <v>171</v>
      </c>
      <c r="E130" s="5" t="s">
        <v>171</v>
      </c>
    </row>
    <row r="131" spans="1:5" hidden="1">
      <c r="A131" s="5" t="s">
        <v>131</v>
      </c>
      <c r="B131" t="s">
        <v>171</v>
      </c>
      <c r="C131" t="s">
        <v>171</v>
      </c>
      <c r="D131" s="5" t="s">
        <v>171</v>
      </c>
      <c r="E131" s="5" t="s">
        <v>171</v>
      </c>
    </row>
    <row r="132" spans="1:5" hidden="1">
      <c r="A132" s="5" t="s">
        <v>132</v>
      </c>
      <c r="B132" t="s">
        <v>171</v>
      </c>
      <c r="C132" t="s">
        <v>171</v>
      </c>
      <c r="D132" s="5" t="s">
        <v>171</v>
      </c>
      <c r="E132" s="5" t="s">
        <v>171</v>
      </c>
    </row>
    <row r="133" spans="1:5" hidden="1">
      <c r="A133" s="5" t="s">
        <v>133</v>
      </c>
      <c r="B133" t="s">
        <v>171</v>
      </c>
      <c r="C133" t="s">
        <v>171</v>
      </c>
      <c r="D133" s="5" t="s">
        <v>171</v>
      </c>
      <c r="E133" s="5" t="s">
        <v>171</v>
      </c>
    </row>
    <row r="134" spans="1:5" hidden="1">
      <c r="A134" s="5" t="s">
        <v>134</v>
      </c>
      <c r="B134" t="s">
        <v>171</v>
      </c>
      <c r="C134" t="s">
        <v>171</v>
      </c>
      <c r="D134" s="5" t="s">
        <v>171</v>
      </c>
      <c r="E134" s="5" t="s">
        <v>171</v>
      </c>
    </row>
    <row r="135" spans="1:5" hidden="1">
      <c r="A135" s="5" t="s">
        <v>135</v>
      </c>
      <c r="B135" t="s">
        <v>171</v>
      </c>
      <c r="C135" t="s">
        <v>171</v>
      </c>
      <c r="D135" s="5" t="s">
        <v>171</v>
      </c>
      <c r="E135" s="5" t="s">
        <v>171</v>
      </c>
    </row>
    <row r="136" spans="1:5" hidden="1">
      <c r="A136" s="5" t="s">
        <v>136</v>
      </c>
      <c r="B136" t="s">
        <v>171</v>
      </c>
      <c r="C136" t="s">
        <v>171</v>
      </c>
      <c r="D136" s="5" t="s">
        <v>171</v>
      </c>
      <c r="E136" s="5" t="s">
        <v>171</v>
      </c>
    </row>
    <row r="137" spans="1:5" hidden="1">
      <c r="A137" s="5" t="s">
        <v>137</v>
      </c>
      <c r="B137" t="s">
        <v>171</v>
      </c>
      <c r="C137" t="s">
        <v>171</v>
      </c>
      <c r="D137" s="5" t="s">
        <v>171</v>
      </c>
      <c r="E137" s="5" t="s">
        <v>171</v>
      </c>
    </row>
    <row r="138" spans="1:5" hidden="1">
      <c r="A138" s="5" t="s">
        <v>138</v>
      </c>
      <c r="B138" t="s">
        <v>171</v>
      </c>
      <c r="C138" t="s">
        <v>171</v>
      </c>
      <c r="D138" s="5" t="s">
        <v>171</v>
      </c>
      <c r="E138" s="5" t="s">
        <v>171</v>
      </c>
    </row>
    <row r="139" spans="1:5" hidden="1">
      <c r="A139" s="5" t="s">
        <v>139</v>
      </c>
      <c r="B139" t="s">
        <v>171</v>
      </c>
      <c r="C139" t="s">
        <v>171</v>
      </c>
      <c r="D139" s="5" t="s">
        <v>171</v>
      </c>
      <c r="E139" s="5" t="s">
        <v>171</v>
      </c>
    </row>
    <row r="140" spans="1:5" hidden="1">
      <c r="A140" s="5" t="s">
        <v>140</v>
      </c>
      <c r="B140" t="s">
        <v>171</v>
      </c>
      <c r="C140" t="s">
        <v>171</v>
      </c>
      <c r="D140" s="5" t="s">
        <v>171</v>
      </c>
      <c r="E140" s="5" t="s">
        <v>171</v>
      </c>
    </row>
    <row r="141" spans="1:5" hidden="1">
      <c r="A141" s="5" t="s">
        <v>141</v>
      </c>
      <c r="B141" t="s">
        <v>171</v>
      </c>
      <c r="C141" t="s">
        <v>171</v>
      </c>
      <c r="D141" s="5" t="s">
        <v>171</v>
      </c>
      <c r="E141" s="5" t="s">
        <v>171</v>
      </c>
    </row>
    <row r="142" spans="1:5" hidden="1">
      <c r="A142" s="5" t="s">
        <v>142</v>
      </c>
      <c r="B142" t="s">
        <v>171</v>
      </c>
      <c r="C142" t="s">
        <v>171</v>
      </c>
      <c r="D142" s="5" t="s">
        <v>171</v>
      </c>
      <c r="E142" s="5" t="s">
        <v>171</v>
      </c>
    </row>
    <row r="143" spans="1:5" hidden="1">
      <c r="A143" s="5" t="s">
        <v>143</v>
      </c>
      <c r="B143" t="s">
        <v>171</v>
      </c>
      <c r="C143" t="s">
        <v>171</v>
      </c>
      <c r="D143" s="5" t="s">
        <v>171</v>
      </c>
      <c r="E143" s="5" t="s">
        <v>171</v>
      </c>
    </row>
    <row r="144" spans="1:5" hidden="1">
      <c r="A144" s="5" t="s">
        <v>144</v>
      </c>
      <c r="B144" t="s">
        <v>171</v>
      </c>
      <c r="C144" t="s">
        <v>171</v>
      </c>
      <c r="D144" s="5" t="s">
        <v>171</v>
      </c>
      <c r="E144" s="5" t="s">
        <v>171</v>
      </c>
    </row>
    <row r="145" spans="1:5" hidden="1">
      <c r="A145" s="5" t="s">
        <v>145</v>
      </c>
      <c r="B145" t="s">
        <v>171</v>
      </c>
      <c r="C145" t="s">
        <v>171</v>
      </c>
      <c r="D145" s="5" t="s">
        <v>171</v>
      </c>
      <c r="E145" s="5" t="s">
        <v>171</v>
      </c>
    </row>
    <row r="146" spans="1:5" hidden="1">
      <c r="A146" s="5" t="s">
        <v>146</v>
      </c>
      <c r="B146" t="s">
        <v>171</v>
      </c>
      <c r="C146" t="s">
        <v>171</v>
      </c>
      <c r="D146" s="5" t="s">
        <v>171</v>
      </c>
      <c r="E146" s="5" t="s">
        <v>171</v>
      </c>
    </row>
    <row r="147" spans="1:5" hidden="1">
      <c r="A147" s="5" t="s">
        <v>147</v>
      </c>
      <c r="B147" t="s">
        <v>171</v>
      </c>
      <c r="C147" t="s">
        <v>171</v>
      </c>
      <c r="D147" s="5" t="s">
        <v>171</v>
      </c>
      <c r="E147" s="5" t="s">
        <v>171</v>
      </c>
    </row>
    <row r="148" spans="1:5" hidden="1">
      <c r="A148" s="5" t="s">
        <v>148</v>
      </c>
      <c r="B148" t="s">
        <v>171</v>
      </c>
      <c r="C148" t="s">
        <v>171</v>
      </c>
      <c r="D148" s="5" t="s">
        <v>171</v>
      </c>
      <c r="E148" s="5" t="s">
        <v>171</v>
      </c>
    </row>
    <row r="149" spans="1:5" hidden="1">
      <c r="A149" s="5" t="s">
        <v>149</v>
      </c>
      <c r="B149" t="s">
        <v>171</v>
      </c>
      <c r="C149" t="s">
        <v>171</v>
      </c>
      <c r="D149" s="5" t="s">
        <v>171</v>
      </c>
      <c r="E149" s="5" t="s">
        <v>171</v>
      </c>
    </row>
    <row r="150" spans="1:5" hidden="1">
      <c r="A150" s="5" t="s">
        <v>150</v>
      </c>
      <c r="B150" t="s">
        <v>171</v>
      </c>
      <c r="C150" t="s">
        <v>171</v>
      </c>
      <c r="D150" s="5" t="s">
        <v>171</v>
      </c>
      <c r="E150" s="5" t="s">
        <v>171</v>
      </c>
    </row>
    <row r="151" spans="1:5" hidden="1">
      <c r="A151" s="5" t="s">
        <v>151</v>
      </c>
      <c r="B151" t="s">
        <v>171</v>
      </c>
      <c r="C151" t="s">
        <v>171</v>
      </c>
      <c r="D151" s="5" t="s">
        <v>171</v>
      </c>
      <c r="E151" s="5" t="s">
        <v>171</v>
      </c>
    </row>
    <row r="152" spans="1:5" hidden="1">
      <c r="A152" s="5" t="s">
        <v>152</v>
      </c>
      <c r="B152" t="s">
        <v>171</v>
      </c>
      <c r="C152" t="s">
        <v>171</v>
      </c>
      <c r="D152" s="5" t="s">
        <v>171</v>
      </c>
      <c r="E152" s="5" t="s">
        <v>171</v>
      </c>
    </row>
    <row r="153" spans="1:5" hidden="1">
      <c r="A153" s="5" t="s">
        <v>153</v>
      </c>
      <c r="B153" t="s">
        <v>171</v>
      </c>
      <c r="C153" t="s">
        <v>171</v>
      </c>
      <c r="D153" s="5" t="s">
        <v>171</v>
      </c>
      <c r="E153" s="5" t="s">
        <v>171</v>
      </c>
    </row>
    <row r="154" spans="1:5" hidden="1">
      <c r="A154" s="5" t="s">
        <v>154</v>
      </c>
      <c r="B154" t="s">
        <v>171</v>
      </c>
      <c r="C154" t="s">
        <v>171</v>
      </c>
      <c r="D154" s="5" t="s">
        <v>171</v>
      </c>
      <c r="E154" s="5" t="s">
        <v>171</v>
      </c>
    </row>
    <row r="155" spans="1:5" hidden="1">
      <c r="A155" s="5" t="s">
        <v>155</v>
      </c>
      <c r="B155" t="s">
        <v>171</v>
      </c>
      <c r="C155" t="s">
        <v>171</v>
      </c>
      <c r="D155" s="5" t="s">
        <v>171</v>
      </c>
      <c r="E155" s="5" t="s">
        <v>171</v>
      </c>
    </row>
    <row r="156" spans="1:5" hidden="1">
      <c r="A156" s="5" t="s">
        <v>156</v>
      </c>
      <c r="B156" t="s">
        <v>171</v>
      </c>
      <c r="C156" t="s">
        <v>171</v>
      </c>
      <c r="D156" s="5" t="s">
        <v>171</v>
      </c>
      <c r="E156" s="5" t="s">
        <v>171</v>
      </c>
    </row>
    <row r="157" spans="1:5" hidden="1">
      <c r="A157" s="5" t="s">
        <v>157</v>
      </c>
      <c r="B157" t="s">
        <v>171</v>
      </c>
      <c r="C157" t="s">
        <v>171</v>
      </c>
      <c r="D157" s="5" t="s">
        <v>171</v>
      </c>
      <c r="E157" s="5" t="s">
        <v>171</v>
      </c>
    </row>
    <row r="158" spans="1:5" hidden="1"/>
  </sheetData>
  <autoFilter ref="A1:E158">
    <filterColumn colId="1">
      <customFilters>
        <customFilter operator="notEqual" val=" "/>
      </customFilters>
    </filterColumn>
  </autoFilter>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L68"/>
  <sheetViews>
    <sheetView topLeftCell="D1" workbookViewId="0">
      <pane ySplit="1" topLeftCell="A2" activePane="bottomLeft" state="frozen"/>
      <selection pane="bottomLeft" activeCell="B58" sqref="B58"/>
    </sheetView>
  </sheetViews>
  <sheetFormatPr defaultRowHeight="15"/>
  <cols>
    <col min="1" max="1" width="16.140625" customWidth="1"/>
    <col min="2" max="2" width="15" customWidth="1"/>
    <col min="3" max="3" width="14" customWidth="1"/>
    <col min="4" max="4" width="16" customWidth="1"/>
    <col min="5" max="5" width="16.5703125" customWidth="1"/>
    <col min="6" max="6" width="14" customWidth="1"/>
    <col min="7" max="8" width="16.5703125" style="5" customWidth="1"/>
    <col min="9" max="9" width="17.28515625" customWidth="1"/>
    <col min="10" max="10" width="18.42578125" customWidth="1"/>
    <col min="11" max="11" width="22" customWidth="1"/>
    <col min="12" max="12" width="24.5703125" customWidth="1"/>
  </cols>
  <sheetData>
    <row r="1" spans="1:12" ht="45">
      <c r="A1" s="5" t="s">
        <v>158</v>
      </c>
      <c r="B1" s="1" t="s">
        <v>202</v>
      </c>
      <c r="C1" s="1" t="s">
        <v>203</v>
      </c>
      <c r="D1" s="1" t="s">
        <v>204</v>
      </c>
      <c r="E1" s="1" t="s">
        <v>205</v>
      </c>
      <c r="F1" s="1" t="s">
        <v>212</v>
      </c>
      <c r="G1" s="1" t="s">
        <v>218</v>
      </c>
      <c r="H1" s="1" t="s">
        <v>221</v>
      </c>
      <c r="I1" s="1" t="s">
        <v>215</v>
      </c>
      <c r="J1" s="1" t="s">
        <v>220</v>
      </c>
      <c r="K1" s="1" t="s">
        <v>219</v>
      </c>
      <c r="L1" s="1" t="s">
        <v>222</v>
      </c>
    </row>
    <row r="2" spans="1:12">
      <c r="A2" t="s">
        <v>8</v>
      </c>
      <c r="B2">
        <v>13777.39</v>
      </c>
      <c r="C2">
        <v>15393.94</v>
      </c>
      <c r="D2">
        <v>4.1391669522626531</v>
      </c>
      <c r="E2">
        <v>4.1873497895042391</v>
      </c>
      <c r="F2" s="5">
        <f>a+b*B2</f>
        <v>19641.573383274874</v>
      </c>
      <c r="G2" s="5">
        <f>F2-C2</f>
        <v>4247.6333832748733</v>
      </c>
      <c r="H2" s="5">
        <f>G2*G2</f>
        <v>18042389.358711146</v>
      </c>
      <c r="I2" s="5">
        <f>a_trans+b_trans*E2</f>
        <v>4.3284128287271706</v>
      </c>
      <c r="J2">
        <f>10^I2</f>
        <v>21301.629598681815</v>
      </c>
      <c r="K2">
        <f>J2-C2</f>
        <v>5907.6895986818145</v>
      </c>
      <c r="L2">
        <f>K2*K2</f>
        <v>34900796.394373298</v>
      </c>
    </row>
    <row r="3" spans="1:12">
      <c r="A3" t="s">
        <v>9</v>
      </c>
      <c r="B3">
        <v>7596.81</v>
      </c>
      <c r="C3">
        <v>10657.35</v>
      </c>
      <c r="D3">
        <v>3.8806312646189176</v>
      </c>
      <c r="E3">
        <v>4.0276492287570562</v>
      </c>
      <c r="F3" s="5">
        <f>a+b*B3</f>
        <v>10803.726043335257</v>
      </c>
      <c r="G3" s="5">
        <f t="shared" ref="G3:G47" si="0">F3-C3</f>
        <v>146.37604333525633</v>
      </c>
      <c r="H3" s="5">
        <f t="shared" ref="H3:H47" si="1">G3*G3</f>
        <v>21425.94606248484</v>
      </c>
      <c r="I3" s="5">
        <f>a_trans+b_trans*E3</f>
        <v>4.1670907126160834</v>
      </c>
      <c r="J3" s="5">
        <f t="shared" ref="J3:J47" si="2">10^I3</f>
        <v>14692.331294879825</v>
      </c>
      <c r="K3" s="5">
        <f t="shared" ref="K3:K47" si="3">J3-C3</f>
        <v>4034.9812948798244</v>
      </c>
      <c r="L3" s="5">
        <f t="shared" ref="L3:L47" si="4">K3*K3</f>
        <v>16281074.050030064</v>
      </c>
    </row>
    <row r="4" spans="1:12">
      <c r="A4" t="s">
        <v>10</v>
      </c>
      <c r="B4">
        <v>3635.76</v>
      </c>
      <c r="C4">
        <v>5191.8100000000004</v>
      </c>
      <c r="D4">
        <v>3.5605952073013696</v>
      </c>
      <c r="E4">
        <v>3.7153187905986642</v>
      </c>
      <c r="F4" s="5">
        <f>a+b*B4</f>
        <v>5139.669400452578</v>
      </c>
      <c r="G4" s="5">
        <f t="shared" si="0"/>
        <v>-52.140599547422426</v>
      </c>
      <c r="H4" s="5">
        <f t="shared" si="1"/>
        <v>2718.6421211646675</v>
      </c>
      <c r="I4" s="5">
        <f>a_trans+b_trans*E4</f>
        <v>3.8515889574946418</v>
      </c>
      <c r="J4" s="5">
        <f t="shared" si="2"/>
        <v>7105.4069671302796</v>
      </c>
      <c r="K4" s="5">
        <f t="shared" si="3"/>
        <v>1913.5969671302792</v>
      </c>
      <c r="L4" s="5">
        <f t="shared" si="4"/>
        <v>3661853.3526102025</v>
      </c>
    </row>
    <row r="5" spans="1:12">
      <c r="A5" t="s">
        <v>11</v>
      </c>
      <c r="B5">
        <v>2140.1999999999998</v>
      </c>
      <c r="C5">
        <v>3064.51</v>
      </c>
      <c r="D5">
        <v>3.3304543597219975</v>
      </c>
      <c r="E5">
        <v>3.4863610428647429</v>
      </c>
      <c r="F5" s="5">
        <f>a+b*B5</f>
        <v>3001.1110503106656</v>
      </c>
      <c r="G5" s="5">
        <f t="shared" si="0"/>
        <v>-63.398949689334586</v>
      </c>
      <c r="H5" s="5">
        <f t="shared" si="1"/>
        <v>4019.4268217107779</v>
      </c>
      <c r="I5" s="5">
        <f>a_trans+b_trans*E5</f>
        <v>3.620306436057934</v>
      </c>
      <c r="J5" s="5">
        <f t="shared" si="2"/>
        <v>4171.6362826085006</v>
      </c>
      <c r="K5" s="5">
        <f t="shared" si="3"/>
        <v>1107.1262826085003</v>
      </c>
      <c r="L5" s="5">
        <f t="shared" si="4"/>
        <v>1225728.6056425169</v>
      </c>
    </row>
    <row r="6" spans="1:12">
      <c r="A6" t="s">
        <v>12</v>
      </c>
      <c r="B6">
        <v>1719.69</v>
      </c>
      <c r="C6">
        <v>2216.56</v>
      </c>
      <c r="D6">
        <v>3.2354501658474799</v>
      </c>
      <c r="E6">
        <v>3.3456794916995238</v>
      </c>
      <c r="F6" s="5">
        <f>a+b*B6</f>
        <v>2399.8077446471184</v>
      </c>
      <c r="G6" s="5">
        <f t="shared" si="0"/>
        <v>183.24774464711845</v>
      </c>
      <c r="H6" s="5">
        <f t="shared" si="1"/>
        <v>33579.73591825553</v>
      </c>
      <c r="I6" s="5">
        <f>a_trans+b_trans*E6</f>
        <v>3.4781964432965995</v>
      </c>
      <c r="J6" s="5">
        <f t="shared" si="2"/>
        <v>3007.4363408936474</v>
      </c>
      <c r="K6" s="5">
        <f t="shared" si="3"/>
        <v>790.87634089364747</v>
      </c>
      <c r="L6" s="5">
        <f t="shared" si="4"/>
        <v>625485.38658532489</v>
      </c>
    </row>
    <row r="7" spans="1:12">
      <c r="A7" t="s">
        <v>13</v>
      </c>
      <c r="B7">
        <v>1251.5899999999999</v>
      </c>
      <c r="C7">
        <v>1686.97</v>
      </c>
      <c r="D7">
        <v>3.0974620845459286</v>
      </c>
      <c r="E7">
        <v>3.2271073594413453</v>
      </c>
      <c r="F7" s="5">
        <f>a+b*B7</f>
        <v>1730.4536808172295</v>
      </c>
      <c r="G7" s="5">
        <f t="shared" si="0"/>
        <v>43.48368081722947</v>
      </c>
      <c r="H7" s="5">
        <f t="shared" si="1"/>
        <v>1890.8304974146902</v>
      </c>
      <c r="I7" s="5">
        <f>a_trans+b_trans*E7</f>
        <v>3.35842036237241</v>
      </c>
      <c r="J7" s="5">
        <f t="shared" si="2"/>
        <v>2282.5503295366525</v>
      </c>
      <c r="K7" s="5">
        <f t="shared" si="3"/>
        <v>595.58032953665247</v>
      </c>
      <c r="L7" s="5">
        <f t="shared" si="4"/>
        <v>354715.92893098755</v>
      </c>
    </row>
    <row r="8" spans="1:12">
      <c r="A8" t="s">
        <v>14</v>
      </c>
      <c r="B8">
        <v>1090.93</v>
      </c>
      <c r="C8">
        <v>1529.28</v>
      </c>
      <c r="D8">
        <v>3.0377968847871992</v>
      </c>
      <c r="E8">
        <v>3.1844870088407</v>
      </c>
      <c r="F8" s="5">
        <f>a+b*B8</f>
        <v>1500.7198122102868</v>
      </c>
      <c r="G8" s="5">
        <f t="shared" si="0"/>
        <v>-28.560187789713154</v>
      </c>
      <c r="H8" s="5">
        <f t="shared" si="1"/>
        <v>815.68432658368033</v>
      </c>
      <c r="I8" s="5">
        <f>a_trans+b_trans*E8</f>
        <v>3.3153672565090115</v>
      </c>
      <c r="J8" s="5">
        <f t="shared" si="2"/>
        <v>2067.1274612607585</v>
      </c>
      <c r="K8" s="5">
        <f t="shared" si="3"/>
        <v>537.84746126075856</v>
      </c>
      <c r="L8" s="5">
        <f t="shared" si="4"/>
        <v>289279.89158464316</v>
      </c>
    </row>
    <row r="9" spans="1:12">
      <c r="A9" t="s">
        <v>15</v>
      </c>
      <c r="B9">
        <v>727.94</v>
      </c>
      <c r="C9">
        <v>1276.3800000000001</v>
      </c>
      <c r="D9">
        <v>2.8620955843366933</v>
      </c>
      <c r="E9">
        <v>3.1059799904778433</v>
      </c>
      <c r="F9" s="5">
        <f>a+b*B9</f>
        <v>981.66655087806839</v>
      </c>
      <c r="G9" s="5">
        <f t="shared" si="0"/>
        <v>-294.71344912193172</v>
      </c>
      <c r="H9" s="5">
        <f t="shared" si="1"/>
        <v>86856.017093345436</v>
      </c>
      <c r="I9" s="5">
        <f>a_trans+b_trans*E9</f>
        <v>3.2360630995754778</v>
      </c>
      <c r="J9" s="5">
        <f t="shared" si="2"/>
        <v>1722.1187671343212</v>
      </c>
      <c r="K9" s="5">
        <f t="shared" si="3"/>
        <v>445.73876713432105</v>
      </c>
      <c r="L9" s="5">
        <f t="shared" si="4"/>
        <v>198683.04852642448</v>
      </c>
    </row>
    <row r="10" spans="1:12">
      <c r="A10" t="s">
        <v>16</v>
      </c>
      <c r="B10">
        <v>846.95</v>
      </c>
      <c r="C10">
        <v>1443</v>
      </c>
      <c r="D10">
        <v>2.9278577723554404</v>
      </c>
      <c r="E10">
        <v>3.1592663310934941</v>
      </c>
      <c r="F10" s="5">
        <f>a+b*B10</f>
        <v>1151.8434941303544</v>
      </c>
      <c r="G10" s="5">
        <f t="shared" si="0"/>
        <v>-291.15650586964557</v>
      </c>
      <c r="H10" s="5">
        <f t="shared" si="1"/>
        <v>84772.110910220959</v>
      </c>
      <c r="I10" s="5">
        <f>a_trans+b_trans*E10</f>
        <v>3.2898904949691694</v>
      </c>
      <c r="J10" s="5">
        <f t="shared" si="2"/>
        <v>1949.3530188481234</v>
      </c>
      <c r="K10" s="5">
        <f t="shared" si="3"/>
        <v>506.35301884812338</v>
      </c>
      <c r="L10" s="5">
        <f t="shared" si="4"/>
        <v>256393.379696608</v>
      </c>
    </row>
    <row r="11" spans="1:12">
      <c r="A11" t="s">
        <v>17</v>
      </c>
      <c r="B11">
        <v>1114.73</v>
      </c>
      <c r="C11">
        <v>1725.65</v>
      </c>
      <c r="D11">
        <v>3.0471696891691606</v>
      </c>
      <c r="E11">
        <v>3.2369527157810349</v>
      </c>
      <c r="F11" s="5">
        <f>a+b*B11</f>
        <v>1534.7523409843764</v>
      </c>
      <c r="G11" s="5">
        <f t="shared" si="0"/>
        <v>-190.89765901562373</v>
      </c>
      <c r="H11" s="5">
        <f t="shared" si="1"/>
        <v>36441.916217645346</v>
      </c>
      <c r="I11" s="5">
        <f>a_trans+b_trans*E11</f>
        <v>3.3683656857398137</v>
      </c>
      <c r="J11" s="5">
        <f t="shared" si="2"/>
        <v>2335.4237139951379</v>
      </c>
      <c r="K11" s="5">
        <f t="shared" si="3"/>
        <v>609.77371399513777</v>
      </c>
      <c r="L11" s="5">
        <f t="shared" si="4"/>
        <v>371823.98227942409</v>
      </c>
    </row>
    <row r="12" spans="1:12">
      <c r="A12" t="s">
        <v>18</v>
      </c>
      <c r="B12">
        <v>6466.21</v>
      </c>
      <c r="C12">
        <v>10071.219999999999</v>
      </c>
      <c r="D12">
        <v>3.8106498048781083</v>
      </c>
      <c r="E12">
        <v>4.0030820829841032</v>
      </c>
      <c r="F12" s="5">
        <f>a+b*B12</f>
        <v>9187.0379327476203</v>
      </c>
      <c r="G12" s="5">
        <f t="shared" si="0"/>
        <v>-884.18206725237906</v>
      </c>
      <c r="H12" s="5">
        <f t="shared" si="1"/>
        <v>781777.92805069056</v>
      </c>
      <c r="I12" s="5">
        <f>a_trans+b_trans*E12</f>
        <v>4.142274118833571</v>
      </c>
      <c r="J12" s="5">
        <f t="shared" si="2"/>
        <v>13876.314003995092</v>
      </c>
      <c r="K12" s="5">
        <f t="shared" si="3"/>
        <v>3805.0940039950929</v>
      </c>
      <c r="L12" s="5">
        <f t="shared" si="4"/>
        <v>14478740.379239408</v>
      </c>
    </row>
    <row r="13" spans="1:12">
      <c r="A13" t="s">
        <v>19</v>
      </c>
      <c r="B13">
        <v>13231.93</v>
      </c>
      <c r="C13">
        <v>19648.55</v>
      </c>
      <c r="D13">
        <v>4.1216231946953101</v>
      </c>
      <c r="E13">
        <v>4.2933305063534757</v>
      </c>
      <c r="F13" s="5">
        <f>a+b*B13</f>
        <v>18861.599301547354</v>
      </c>
      <c r="G13" s="5">
        <f t="shared" si="0"/>
        <v>-786.95069845264516</v>
      </c>
      <c r="H13" s="5">
        <f t="shared" si="1"/>
        <v>619291.40179510601</v>
      </c>
      <c r="I13" s="5">
        <f>a_trans+b_trans*E13</f>
        <v>4.4354696444897304</v>
      </c>
      <c r="J13" s="5">
        <f t="shared" si="2"/>
        <v>27256.472200358425</v>
      </c>
      <c r="K13" s="5">
        <f t="shared" si="3"/>
        <v>7607.9222003584255</v>
      </c>
      <c r="L13" s="5">
        <f t="shared" si="4"/>
        <v>57880480.206706583</v>
      </c>
    </row>
    <row r="14" spans="1:12">
      <c r="A14" t="s">
        <v>20</v>
      </c>
      <c r="B14">
        <v>12874.9</v>
      </c>
      <c r="C14">
        <v>18288.86</v>
      </c>
      <c r="D14">
        <v>4.1097438645391042</v>
      </c>
      <c r="E14">
        <v>4.2621866354305196</v>
      </c>
      <c r="F14" s="5">
        <f>a+b*B14</f>
        <v>18351.068471790495</v>
      </c>
      <c r="G14" s="5">
        <f t="shared" si="0"/>
        <v>62.208471790494514</v>
      </c>
      <c r="H14" s="5">
        <f t="shared" si="1"/>
        <v>3869.8939625087519</v>
      </c>
      <c r="I14" s="5">
        <f>a_trans+b_trans*E14</f>
        <v>4.4040095473073837</v>
      </c>
      <c r="J14" s="5">
        <f t="shared" si="2"/>
        <v>25351.843620794607</v>
      </c>
      <c r="K14" s="5">
        <f t="shared" si="3"/>
        <v>7062.9836207946064</v>
      </c>
      <c r="L14" s="5">
        <f t="shared" si="4"/>
        <v>49885737.627612889</v>
      </c>
    </row>
    <row r="15" spans="1:12">
      <c r="A15" t="s">
        <v>21</v>
      </c>
      <c r="B15">
        <v>7281.43</v>
      </c>
      <c r="C15">
        <v>10392.549999999999</v>
      </c>
      <c r="D15">
        <v>3.8622166787803449</v>
      </c>
      <c r="E15">
        <v>4.0167221226342891</v>
      </c>
      <c r="F15" s="5">
        <f>a+b*B15</f>
        <v>10352.752138933054</v>
      </c>
      <c r="G15" s="5">
        <f t="shared" si="0"/>
        <v>-39.797861066945188</v>
      </c>
      <c r="H15" s="5">
        <f t="shared" si="1"/>
        <v>1583.8697455038716</v>
      </c>
      <c r="I15" s="5">
        <f>a_trans+b_trans*E15</f>
        <v>4.1560526556772235</v>
      </c>
      <c r="J15" s="5">
        <f t="shared" si="2"/>
        <v>14323.615542444411</v>
      </c>
      <c r="K15" s="5">
        <f t="shared" si="3"/>
        <v>3931.0655424444121</v>
      </c>
      <c r="L15" s="5">
        <f t="shared" si="4"/>
        <v>15453276.298993779</v>
      </c>
    </row>
    <row r="16" spans="1:12">
      <c r="A16" t="s">
        <v>22</v>
      </c>
      <c r="B16">
        <v>3320.38</v>
      </c>
      <c r="C16">
        <v>5072.8</v>
      </c>
      <c r="D16">
        <v>3.5211877892640504</v>
      </c>
      <c r="E16">
        <v>3.7052477401789052</v>
      </c>
      <c r="F16" s="5">
        <f>a+b*B16</f>
        <v>4688.6954960503763</v>
      </c>
      <c r="G16" s="5">
        <f t="shared" si="0"/>
        <v>-384.1045039496239</v>
      </c>
      <c r="H16" s="5">
        <f t="shared" si="1"/>
        <v>147536.26995438663</v>
      </c>
      <c r="I16" s="5">
        <f>a_trans+b_trans*E16</f>
        <v>3.8414156484118456</v>
      </c>
      <c r="J16" s="5">
        <f t="shared" si="2"/>
        <v>6940.8977784772833</v>
      </c>
      <c r="K16" s="5">
        <f t="shared" si="3"/>
        <v>1868.0977784772831</v>
      </c>
      <c r="L16" s="5">
        <f t="shared" si="4"/>
        <v>3489789.3099517603</v>
      </c>
    </row>
    <row r="17" spans="1:12">
      <c r="A17" t="s">
        <v>23</v>
      </c>
      <c r="B17">
        <v>2370.2800000000002</v>
      </c>
      <c r="C17">
        <v>3552.45</v>
      </c>
      <c r="D17">
        <v>3.3747996520321424</v>
      </c>
      <c r="E17">
        <v>3.5505279740373936</v>
      </c>
      <c r="F17" s="5">
        <f>a+b*B17</f>
        <v>3330.1112276359831</v>
      </c>
      <c r="G17" s="5">
        <f t="shared" si="0"/>
        <v>-222.33877236401668</v>
      </c>
      <c r="H17" s="5">
        <f t="shared" si="1"/>
        <v>49434.529696338024</v>
      </c>
      <c r="I17" s="5">
        <f>a_trans+b_trans*E17</f>
        <v>3.6851249005185172</v>
      </c>
      <c r="J17" s="5">
        <f t="shared" si="2"/>
        <v>4843.116327118174</v>
      </c>
      <c r="K17" s="5">
        <f t="shared" si="3"/>
        <v>1290.6663271181742</v>
      </c>
      <c r="L17" s="5">
        <f t="shared" si="4"/>
        <v>1665819.5679567179</v>
      </c>
    </row>
    <row r="18" spans="1:12">
      <c r="A18" t="s">
        <v>24</v>
      </c>
      <c r="B18">
        <v>1608.62</v>
      </c>
      <c r="C18">
        <v>2514.09</v>
      </c>
      <c r="D18">
        <v>3.2064534639908189</v>
      </c>
      <c r="E18">
        <v>3.4003808206068</v>
      </c>
      <c r="F18" s="5">
        <f>a+b*B18</f>
        <v>2240.9845105740874</v>
      </c>
      <c r="G18" s="5">
        <f t="shared" si="0"/>
        <v>-273.10548942591277</v>
      </c>
      <c r="H18" s="5">
        <f t="shared" si="1"/>
        <v>74586.608354567346</v>
      </c>
      <c r="I18" s="5">
        <f>a_trans+b_trans*E18</f>
        <v>3.5334531943820275</v>
      </c>
      <c r="J18" s="5">
        <f t="shared" si="2"/>
        <v>3415.4913861347059</v>
      </c>
      <c r="K18" s="5">
        <f t="shared" si="3"/>
        <v>901.40138613470572</v>
      </c>
      <c r="L18" s="5">
        <f t="shared" si="4"/>
        <v>812524.45892556885</v>
      </c>
    </row>
    <row r="19" spans="1:12">
      <c r="A19" t="s">
        <v>25</v>
      </c>
      <c r="B19">
        <v>1372.58</v>
      </c>
      <c r="C19">
        <v>1975.57</v>
      </c>
      <c r="D19">
        <v>3.1375376664525696</v>
      </c>
      <c r="E19">
        <v>3.2956924225647377</v>
      </c>
      <c r="F19" s="5">
        <f>a+b*B19</f>
        <v>1903.4619016734102</v>
      </c>
      <c r="G19" s="5">
        <f t="shared" si="0"/>
        <v>-72.108098326589698</v>
      </c>
      <c r="H19" s="5">
        <f t="shared" si="1"/>
        <v>5199.577844277128</v>
      </c>
      <c r="I19" s="5">
        <f>a_trans+b_trans*E19</f>
        <v>3.427701819274704</v>
      </c>
      <c r="J19" s="5">
        <f t="shared" si="2"/>
        <v>2677.3294753713462</v>
      </c>
      <c r="K19" s="5">
        <f t="shared" si="3"/>
        <v>701.7594753713463</v>
      </c>
      <c r="L19" s="5">
        <f t="shared" si="4"/>
        <v>492466.36127346719</v>
      </c>
    </row>
    <row r="20" spans="1:12">
      <c r="A20" t="s">
        <v>26</v>
      </c>
      <c r="B20">
        <v>839.02</v>
      </c>
      <c r="C20">
        <v>1243.6500000000001</v>
      </c>
      <c r="D20">
        <v>2.9237723133747231</v>
      </c>
      <c r="E20">
        <v>3.0946981742006634</v>
      </c>
      <c r="F20" s="5">
        <f>a+b*B20</f>
        <v>1140.5040843329371</v>
      </c>
      <c r="G20" s="5">
        <f t="shared" si="0"/>
        <v>-103.14591566706304</v>
      </c>
      <c r="H20" s="5">
        <f t="shared" si="1"/>
        <v>10639.079918796881</v>
      </c>
      <c r="I20" s="5">
        <f>a_trans+b_trans*E20</f>
        <v>3.2246667308533143</v>
      </c>
      <c r="J20" s="5">
        <f t="shared" si="2"/>
        <v>1677.5162307144174</v>
      </c>
      <c r="K20" s="5">
        <f t="shared" si="3"/>
        <v>433.86623071441727</v>
      </c>
      <c r="L20" s="5">
        <f t="shared" si="4"/>
        <v>188239.90615433594</v>
      </c>
    </row>
    <row r="21" spans="1:12">
      <c r="A21" t="s">
        <v>27</v>
      </c>
      <c r="B21">
        <v>896.15</v>
      </c>
      <c r="C21">
        <v>1075.26</v>
      </c>
      <c r="D21">
        <v>2.9523807091263863</v>
      </c>
      <c r="E21">
        <v>3.031513490216712</v>
      </c>
      <c r="F21" s="5">
        <f>a+b*B21</f>
        <v>1222.19645277259</v>
      </c>
      <c r="G21" s="5">
        <f t="shared" si="0"/>
        <v>146.93645277258997</v>
      </c>
      <c r="H21" s="5">
        <f t="shared" si="1"/>
        <v>21590.321153391564</v>
      </c>
      <c r="I21" s="5">
        <f>a_trans+b_trans*E21</f>
        <v>3.1608404870479609</v>
      </c>
      <c r="J21" s="5">
        <f t="shared" si="2"/>
        <v>1448.2398287325755</v>
      </c>
      <c r="K21" s="5">
        <f t="shared" si="3"/>
        <v>372.97982873257547</v>
      </c>
      <c r="L21" s="5">
        <f t="shared" si="4"/>
        <v>139113.95264138133</v>
      </c>
    </row>
    <row r="22" spans="1:12">
      <c r="A22" t="s">
        <v>28</v>
      </c>
      <c r="B22">
        <v>1160.3499999999999</v>
      </c>
      <c r="C22">
        <v>1454.9</v>
      </c>
      <c r="D22">
        <v>3.0645890065905221</v>
      </c>
      <c r="E22">
        <v>3.1628331438781601</v>
      </c>
      <c r="F22" s="5">
        <f>a+b*B22</f>
        <v>1599.9861209286605</v>
      </c>
      <c r="G22" s="5">
        <f t="shared" si="0"/>
        <v>145.08612092866042</v>
      </c>
      <c r="H22" s="5">
        <f t="shared" si="1"/>
        <v>21049.982486125875</v>
      </c>
      <c r="I22" s="5">
        <f>a_trans+b_trans*E22</f>
        <v>3.2934935241852368</v>
      </c>
      <c r="J22" s="5">
        <f t="shared" si="2"/>
        <v>1965.5926711843958</v>
      </c>
      <c r="K22" s="5">
        <f t="shared" si="3"/>
        <v>510.69267118439575</v>
      </c>
      <c r="L22" s="5">
        <f t="shared" si="4"/>
        <v>260807.00440145336</v>
      </c>
    </row>
    <row r="23" spans="1:12">
      <c r="A23" t="s">
        <v>29</v>
      </c>
      <c r="B23">
        <v>1370.6</v>
      </c>
      <c r="C23">
        <v>2020.19</v>
      </c>
      <c r="D23">
        <v>3.1369107274813759</v>
      </c>
      <c r="E23">
        <v>3.3053922170065766</v>
      </c>
      <c r="F23" s="5">
        <f>a+b*B23</f>
        <v>1900.6306240695155</v>
      </c>
      <c r="G23" s="5">
        <f t="shared" si="0"/>
        <v>-119.55937593048452</v>
      </c>
      <c r="H23" s="5">
        <f t="shared" si="1"/>
        <v>14294.444372886921</v>
      </c>
      <c r="I23" s="5">
        <f>a_trans+b_trans*E23</f>
        <v>3.4375001027489689</v>
      </c>
      <c r="J23" s="5">
        <f t="shared" si="2"/>
        <v>2738.4202821423332</v>
      </c>
      <c r="K23" s="5">
        <f t="shared" si="3"/>
        <v>718.23028214233318</v>
      </c>
      <c r="L23" s="5">
        <f t="shared" si="4"/>
        <v>515854.7381862555</v>
      </c>
    </row>
    <row r="24" spans="1:12">
      <c r="A24" t="s">
        <v>30</v>
      </c>
      <c r="B24">
        <v>5916.78</v>
      </c>
      <c r="C24">
        <v>8541.94</v>
      </c>
      <c r="D24">
        <v>3.7720854214719943</v>
      </c>
      <c r="E24">
        <v>3.9315565165452151</v>
      </c>
      <c r="F24" s="5">
        <f>a+b*B24</f>
        <v>8401.386996430474</v>
      </c>
      <c r="G24" s="5">
        <f t="shared" si="0"/>
        <v>-140.55300356952648</v>
      </c>
      <c r="H24" s="5">
        <f t="shared" si="1"/>
        <v>19755.146812415325</v>
      </c>
      <c r="I24" s="5">
        <f>a_trans+b_trans*E24</f>
        <v>4.0700223015576631</v>
      </c>
      <c r="J24" s="5">
        <f t="shared" si="2"/>
        <v>11749.578889281649</v>
      </c>
      <c r="K24" s="5">
        <f t="shared" si="3"/>
        <v>3207.6388892816485</v>
      </c>
      <c r="L24" s="5">
        <f t="shared" si="4"/>
        <v>10288947.244032009</v>
      </c>
    </row>
    <row r="25" spans="1:12">
      <c r="A25" t="s">
        <v>31</v>
      </c>
      <c r="B25">
        <v>22264.79</v>
      </c>
      <c r="C25">
        <v>32825.93</v>
      </c>
      <c r="D25">
        <v>4.3476186032502504</v>
      </c>
      <c r="E25">
        <v>4.5162170390462606</v>
      </c>
      <c r="F25" s="5">
        <f>a+b*B25</f>
        <v>31778.03072433405</v>
      </c>
      <c r="G25" s="5">
        <f t="shared" si="0"/>
        <v>-1047.89927566595</v>
      </c>
      <c r="H25" s="5">
        <f t="shared" si="1"/>
        <v>1098092.8919412226</v>
      </c>
      <c r="I25" s="5">
        <f>a_trans+b_trans*E25</f>
        <v>4.6606193054454277</v>
      </c>
      <c r="J25" s="5">
        <f t="shared" si="2"/>
        <v>45774.04639291644</v>
      </c>
      <c r="K25" s="5">
        <f t="shared" si="3"/>
        <v>12948.11639291644</v>
      </c>
      <c r="L25" s="5">
        <f t="shared" si="4"/>
        <v>167653718.12451142</v>
      </c>
    </row>
    <row r="26" spans="1:12">
      <c r="A26" t="s">
        <v>32</v>
      </c>
      <c r="B26">
        <v>16962.89</v>
      </c>
      <c r="C26">
        <v>25738.89</v>
      </c>
      <c r="D26">
        <v>4.2294998458056474</v>
      </c>
      <c r="E26">
        <v>4.4105898138477215</v>
      </c>
      <c r="F26" s="5">
        <f>a+b*B26</f>
        <v>24196.641467722879</v>
      </c>
      <c r="G26" s="5">
        <f t="shared" si="0"/>
        <v>-1542.2485322771208</v>
      </c>
      <c r="H26" s="5">
        <f t="shared" si="1"/>
        <v>2378530.5353109334</v>
      </c>
      <c r="I26" s="5">
        <f>a_trans+b_trans*E26</f>
        <v>4.5539195705901072</v>
      </c>
      <c r="J26" s="5">
        <f t="shared" si="2"/>
        <v>35803.012537284965</v>
      </c>
      <c r="K26" s="5">
        <f t="shared" si="3"/>
        <v>10064.122537284966</v>
      </c>
      <c r="L26" s="5">
        <f t="shared" si="4"/>
        <v>101286562.44548717</v>
      </c>
    </row>
    <row r="27" spans="1:12">
      <c r="A27" t="s">
        <v>33</v>
      </c>
      <c r="B27">
        <v>13164.49</v>
      </c>
      <c r="C27">
        <v>19824.09</v>
      </c>
      <c r="D27">
        <v>4.1194040389471347</v>
      </c>
      <c r="E27">
        <v>4.2971932607034296</v>
      </c>
      <c r="F27" s="5">
        <f>a+b*B27</f>
        <v>18765.164270432877</v>
      </c>
      <c r="G27" s="5">
        <f t="shared" si="0"/>
        <v>-1058.9257295671232</v>
      </c>
      <c r="H27" s="5">
        <f t="shared" si="1"/>
        <v>1121323.700739264</v>
      </c>
      <c r="I27" s="5">
        <f>a_trans+b_trans*E27</f>
        <v>4.439371620179962</v>
      </c>
      <c r="J27" s="5">
        <f t="shared" si="2"/>
        <v>27502.464969362416</v>
      </c>
      <c r="K27" s="5">
        <f t="shared" si="3"/>
        <v>7678.3749693624159</v>
      </c>
      <c r="L27" s="5">
        <f t="shared" si="4"/>
        <v>58957442.170131281</v>
      </c>
    </row>
    <row r="28" spans="1:12">
      <c r="A28" t="s">
        <v>34</v>
      </c>
      <c r="B28">
        <v>5030.16</v>
      </c>
      <c r="C28">
        <v>7316.14</v>
      </c>
      <c r="D28">
        <v>3.7015817993724216</v>
      </c>
      <c r="E28">
        <v>3.8642820074448556</v>
      </c>
      <c r="F28" s="5">
        <f>a+b*B28</f>
        <v>7133.57520392277</v>
      </c>
      <c r="G28" s="5">
        <f t="shared" si="0"/>
        <v>-182.56479607723031</v>
      </c>
      <c r="H28" s="5">
        <f t="shared" si="1"/>
        <v>33329.904766720691</v>
      </c>
      <c r="I28" s="5">
        <f>a_trans+b_trans*E28</f>
        <v>4.0020647056818071</v>
      </c>
      <c r="J28" s="5">
        <f t="shared" si="2"/>
        <v>10047.65479475758</v>
      </c>
      <c r="K28" s="5">
        <f t="shared" si="3"/>
        <v>2731.5147947575797</v>
      </c>
      <c r="L28" s="5">
        <f t="shared" si="4"/>
        <v>7461173.0739795426</v>
      </c>
    </row>
    <row r="29" spans="1:12">
      <c r="A29" t="s">
        <v>35</v>
      </c>
      <c r="B29">
        <v>3155.75</v>
      </c>
      <c r="C29">
        <v>4135.6000000000004</v>
      </c>
      <c r="D29">
        <v>3.4991025908868791</v>
      </c>
      <c r="E29">
        <v>3.616538526654169</v>
      </c>
      <c r="F29" s="5">
        <f>a+b*B29</f>
        <v>4453.2847728538054</v>
      </c>
      <c r="G29" s="5">
        <f t="shared" si="0"/>
        <v>317.68477285380504</v>
      </c>
      <c r="H29" s="5">
        <f t="shared" si="1"/>
        <v>100923.6149031737</v>
      </c>
      <c r="I29" s="5">
        <f>a_trans+b_trans*E29</f>
        <v>3.7518057060459222</v>
      </c>
      <c r="J29" s="5">
        <f t="shared" si="2"/>
        <v>5646.8429076060147</v>
      </c>
      <c r="K29" s="5">
        <f t="shared" si="3"/>
        <v>1511.2429076060143</v>
      </c>
      <c r="L29" s="5">
        <f t="shared" si="4"/>
        <v>2283855.1257894803</v>
      </c>
    </row>
    <row r="30" spans="1:12">
      <c r="A30" t="s">
        <v>36</v>
      </c>
      <c r="B30">
        <v>1693.91</v>
      </c>
      <c r="C30">
        <v>2475.41</v>
      </c>
      <c r="D30">
        <v>3.228890331885057</v>
      </c>
      <c r="E30">
        <v>3.3936471410436253</v>
      </c>
      <c r="F30" s="5">
        <f>a+b*B30</f>
        <v>2362.9439382691339</v>
      </c>
      <c r="G30" s="5">
        <f t="shared" si="0"/>
        <v>-112.46606173086593</v>
      </c>
      <c r="H30" s="5">
        <f t="shared" si="1"/>
        <v>12648.615041250947</v>
      </c>
      <c r="I30" s="5">
        <f>a_trans+b_trans*E30</f>
        <v>3.5266511428972804</v>
      </c>
      <c r="J30" s="5">
        <f t="shared" si="2"/>
        <v>3362.413671999398</v>
      </c>
      <c r="K30" s="5">
        <f t="shared" si="3"/>
        <v>887.00367199939819</v>
      </c>
      <c r="L30" s="5">
        <f t="shared" si="4"/>
        <v>786775.51414041594</v>
      </c>
    </row>
    <row r="31" spans="1:12">
      <c r="A31" t="s">
        <v>41</v>
      </c>
      <c r="B31">
        <v>2350.4499999999998</v>
      </c>
      <c r="C31">
        <v>3275.75</v>
      </c>
      <c r="D31">
        <v>3.37115101708349</v>
      </c>
      <c r="E31">
        <v>3.5153107496929437</v>
      </c>
      <c r="F31" s="5">
        <f>a+b*B31</f>
        <v>3301.7555534515204</v>
      </c>
      <c r="G31" s="5">
        <f t="shared" si="0"/>
        <v>26.005553451520427</v>
      </c>
      <c r="H31" s="5">
        <f t="shared" si="1"/>
        <v>676.28881031988601</v>
      </c>
      <c r="I31" s="5">
        <f>a_trans+b_trans*E31</f>
        <v>3.6495500902096198</v>
      </c>
      <c r="J31" s="5">
        <f t="shared" si="2"/>
        <v>4462.2108740128506</v>
      </c>
      <c r="K31" s="5">
        <f t="shared" si="3"/>
        <v>1186.4608740128506</v>
      </c>
      <c r="L31" s="5">
        <f t="shared" si="4"/>
        <v>1407689.4055633373</v>
      </c>
    </row>
    <row r="32" spans="1:12">
      <c r="A32" t="s">
        <v>42</v>
      </c>
      <c r="B32">
        <v>11413.06</v>
      </c>
      <c r="C32">
        <v>15920.56</v>
      </c>
      <c r="D32">
        <v>4.0574021004168923</v>
      </c>
      <c r="E32">
        <v>4.2019583398232889</v>
      </c>
      <c r="F32" s="5">
        <f>a+b*B32</f>
        <v>16260.727637205824</v>
      </c>
      <c r="G32" s="5">
        <f t="shared" si="0"/>
        <v>340.16763720582458</v>
      </c>
      <c r="H32" s="5">
        <f t="shared" si="1"/>
        <v>115714.0214021935</v>
      </c>
      <c r="I32" s="5">
        <f>a_trans+b_trans*E32</f>
        <v>4.3431697102293914</v>
      </c>
      <c r="J32" s="5">
        <f t="shared" si="2"/>
        <v>22037.874737901016</v>
      </c>
      <c r="K32" s="5">
        <f t="shared" si="3"/>
        <v>6117.314737901017</v>
      </c>
      <c r="L32" s="5">
        <f t="shared" si="4"/>
        <v>37421539.602540985</v>
      </c>
    </row>
    <row r="33" spans="1:12">
      <c r="A33" t="s">
        <v>43</v>
      </c>
      <c r="B33">
        <v>16028.66</v>
      </c>
      <c r="C33">
        <v>22641.65</v>
      </c>
      <c r="D33">
        <v>4.2048972167439862</v>
      </c>
      <c r="E33">
        <v>4.3549080726833749</v>
      </c>
      <c r="F33" s="5">
        <f>a+b*B33</f>
        <v>22860.750318285158</v>
      </c>
      <c r="G33" s="5">
        <f t="shared" si="0"/>
        <v>219.10031828515639</v>
      </c>
      <c r="H33" s="5">
        <f t="shared" si="1"/>
        <v>48004.949472656837</v>
      </c>
      <c r="I33" s="5">
        <f>a_trans+b_trans*E33</f>
        <v>4.4976724524124663</v>
      </c>
      <c r="J33" s="5">
        <f t="shared" si="2"/>
        <v>31453.751578680713</v>
      </c>
      <c r="K33" s="5">
        <f t="shared" si="3"/>
        <v>8812.1015786807111</v>
      </c>
      <c r="L33" s="5">
        <f t="shared" si="4"/>
        <v>77653134.232987076</v>
      </c>
    </row>
    <row r="34" spans="1:12">
      <c r="A34" t="s">
        <v>44</v>
      </c>
      <c r="B34">
        <v>8431.86</v>
      </c>
      <c r="C34">
        <v>12481.17</v>
      </c>
      <c r="D34">
        <v>3.9259233870368506</v>
      </c>
      <c r="E34">
        <v>4.0962552985456826</v>
      </c>
      <c r="F34" s="5">
        <f>a+b*B34</f>
        <v>11997.795923705153</v>
      </c>
      <c r="G34" s="5">
        <f t="shared" si="0"/>
        <v>-483.37407629484733</v>
      </c>
      <c r="H34" s="5">
        <f t="shared" si="1"/>
        <v>233650.49763389688</v>
      </c>
      <c r="I34" s="5">
        <f>a_trans+b_trans*E34</f>
        <v>4.2363933894794865</v>
      </c>
      <c r="J34" s="5">
        <f t="shared" si="2"/>
        <v>17234.289721042442</v>
      </c>
      <c r="K34" s="5">
        <f t="shared" si="3"/>
        <v>4753.1197210424416</v>
      </c>
      <c r="L34" s="5">
        <f t="shared" si="4"/>
        <v>22592147.082562577</v>
      </c>
    </row>
    <row r="35" spans="1:12">
      <c r="A35" t="s">
        <v>45</v>
      </c>
      <c r="B35">
        <v>4240.72</v>
      </c>
      <c r="C35">
        <v>6438.44</v>
      </c>
      <c r="D35">
        <v>3.6274395984513772</v>
      </c>
      <c r="E35">
        <v>3.8087806528470165</v>
      </c>
      <c r="F35" s="5">
        <f>a+b*B35</f>
        <v>6004.7248041153198</v>
      </c>
      <c r="G35" s="5">
        <f t="shared" si="0"/>
        <v>-433.71519588467982</v>
      </c>
      <c r="H35" s="5">
        <f t="shared" si="1"/>
        <v>188108.87114128619</v>
      </c>
      <c r="I35" s="5">
        <f>a_trans+b_trans*E35</f>
        <v>3.945999805666025</v>
      </c>
      <c r="J35" s="5">
        <f t="shared" si="2"/>
        <v>8830.7950526643453</v>
      </c>
      <c r="K35" s="5">
        <f t="shared" si="3"/>
        <v>2392.3550526643457</v>
      </c>
      <c r="L35" s="5">
        <f t="shared" si="4"/>
        <v>5723362.6980086248</v>
      </c>
    </row>
    <row r="36" spans="1:12">
      <c r="A36" t="s">
        <v>46</v>
      </c>
      <c r="B36">
        <v>3314.43</v>
      </c>
      <c r="C36">
        <v>5019.25</v>
      </c>
      <c r="D36">
        <v>3.5204088512507408</v>
      </c>
      <c r="E36">
        <v>3.7006388276638265</v>
      </c>
      <c r="F36" s="5">
        <f>a+b*B36</f>
        <v>4680.1873638568541</v>
      </c>
      <c r="G36" s="5">
        <f t="shared" si="0"/>
        <v>-339.06263614314594</v>
      </c>
      <c r="H36" s="5">
        <f t="shared" si="1"/>
        <v>114963.47122833937</v>
      </c>
      <c r="I36" s="5">
        <f>a_trans+b_trans*E36</f>
        <v>3.8367599382726656</v>
      </c>
      <c r="J36" s="5">
        <f t="shared" si="2"/>
        <v>6866.887592543575</v>
      </c>
      <c r="K36" s="5">
        <f t="shared" si="3"/>
        <v>1847.637592543575</v>
      </c>
      <c r="L36" s="5">
        <f t="shared" si="4"/>
        <v>3413764.6733802175</v>
      </c>
    </row>
    <row r="37" spans="1:12">
      <c r="A37" t="s">
        <v>47</v>
      </c>
      <c r="B37">
        <v>2281.02</v>
      </c>
      <c r="C37">
        <v>3171.62</v>
      </c>
      <c r="D37">
        <v>3.3581290931905281</v>
      </c>
      <c r="E37">
        <v>3.5012811478166954</v>
      </c>
      <c r="F37" s="5">
        <f>a+b*B37</f>
        <v>3202.4749453513091</v>
      </c>
      <c r="G37" s="5">
        <f t="shared" si="0"/>
        <v>30.854945351309198</v>
      </c>
      <c r="H37" s="5">
        <f t="shared" si="1"/>
        <v>952.02765263227707</v>
      </c>
      <c r="I37" s="5">
        <f>a_trans+b_trans*E37</f>
        <v>3.6353780356327086</v>
      </c>
      <c r="J37" s="5">
        <f t="shared" si="2"/>
        <v>4318.9486011184072</v>
      </c>
      <c r="K37" s="5">
        <f t="shared" si="3"/>
        <v>1147.3286011184073</v>
      </c>
      <c r="L37" s="5">
        <f t="shared" si="4"/>
        <v>1316362.9189443213</v>
      </c>
    </row>
    <row r="38" spans="1:12">
      <c r="A38" t="s">
        <v>48</v>
      </c>
      <c r="B38">
        <v>1029.44</v>
      </c>
      <c r="C38">
        <v>1939.86</v>
      </c>
      <c r="D38">
        <v>3.0126010392218756</v>
      </c>
      <c r="E38">
        <v>3.2877703879604163</v>
      </c>
      <c r="F38" s="5">
        <f>a+b*B38</f>
        <v>1412.79291328933</v>
      </c>
      <c r="G38" s="5">
        <f t="shared" si="0"/>
        <v>-527.06708671066986</v>
      </c>
      <c r="H38" s="5">
        <f t="shared" si="1"/>
        <v>277799.7138936728</v>
      </c>
      <c r="I38" s="5">
        <f>a_trans+b_trans*E38</f>
        <v>3.4196993465200993</v>
      </c>
      <c r="J38" s="5">
        <f t="shared" si="2"/>
        <v>2628.4477395237827</v>
      </c>
      <c r="K38" s="5">
        <f t="shared" si="3"/>
        <v>688.58773952378283</v>
      </c>
      <c r="L38" s="5">
        <f t="shared" si="4"/>
        <v>474153.075022473</v>
      </c>
    </row>
    <row r="39" spans="1:12">
      <c r="A39" t="s">
        <v>52</v>
      </c>
      <c r="B39">
        <v>841</v>
      </c>
      <c r="C39">
        <v>1746.47</v>
      </c>
      <c r="D39">
        <v>2.9247959957979122</v>
      </c>
      <c r="E39">
        <v>3.2421611299413966</v>
      </c>
      <c r="F39" s="5">
        <f>a+b*B39</f>
        <v>1143.335361936832</v>
      </c>
      <c r="G39" s="5">
        <f t="shared" si="0"/>
        <v>-603.13463806316804</v>
      </c>
      <c r="H39" s="5">
        <f t="shared" si="1"/>
        <v>363771.39163158869</v>
      </c>
      <c r="I39" s="5">
        <f>a_trans+b_trans*E39</f>
        <v>3.3736269846983231</v>
      </c>
      <c r="J39" s="5">
        <f t="shared" si="2"/>
        <v>2363.8884827337042</v>
      </c>
      <c r="K39" s="5">
        <f t="shared" si="3"/>
        <v>617.4184827337042</v>
      </c>
      <c r="L39" s="5">
        <f t="shared" si="4"/>
        <v>381205.58282118937</v>
      </c>
    </row>
    <row r="40" spans="1:12">
      <c r="A40" t="s">
        <v>53</v>
      </c>
      <c r="B40">
        <v>1618.54</v>
      </c>
      <c r="C40">
        <v>2645</v>
      </c>
      <c r="D40">
        <v>3.2091234368647052</v>
      </c>
      <c r="E40">
        <v>3.4224256763712044</v>
      </c>
      <c r="F40" s="5">
        <f>a+b*B40</f>
        <v>2255.1694973572376</v>
      </c>
      <c r="G40" s="5">
        <f t="shared" si="0"/>
        <v>-389.83050264276244</v>
      </c>
      <c r="H40" s="5">
        <f t="shared" si="1"/>
        <v>151967.82079070882</v>
      </c>
      <c r="I40" s="5">
        <f>a_trans+b_trans*E40</f>
        <v>3.5557218875202268</v>
      </c>
      <c r="J40" s="5">
        <f t="shared" si="2"/>
        <v>3595.1903346976678</v>
      </c>
      <c r="K40" s="5">
        <f t="shared" si="3"/>
        <v>950.19033469766782</v>
      </c>
      <c r="L40" s="5">
        <f t="shared" si="4"/>
        <v>902861.67215286603</v>
      </c>
    </row>
    <row r="41" spans="1:12">
      <c r="A41" t="s">
        <v>54</v>
      </c>
      <c r="B41">
        <v>9822.2900000000009</v>
      </c>
      <c r="C41">
        <v>13724.83</v>
      </c>
      <c r="D41">
        <v>3.9922127523918469</v>
      </c>
      <c r="E41">
        <v>4.1375069738493311</v>
      </c>
      <c r="F41" s="5">
        <f>a+b*B41</f>
        <v>13986.024872585718</v>
      </c>
      <c r="G41" s="5">
        <f t="shared" si="0"/>
        <v>261.19487258571826</v>
      </c>
      <c r="H41" s="5">
        <f t="shared" si="1"/>
        <v>68222.76146506959</v>
      </c>
      <c r="I41" s="5">
        <f>a_trans+b_trans*E41</f>
        <v>4.2780639228951269</v>
      </c>
      <c r="J41" s="5">
        <f t="shared" si="2"/>
        <v>18969.851139292816</v>
      </c>
      <c r="K41" s="5">
        <f t="shared" si="3"/>
        <v>5245.0211392928159</v>
      </c>
      <c r="L41" s="5">
        <f t="shared" si="4"/>
        <v>27510246.751628507</v>
      </c>
    </row>
    <row r="42" spans="1:12">
      <c r="A42" t="s">
        <v>55</v>
      </c>
      <c r="B42">
        <v>16082.22</v>
      </c>
      <c r="C42">
        <v>22364.95</v>
      </c>
      <c r="D42">
        <v>4.2063459988404137</v>
      </c>
      <c r="E42">
        <v>4.3495679315831959</v>
      </c>
      <c r="F42" s="5">
        <f>a+b*B42</f>
        <v>22937.337807408698</v>
      </c>
      <c r="G42" s="5">
        <f t="shared" si="0"/>
        <v>572.38780740869697</v>
      </c>
      <c r="H42" s="5">
        <f t="shared" si="1"/>
        <v>327627.8020701356</v>
      </c>
      <c r="I42" s="5">
        <f>a_trans+b_trans*E42</f>
        <v>4.4922780889951923</v>
      </c>
      <c r="J42" s="5">
        <f t="shared" si="2"/>
        <v>31065.481474149296</v>
      </c>
      <c r="K42" s="5">
        <f t="shared" si="3"/>
        <v>8700.5314741492948</v>
      </c>
      <c r="L42" s="5">
        <f t="shared" si="4"/>
        <v>75699247.932662502</v>
      </c>
    </row>
    <row r="43" spans="1:12">
      <c r="A43" t="s">
        <v>56</v>
      </c>
      <c r="B43">
        <v>11377.36</v>
      </c>
      <c r="C43">
        <v>15816.43</v>
      </c>
      <c r="D43">
        <v>4.0560415001572006</v>
      </c>
      <c r="E43">
        <v>4.1991084635949854</v>
      </c>
      <c r="F43" s="5">
        <f>a+b*B43</f>
        <v>16209.678844044693</v>
      </c>
      <c r="G43" s="5">
        <f t="shared" si="0"/>
        <v>393.24884404469231</v>
      </c>
      <c r="H43" s="5">
        <f t="shared" si="1"/>
        <v>154644.65334248674</v>
      </c>
      <c r="I43" s="5">
        <f>a_trans+b_trans*E43</f>
        <v>4.3402908971453691</v>
      </c>
      <c r="J43" s="5">
        <f t="shared" si="2"/>
        <v>21892.275113257652</v>
      </c>
      <c r="K43" s="5">
        <f t="shared" si="3"/>
        <v>6075.845113257652</v>
      </c>
      <c r="L43" s="5">
        <f t="shared" si="4"/>
        <v>36915893.840296887</v>
      </c>
    </row>
    <row r="44" spans="1:12">
      <c r="A44" t="s">
        <v>57</v>
      </c>
      <c r="B44">
        <v>5994.14</v>
      </c>
      <c r="C44">
        <v>8387.23</v>
      </c>
      <c r="D44">
        <v>3.7777268821727592</v>
      </c>
      <c r="E44">
        <v>3.9236185526825635</v>
      </c>
      <c r="F44" s="5">
        <f>a+b*B44</f>
        <v>8512.0070143281027</v>
      </c>
      <c r="G44" s="5">
        <f t="shared" si="0"/>
        <v>124.77701432810318</v>
      </c>
      <c r="H44" s="5">
        <f t="shared" si="1"/>
        <v>15569.303304635665</v>
      </c>
      <c r="I44" s="5">
        <f>a_trans+b_trans*E44</f>
        <v>4.0620037378034404</v>
      </c>
      <c r="J44" s="5">
        <f t="shared" si="2"/>
        <v>11534.63185186714</v>
      </c>
      <c r="K44" s="5">
        <f t="shared" si="3"/>
        <v>3147.4018518671401</v>
      </c>
      <c r="L44" s="5">
        <f t="shared" si="4"/>
        <v>9906138.4171367027</v>
      </c>
    </row>
    <row r="45" spans="1:12">
      <c r="A45" t="s">
        <v>58</v>
      </c>
      <c r="B45">
        <v>3814.27</v>
      </c>
      <c r="C45">
        <v>5001.3999999999996</v>
      </c>
      <c r="D45">
        <v>3.58141143211843</v>
      </c>
      <c r="E45">
        <v>3.6990915897697851</v>
      </c>
      <c r="F45" s="5">
        <f>a+b*B45</f>
        <v>5394.927665640088</v>
      </c>
      <c r="G45" s="5">
        <f t="shared" si="0"/>
        <v>393.52766564008834</v>
      </c>
      <c r="H45" s="5">
        <f t="shared" si="1"/>
        <v>154864.02362413716</v>
      </c>
      <c r="I45" s="5">
        <f>a_trans+b_trans*E45</f>
        <v>3.8351969901525953</v>
      </c>
      <c r="J45" s="5">
        <f t="shared" si="2"/>
        <v>6842.2193079748422</v>
      </c>
      <c r="K45" s="5">
        <f t="shared" si="3"/>
        <v>1840.8193079748426</v>
      </c>
      <c r="L45" s="5">
        <f t="shared" si="4"/>
        <v>3388615.7246129783</v>
      </c>
    </row>
    <row r="46" spans="1:12">
      <c r="A46" t="s">
        <v>59</v>
      </c>
      <c r="B46">
        <v>2649.96</v>
      </c>
      <c r="C46">
        <v>3124.01</v>
      </c>
      <c r="D46">
        <v>3.4232393184989265</v>
      </c>
      <c r="E46">
        <v>3.4947124153902398</v>
      </c>
      <c r="F46" s="5">
        <f>a+b*B46</f>
        <v>3730.0363388770497</v>
      </c>
      <c r="G46" s="5">
        <f t="shared" si="0"/>
        <v>606.02633887704951</v>
      </c>
      <c r="H46" s="5">
        <f t="shared" si="1"/>
        <v>367267.92341272044</v>
      </c>
      <c r="I46" s="5">
        <f>a_trans+b_trans*E46</f>
        <v>3.6287426061123269</v>
      </c>
      <c r="J46" s="5">
        <f t="shared" si="2"/>
        <v>4253.4624788963929</v>
      </c>
      <c r="K46" s="5">
        <f t="shared" si="3"/>
        <v>1129.4524788963927</v>
      </c>
      <c r="L46" s="5">
        <f t="shared" si="4"/>
        <v>1275662.9020852062</v>
      </c>
    </row>
    <row r="47" spans="1:12">
      <c r="A47" t="s">
        <v>65</v>
      </c>
      <c r="B47">
        <v>1828.79</v>
      </c>
      <c r="C47">
        <v>148.76</v>
      </c>
      <c r="D47">
        <v>3.2621638382936098</v>
      </c>
      <c r="E47">
        <v>2.1724861696869349</v>
      </c>
      <c r="F47" s="5">
        <f>a+b*B47</f>
        <v>2555.8140004980924</v>
      </c>
      <c r="G47" s="5">
        <f t="shared" si="0"/>
        <v>2407.0540004980921</v>
      </c>
      <c r="H47" s="5">
        <f t="shared" si="1"/>
        <v>5793908.9613138698</v>
      </c>
      <c r="I47" s="5">
        <f>a_trans+b_trans*E47</f>
        <v>2.2930908404798291</v>
      </c>
      <c r="J47" s="5">
        <f t="shared" si="2"/>
        <v>196.37709918029182</v>
      </c>
      <c r="K47" s="5">
        <f t="shared" si="3"/>
        <v>47.617099180291831</v>
      </c>
      <c r="L47" s="5">
        <f t="shared" si="4"/>
        <v>2267.3881343457488</v>
      </c>
    </row>
    <row r="48" spans="1:12" s="3" customFormat="1">
      <c r="A48" s="3" t="s">
        <v>179</v>
      </c>
    </row>
    <row r="49" spans="1:9" s="3" customFormat="1">
      <c r="B49" s="3" t="s">
        <v>208</v>
      </c>
      <c r="E49" s="3" t="s">
        <v>209</v>
      </c>
    </row>
    <row r="50" spans="1:9">
      <c r="A50" s="5" t="s">
        <v>206</v>
      </c>
      <c r="B50">
        <f>INDEX(LINEST(C2:C47,B2:B47,TRUE,TRUE),1,2)</f>
        <v>-59.24265062658742</v>
      </c>
      <c r="E50" s="5">
        <f>INDEX(LINEST(E2:E47,D2:D47,TRUE,TRUE),1,2)</f>
        <v>9.8545846547188898E-2</v>
      </c>
    </row>
    <row r="51" spans="1:9">
      <c r="A51" s="5" t="s">
        <v>207</v>
      </c>
      <c r="B51" s="5">
        <f>INDEX(LINEST(C2:C47,B2:B47,TRUE,TRUE),1,1)</f>
        <v>1.4299381837852787</v>
      </c>
      <c r="E51" s="5">
        <f>INDEX(LINEST(E2:E47,D2:D47,TRUE,TRUE),1,1)</f>
        <v>1.010153723670832</v>
      </c>
    </row>
    <row r="52" spans="1:9">
      <c r="A52" s="5" t="s">
        <v>200</v>
      </c>
      <c r="B52">
        <f>SQRT(B53)</f>
        <v>0.99410635359750388</v>
      </c>
      <c r="E52">
        <f>SQRT(E53)</f>
        <v>0.91991740046447645</v>
      </c>
    </row>
    <row r="53" spans="1:9">
      <c r="A53" s="5" t="s">
        <v>201</v>
      </c>
      <c r="B53" s="5">
        <f>INDEX(LINEST(C2:C47,B2:B47,TRUE,TRUE),3,1)</f>
        <v>0.98824744226292549</v>
      </c>
      <c r="E53" s="5">
        <f>INDEX(LINEST(E2:E47,D2:D47,TRUE,TRUE),3,1)</f>
        <v>0.84624802367731999</v>
      </c>
    </row>
    <row r="54" spans="1:9" s="5" customFormat="1">
      <c r="A54" s="5" t="s">
        <v>227</v>
      </c>
      <c r="B54" s="5">
        <f>INDEX(LINEST(C2:C47,B2:B47,TRUE,TRUE),3,2)</f>
        <v>868.75148747707601</v>
      </c>
    </row>
    <row r="55" spans="1:9" s="5" customFormat="1">
      <c r="A55" s="5" t="s">
        <v>228</v>
      </c>
      <c r="B55" s="5">
        <f>INDEX(LINEST(C2:C47,B2:B47,TRUE,TRUE),4,1)</f>
        <v>3699.8658872696628</v>
      </c>
    </row>
    <row r="56" spans="1:9" s="5" customFormat="1">
      <c r="A56" s="5" t="s">
        <v>229</v>
      </c>
      <c r="B56" s="5">
        <f>INDEX(LINEST(C2:C47,B2:B47,TRUE,TRUE),4,2)</f>
        <v>44</v>
      </c>
    </row>
    <row r="57" spans="1:9" s="5" customFormat="1">
      <c r="A57" s="5" t="s">
        <v>230</v>
      </c>
      <c r="B57" s="5">
        <f>INDEX(LINEST(C2:C47,B2:B47,TRUE,TRUE),5,1)</f>
        <v>2792396625.0898709</v>
      </c>
    </row>
    <row r="58" spans="1:9" s="5" customFormat="1">
      <c r="A58" s="5" t="s">
        <v>231</v>
      </c>
      <c r="B58" s="5">
        <f>INDEX(LINEST(C2:C47,B2:B47,TRUE,TRUE),5,2)</f>
        <v>33208082.467719816</v>
      </c>
    </row>
    <row r="59" spans="1:9" s="3" customFormat="1"/>
    <row r="60" spans="1:9">
      <c r="A60" s="5" t="s">
        <v>213</v>
      </c>
      <c r="F60">
        <f>AVERAGE(F2:F47)</f>
        <v>7960.8895652173869</v>
      </c>
    </row>
    <row r="61" spans="1:9">
      <c r="A61" s="5" t="s">
        <v>214</v>
      </c>
      <c r="F61">
        <f>STDEV(F2:F47)</f>
        <v>7877.3890557297291</v>
      </c>
    </row>
    <row r="62" spans="1:9">
      <c r="A62" s="5" t="s">
        <v>216</v>
      </c>
      <c r="I62" s="5">
        <f>AVERAGE(I2:I47)</f>
        <v>3.8083434288633016</v>
      </c>
    </row>
    <row r="63" spans="1:9">
      <c r="A63" s="5" t="s">
        <v>217</v>
      </c>
      <c r="I63">
        <f>STDEV(I2:I47)</f>
        <v>0.49029175897298344</v>
      </c>
    </row>
    <row r="64" spans="1:9" s="3" customFormat="1"/>
    <row r="65" spans="1:12">
      <c r="A65" s="5" t="s">
        <v>223</v>
      </c>
      <c r="H65" s="5">
        <f>SQRT(SUM(H2:H47)/n_one)</f>
        <v>849.65571630795284</v>
      </c>
    </row>
    <row r="66" spans="1:12">
      <c r="A66" s="5" t="s">
        <v>224</v>
      </c>
      <c r="L66">
        <f>SQRT(SUM(L2:L47)/n_one)</f>
        <v>4319.147086271314</v>
      </c>
    </row>
    <row r="67" spans="1:12">
      <c r="A67" s="5" t="s">
        <v>225</v>
      </c>
      <c r="H67" s="5">
        <f>SQRT(SUM(H2:H47)/(n_one - 2))</f>
        <v>868.75148747707715</v>
      </c>
    </row>
    <row r="68" spans="1:12">
      <c r="A68" s="5" t="s">
        <v>226</v>
      </c>
      <c r="L68" s="5">
        <f>SQRT(SUM(L2:L47)/(n_one - 2))</f>
        <v>4416.2186916547507</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159"/>
  <sheetViews>
    <sheetView tabSelected="1" workbookViewId="0">
      <pane ySplit="1" topLeftCell="A141" activePane="bottomLeft" state="frozen"/>
      <selection pane="bottomLeft" activeCell="H166" sqref="H166"/>
    </sheetView>
  </sheetViews>
  <sheetFormatPr defaultRowHeight="15"/>
  <cols>
    <col min="1" max="1" width="13.28515625" customWidth="1"/>
    <col min="2" max="2" width="21.28515625" customWidth="1"/>
    <col min="3" max="3" width="18.42578125" customWidth="1"/>
    <col min="4" max="4" width="17.28515625" customWidth="1"/>
    <col min="5" max="5" width="21" style="5" customWidth="1"/>
    <col min="6" max="6" width="5.7109375" style="5" customWidth="1"/>
  </cols>
  <sheetData>
    <row r="1" spans="1:6" ht="51" customHeight="1">
      <c r="A1" s="5" t="str">
        <f>Data!A1</f>
        <v>Date</v>
      </c>
      <c r="B1" s="1" t="s">
        <v>169</v>
      </c>
      <c r="C1" s="1" t="s">
        <v>170</v>
      </c>
      <c r="D1" s="5" t="s">
        <v>210</v>
      </c>
      <c r="E1" s="5" t="s">
        <v>232</v>
      </c>
      <c r="F1" s="5" t="s">
        <v>167</v>
      </c>
    </row>
    <row r="2" spans="1:6">
      <c r="A2" s="5" t="str">
        <f>Data!A2</f>
        <v>1997-01</v>
      </c>
      <c r="B2" s="5"/>
      <c r="C2" s="5"/>
      <c r="D2" t="str">
        <f>IF(AND(B2&lt;&gt;0,C2=0),a+b*B2,"")</f>
        <v/>
      </c>
      <c r="E2" s="5" t="str">
        <f>IF(C2&lt;&gt;0,C2,(IF(D2&lt;&gt;0,D2,"")))</f>
        <v/>
      </c>
      <c r="F2" s="5">
        <f>IF(AND(B2&lt;&gt;0,C2&lt;&gt;0),1,0)</f>
        <v>0</v>
      </c>
    </row>
    <row r="3" spans="1:6">
      <c r="A3" s="5" t="str">
        <f>Data!A3</f>
        <v>1997-02</v>
      </c>
      <c r="B3" s="5"/>
      <c r="C3" s="5"/>
      <c r="D3" s="5" t="str">
        <f>IF(AND(B3&lt;&gt;0,C3=0),a+b*B3,"")</f>
        <v/>
      </c>
      <c r="E3" s="5" t="str">
        <f t="shared" ref="E3:E66" si="0">IF(C3&lt;&gt;0,C3,(IF(D3&lt;&gt;0,D3,"")))</f>
        <v/>
      </c>
      <c r="F3" s="5">
        <f t="shared" ref="F3:F66" si="1">IF(AND(B3&lt;&gt;0,C3&lt;&gt;0),1,0)</f>
        <v>0</v>
      </c>
    </row>
    <row r="4" spans="1:6">
      <c r="A4" s="5" t="str">
        <f>Data!A4</f>
        <v>1997-03</v>
      </c>
      <c r="B4" s="5"/>
      <c r="C4" s="5"/>
      <c r="D4" s="5" t="str">
        <f>IF(AND(B4&lt;&gt;0,C4=0),a+b*B4,"")</f>
        <v/>
      </c>
      <c r="E4" s="5" t="str">
        <f t="shared" si="0"/>
        <v/>
      </c>
      <c r="F4" s="5">
        <f t="shared" si="1"/>
        <v>0</v>
      </c>
    </row>
    <row r="5" spans="1:6">
      <c r="A5" s="5" t="str">
        <f>Data!A5</f>
        <v>1997-04</v>
      </c>
      <c r="B5" s="5"/>
      <c r="C5" s="5"/>
      <c r="D5" s="5" t="str">
        <f>IF(AND(B5&lt;&gt;0,C5=0),a+b*B5,"")</f>
        <v/>
      </c>
      <c r="E5" s="5" t="str">
        <f t="shared" si="0"/>
        <v/>
      </c>
      <c r="F5" s="5">
        <f t="shared" si="1"/>
        <v>0</v>
      </c>
    </row>
    <row r="6" spans="1:6">
      <c r="A6" s="5" t="str">
        <f>Data!A6</f>
        <v>1997-05</v>
      </c>
      <c r="B6" s="5"/>
      <c r="C6" s="5"/>
      <c r="D6" s="5" t="str">
        <f>IF(AND(B6&lt;&gt;0,C6=0),a+b*B6,"")</f>
        <v/>
      </c>
      <c r="E6" s="5" t="str">
        <f t="shared" si="0"/>
        <v/>
      </c>
      <c r="F6" s="5">
        <f t="shared" si="1"/>
        <v>0</v>
      </c>
    </row>
    <row r="7" spans="1:6">
      <c r="A7" s="5" t="str">
        <f>Data!A7</f>
        <v>1997-06</v>
      </c>
      <c r="B7" s="5"/>
      <c r="C7" s="5"/>
      <c r="D7" s="5" t="str">
        <f>IF(AND(B7&lt;&gt;0,C7=0),a+b*B7,"")</f>
        <v/>
      </c>
      <c r="E7" s="5" t="str">
        <f t="shared" si="0"/>
        <v/>
      </c>
      <c r="F7" s="5">
        <f t="shared" si="1"/>
        <v>0</v>
      </c>
    </row>
    <row r="8" spans="1:6">
      <c r="A8" s="5" t="str">
        <f>Data!A8</f>
        <v>1997-07</v>
      </c>
      <c r="B8" s="5">
        <v>13777.39</v>
      </c>
      <c r="C8" s="5">
        <v>15393.94</v>
      </c>
      <c r="D8" s="5" t="str">
        <f>IF(AND(B8&lt;&gt;0,C8=0),a+b*B8,"")</f>
        <v/>
      </c>
      <c r="E8" s="5">
        <f t="shared" si="0"/>
        <v>15393.94</v>
      </c>
      <c r="F8" s="5">
        <f t="shared" si="1"/>
        <v>1</v>
      </c>
    </row>
    <row r="9" spans="1:6">
      <c r="A9" s="5" t="str">
        <f>Data!A9</f>
        <v>1997-08</v>
      </c>
      <c r="B9" s="5">
        <v>7596.81</v>
      </c>
      <c r="C9" s="5">
        <v>10657.35</v>
      </c>
      <c r="D9" s="5" t="str">
        <f>IF(AND(B9&lt;&gt;0,C9=0),a+b*B9,"")</f>
        <v/>
      </c>
      <c r="E9" s="5">
        <f t="shared" si="0"/>
        <v>10657.35</v>
      </c>
      <c r="F9" s="5">
        <f t="shared" si="1"/>
        <v>1</v>
      </c>
    </row>
    <row r="10" spans="1:6">
      <c r="A10" s="5" t="str">
        <f>Data!A10</f>
        <v>1997-09</v>
      </c>
      <c r="B10" s="5">
        <v>3635.76</v>
      </c>
      <c r="C10" s="5">
        <v>5191.8100000000004</v>
      </c>
      <c r="D10" s="5" t="str">
        <f>IF(AND(B10&lt;&gt;0,C10=0),a+b*B10,"")</f>
        <v/>
      </c>
      <c r="E10" s="5">
        <f t="shared" si="0"/>
        <v>5191.8100000000004</v>
      </c>
      <c r="F10" s="5">
        <f t="shared" si="1"/>
        <v>1</v>
      </c>
    </row>
    <row r="11" spans="1:6">
      <c r="A11" s="5" t="str">
        <f>Data!A11</f>
        <v>1997-10</v>
      </c>
      <c r="B11" s="5">
        <v>2140.1999999999998</v>
      </c>
      <c r="C11" s="5">
        <v>3064.51</v>
      </c>
      <c r="D11" s="5" t="str">
        <f>IF(AND(B11&lt;&gt;0,C11=0),a+b*B11,"")</f>
        <v/>
      </c>
      <c r="E11" s="5">
        <f t="shared" si="0"/>
        <v>3064.51</v>
      </c>
      <c r="F11" s="5">
        <f t="shared" si="1"/>
        <v>1</v>
      </c>
    </row>
    <row r="12" spans="1:6">
      <c r="A12" s="5" t="str">
        <f>Data!A12</f>
        <v>1997-11</v>
      </c>
      <c r="B12" s="5">
        <v>1719.69</v>
      </c>
      <c r="C12" s="5">
        <v>2216.56</v>
      </c>
      <c r="D12" s="5" t="str">
        <f>IF(AND(B12&lt;&gt;0,C12=0),a+b*B12,"")</f>
        <v/>
      </c>
      <c r="E12" s="5">
        <f t="shared" si="0"/>
        <v>2216.56</v>
      </c>
      <c r="F12" s="5">
        <f t="shared" si="1"/>
        <v>1</v>
      </c>
    </row>
    <row r="13" spans="1:6">
      <c r="A13" s="5" t="str">
        <f>Data!A13</f>
        <v>1997-12</v>
      </c>
      <c r="B13" s="5">
        <v>1251.5899999999999</v>
      </c>
      <c r="C13" s="5">
        <v>1686.97</v>
      </c>
      <c r="D13" s="5" t="str">
        <f>IF(AND(B13&lt;&gt;0,C13=0),a+b*B13,"")</f>
        <v/>
      </c>
      <c r="E13" s="5">
        <f t="shared" si="0"/>
        <v>1686.97</v>
      </c>
      <c r="F13" s="5">
        <f t="shared" si="1"/>
        <v>1</v>
      </c>
    </row>
    <row r="14" spans="1:6">
      <c r="A14" s="5" t="str">
        <f>Data!A14</f>
        <v>1998-01</v>
      </c>
      <c r="B14" s="5">
        <v>1090.93</v>
      </c>
      <c r="C14" s="5">
        <v>1529.28</v>
      </c>
      <c r="D14" s="5" t="str">
        <f>IF(AND(B14&lt;&gt;0,C14=0),a+b*B14,"")</f>
        <v/>
      </c>
      <c r="E14" s="5">
        <f t="shared" si="0"/>
        <v>1529.28</v>
      </c>
      <c r="F14" s="5">
        <f t="shared" si="1"/>
        <v>1</v>
      </c>
    </row>
    <row r="15" spans="1:6">
      <c r="A15" s="5" t="str">
        <f>Data!A15</f>
        <v>1998-02</v>
      </c>
      <c r="B15" s="5">
        <v>727.94</v>
      </c>
      <c r="C15" s="5">
        <v>1276.3800000000001</v>
      </c>
      <c r="D15" s="5" t="str">
        <f>IF(AND(B15&lt;&gt;0,C15=0),a+b*B15,"")</f>
        <v/>
      </c>
      <c r="E15" s="5">
        <f t="shared" si="0"/>
        <v>1276.3800000000001</v>
      </c>
      <c r="F15" s="5">
        <f t="shared" si="1"/>
        <v>1</v>
      </c>
    </row>
    <row r="16" spans="1:6">
      <c r="A16" s="5" t="str">
        <f>Data!A16</f>
        <v>1998-03</v>
      </c>
      <c r="B16" s="5">
        <v>846.95</v>
      </c>
      <c r="C16" s="5">
        <v>1443</v>
      </c>
      <c r="D16" s="5" t="str">
        <f>IF(AND(B16&lt;&gt;0,C16=0),a+b*B16,"")</f>
        <v/>
      </c>
      <c r="E16" s="5">
        <f t="shared" si="0"/>
        <v>1443</v>
      </c>
      <c r="F16" s="5">
        <f t="shared" si="1"/>
        <v>1</v>
      </c>
    </row>
    <row r="17" spans="1:6">
      <c r="A17" s="5" t="str">
        <f>Data!A17</f>
        <v>1998-04</v>
      </c>
      <c r="B17" s="5">
        <v>1114.73</v>
      </c>
      <c r="C17" s="5">
        <v>1725.65</v>
      </c>
      <c r="D17" s="5" t="str">
        <f>IF(AND(B17&lt;&gt;0,C17=0),a+b*B17,"")</f>
        <v/>
      </c>
      <c r="E17" s="5">
        <f t="shared" si="0"/>
        <v>1725.65</v>
      </c>
      <c r="F17" s="5">
        <f t="shared" si="1"/>
        <v>1</v>
      </c>
    </row>
    <row r="18" spans="1:6">
      <c r="A18" s="5" t="str">
        <f>Data!A18</f>
        <v>1998-05</v>
      </c>
      <c r="B18" s="5">
        <v>6466.21</v>
      </c>
      <c r="C18" s="5">
        <v>10071.219999999999</v>
      </c>
      <c r="D18" s="5" t="str">
        <f>IF(AND(B18&lt;&gt;0,C18=0),a+b*B18,"")</f>
        <v/>
      </c>
      <c r="E18" s="5">
        <f t="shared" si="0"/>
        <v>10071.219999999999</v>
      </c>
      <c r="F18" s="5">
        <f t="shared" si="1"/>
        <v>1</v>
      </c>
    </row>
    <row r="19" spans="1:6">
      <c r="A19" s="5" t="str">
        <f>Data!A19</f>
        <v>1998-06</v>
      </c>
      <c r="B19" s="5">
        <v>13231.93</v>
      </c>
      <c r="C19" s="5">
        <v>19648.55</v>
      </c>
      <c r="D19" s="5" t="str">
        <f>IF(AND(B19&lt;&gt;0,C19=0),a+b*B19,"")</f>
        <v/>
      </c>
      <c r="E19" s="5">
        <f t="shared" si="0"/>
        <v>19648.55</v>
      </c>
      <c r="F19" s="5">
        <f t="shared" si="1"/>
        <v>1</v>
      </c>
    </row>
    <row r="20" spans="1:6">
      <c r="A20" s="5" t="str">
        <f>Data!A20</f>
        <v>1998-07</v>
      </c>
      <c r="B20" s="5">
        <v>12874.9</v>
      </c>
      <c r="C20" s="5">
        <v>18288.86</v>
      </c>
      <c r="D20" s="5" t="str">
        <f>IF(AND(B20&lt;&gt;0,C20=0),a+b*B20,"")</f>
        <v/>
      </c>
      <c r="E20" s="5">
        <f t="shared" si="0"/>
        <v>18288.86</v>
      </c>
      <c r="F20" s="5">
        <f t="shared" si="1"/>
        <v>1</v>
      </c>
    </row>
    <row r="21" spans="1:6">
      <c r="A21" s="5" t="str">
        <f>Data!A21</f>
        <v>1998-08</v>
      </c>
      <c r="B21" s="5">
        <v>7281.43</v>
      </c>
      <c r="C21" s="5">
        <v>10392.549999999999</v>
      </c>
      <c r="D21" s="5" t="str">
        <f>IF(AND(B21&lt;&gt;0,C21=0),a+b*B21,"")</f>
        <v/>
      </c>
      <c r="E21" s="5">
        <f t="shared" si="0"/>
        <v>10392.549999999999</v>
      </c>
      <c r="F21" s="5">
        <f t="shared" si="1"/>
        <v>1</v>
      </c>
    </row>
    <row r="22" spans="1:6">
      <c r="A22" s="5" t="str">
        <f>Data!A22</f>
        <v>1998-09</v>
      </c>
      <c r="B22" s="5">
        <v>3320.38</v>
      </c>
      <c r="C22" s="5">
        <v>5072.8</v>
      </c>
      <c r="D22" s="5" t="str">
        <f>IF(AND(B22&lt;&gt;0,C22=0),a+b*B22,"")</f>
        <v/>
      </c>
      <c r="E22" s="5">
        <f t="shared" si="0"/>
        <v>5072.8</v>
      </c>
      <c r="F22" s="5">
        <f t="shared" si="1"/>
        <v>1</v>
      </c>
    </row>
    <row r="23" spans="1:6">
      <c r="A23" s="5" t="str">
        <f>Data!A23</f>
        <v>1998-10</v>
      </c>
      <c r="B23" s="5">
        <v>2370.2800000000002</v>
      </c>
      <c r="C23" s="5">
        <v>3552.45</v>
      </c>
      <c r="D23" s="5" t="str">
        <f>IF(AND(B23&lt;&gt;0,C23=0),a+b*B23,"")</f>
        <v/>
      </c>
      <c r="E23" s="5">
        <f t="shared" si="0"/>
        <v>3552.45</v>
      </c>
      <c r="F23" s="5">
        <f t="shared" si="1"/>
        <v>1</v>
      </c>
    </row>
    <row r="24" spans="1:6">
      <c r="A24" s="5" t="str">
        <f>Data!A24</f>
        <v>1998-11</v>
      </c>
      <c r="B24" s="5">
        <v>1608.62</v>
      </c>
      <c r="C24" s="5">
        <v>2514.09</v>
      </c>
      <c r="D24" s="5" t="str">
        <f>IF(AND(B24&lt;&gt;0,C24=0),a+b*B24,"")</f>
        <v/>
      </c>
      <c r="E24" s="5">
        <f t="shared" si="0"/>
        <v>2514.09</v>
      </c>
      <c r="F24" s="5">
        <f t="shared" si="1"/>
        <v>1</v>
      </c>
    </row>
    <row r="25" spans="1:6">
      <c r="A25" s="5" t="str">
        <f>Data!A25</f>
        <v>1998-12</v>
      </c>
      <c r="B25" s="5">
        <v>1372.58</v>
      </c>
      <c r="C25" s="5">
        <v>1975.57</v>
      </c>
      <c r="D25" s="5" t="str">
        <f>IF(AND(B25&lt;&gt;0,C25=0),a+b*B25,"")</f>
        <v/>
      </c>
      <c r="E25" s="5">
        <f t="shared" si="0"/>
        <v>1975.57</v>
      </c>
      <c r="F25" s="5">
        <f t="shared" si="1"/>
        <v>1</v>
      </c>
    </row>
    <row r="26" spans="1:6">
      <c r="A26" s="5" t="str">
        <f>Data!A26</f>
        <v>1999-01</v>
      </c>
      <c r="B26" s="5">
        <v>839.02</v>
      </c>
      <c r="C26" s="5">
        <v>1243.6500000000001</v>
      </c>
      <c r="D26" s="5" t="str">
        <f>IF(AND(B26&lt;&gt;0,C26=0),a+b*B26,"")</f>
        <v/>
      </c>
      <c r="E26" s="5">
        <f t="shared" si="0"/>
        <v>1243.6500000000001</v>
      </c>
      <c r="F26" s="5">
        <f t="shared" si="1"/>
        <v>1</v>
      </c>
    </row>
    <row r="27" spans="1:6">
      <c r="A27" s="5" t="str">
        <f>Data!A27</f>
        <v>1999-02</v>
      </c>
      <c r="B27" s="5">
        <v>896.15</v>
      </c>
      <c r="C27" s="5">
        <v>1075.26</v>
      </c>
      <c r="D27" s="5" t="str">
        <f>IF(AND(B27&lt;&gt;0,C27=0),a+b*B27,"")</f>
        <v/>
      </c>
      <c r="E27" s="5">
        <f t="shared" si="0"/>
        <v>1075.26</v>
      </c>
      <c r="F27" s="5">
        <f t="shared" si="1"/>
        <v>1</v>
      </c>
    </row>
    <row r="28" spans="1:6">
      <c r="A28" s="5" t="str">
        <f>Data!A28</f>
        <v>1999-03</v>
      </c>
      <c r="B28" s="5">
        <v>1160.3499999999999</v>
      </c>
      <c r="C28" s="5">
        <v>1454.9</v>
      </c>
      <c r="D28" s="5" t="str">
        <f>IF(AND(B28&lt;&gt;0,C28=0),a+b*B28,"")</f>
        <v/>
      </c>
      <c r="E28" s="5">
        <f t="shared" si="0"/>
        <v>1454.9</v>
      </c>
      <c r="F28" s="5">
        <f t="shared" si="1"/>
        <v>1</v>
      </c>
    </row>
    <row r="29" spans="1:6">
      <c r="A29" s="5" t="str">
        <f>Data!A29</f>
        <v>1999-04</v>
      </c>
      <c r="B29" s="5">
        <v>1370.6</v>
      </c>
      <c r="C29" s="5">
        <v>2020.19</v>
      </c>
      <c r="D29" s="5" t="str">
        <f>IF(AND(B29&lt;&gt;0,C29=0),a+b*B29,"")</f>
        <v/>
      </c>
      <c r="E29" s="5">
        <f t="shared" si="0"/>
        <v>2020.19</v>
      </c>
      <c r="F29" s="5">
        <f t="shared" si="1"/>
        <v>1</v>
      </c>
    </row>
    <row r="30" spans="1:6">
      <c r="A30" s="5" t="str">
        <f>Data!A30</f>
        <v>1999-05</v>
      </c>
      <c r="B30" s="5">
        <v>5916.78</v>
      </c>
      <c r="C30" s="5">
        <v>8541.94</v>
      </c>
      <c r="D30" s="5" t="str">
        <f>IF(AND(B30&lt;&gt;0,C30=0),a+b*B30,"")</f>
        <v/>
      </c>
      <c r="E30" s="5">
        <f t="shared" si="0"/>
        <v>8541.94</v>
      </c>
      <c r="F30" s="5">
        <f t="shared" si="1"/>
        <v>1</v>
      </c>
    </row>
    <row r="31" spans="1:6">
      <c r="A31" s="5" t="str">
        <f>Data!A31</f>
        <v>1999-06</v>
      </c>
      <c r="B31" s="5">
        <v>22264.79</v>
      </c>
      <c r="C31" s="5">
        <v>32825.93</v>
      </c>
      <c r="D31" s="5" t="str">
        <f>IF(AND(B31&lt;&gt;0,C31=0),a+b*B31,"")</f>
        <v/>
      </c>
      <c r="E31" s="5">
        <f t="shared" si="0"/>
        <v>32825.93</v>
      </c>
      <c r="F31" s="5">
        <f t="shared" si="1"/>
        <v>1</v>
      </c>
    </row>
    <row r="32" spans="1:6">
      <c r="A32" s="5" t="str">
        <f>Data!A32</f>
        <v>1999-07</v>
      </c>
      <c r="B32" s="5">
        <v>16962.89</v>
      </c>
      <c r="C32" s="5">
        <v>25738.89</v>
      </c>
      <c r="D32" s="5" t="str">
        <f>IF(AND(B32&lt;&gt;0,C32=0),a+b*B32,"")</f>
        <v/>
      </c>
      <c r="E32" s="5">
        <f t="shared" si="0"/>
        <v>25738.89</v>
      </c>
      <c r="F32" s="5">
        <f t="shared" si="1"/>
        <v>1</v>
      </c>
    </row>
    <row r="33" spans="1:6">
      <c r="A33" s="5" t="str">
        <f>Data!A33</f>
        <v>1999-08</v>
      </c>
      <c r="B33" s="5">
        <v>13164.49</v>
      </c>
      <c r="C33" s="5">
        <v>19824.09</v>
      </c>
      <c r="D33" s="5" t="str">
        <f>IF(AND(B33&lt;&gt;0,C33=0),a+b*B33,"")</f>
        <v/>
      </c>
      <c r="E33" s="5">
        <f t="shared" si="0"/>
        <v>19824.09</v>
      </c>
      <c r="F33" s="5">
        <f t="shared" si="1"/>
        <v>1</v>
      </c>
    </row>
    <row r="34" spans="1:6">
      <c r="A34" s="5" t="str">
        <f>Data!A34</f>
        <v>1999-09</v>
      </c>
      <c r="B34" s="5">
        <v>5030.16</v>
      </c>
      <c r="C34" s="5">
        <v>7316.14</v>
      </c>
      <c r="D34" s="5" t="str">
        <f>IF(AND(B34&lt;&gt;0,C34=0),a+b*B34,"")</f>
        <v/>
      </c>
      <c r="E34" s="5">
        <f t="shared" si="0"/>
        <v>7316.14</v>
      </c>
      <c r="F34" s="5">
        <f t="shared" si="1"/>
        <v>1</v>
      </c>
    </row>
    <row r="35" spans="1:6">
      <c r="A35" s="5" t="str">
        <f>Data!A35</f>
        <v>1999-10</v>
      </c>
      <c r="B35" s="5">
        <v>3155.75</v>
      </c>
      <c r="C35" s="5">
        <v>4135.6000000000004</v>
      </c>
      <c r="D35" s="5" t="str">
        <f>IF(AND(B35&lt;&gt;0,C35=0),a+b*B35,"")</f>
        <v/>
      </c>
      <c r="E35" s="5">
        <f t="shared" si="0"/>
        <v>4135.6000000000004</v>
      </c>
      <c r="F35" s="5">
        <f t="shared" si="1"/>
        <v>1</v>
      </c>
    </row>
    <row r="36" spans="1:6">
      <c r="A36" s="5" t="str">
        <f>Data!A36</f>
        <v>1999-11</v>
      </c>
      <c r="B36" s="5">
        <v>1693.91</v>
      </c>
      <c r="C36" s="5">
        <v>2475.41</v>
      </c>
      <c r="D36" s="5" t="str">
        <f>IF(AND(B36&lt;&gt;0,C36=0),a+b*B36,"")</f>
        <v/>
      </c>
      <c r="E36" s="5">
        <f t="shared" si="0"/>
        <v>2475.41</v>
      </c>
      <c r="F36" s="5">
        <f t="shared" si="1"/>
        <v>1</v>
      </c>
    </row>
    <row r="37" spans="1:6">
      <c r="A37" s="5" t="str">
        <f>Data!A37</f>
        <v>1999-12</v>
      </c>
      <c r="B37" s="5"/>
      <c r="C37" s="5">
        <v>2261.19</v>
      </c>
      <c r="D37" s="5" t="str">
        <f>IF(AND(B37&lt;&gt;0,C37=0),a+b*B37,"")</f>
        <v/>
      </c>
      <c r="E37" s="5">
        <f t="shared" si="0"/>
        <v>2261.19</v>
      </c>
      <c r="F37" s="5">
        <f t="shared" si="1"/>
        <v>0</v>
      </c>
    </row>
    <row r="38" spans="1:6">
      <c r="A38" s="5" t="str">
        <f>Data!A38</f>
        <v>2000-01</v>
      </c>
      <c r="B38" s="5"/>
      <c r="C38" s="5">
        <v>2014.24</v>
      </c>
      <c r="D38" s="5" t="str">
        <f>IF(AND(B38&lt;&gt;0,C38=0),a+b*B38,"")</f>
        <v/>
      </c>
      <c r="E38" s="5">
        <f t="shared" si="0"/>
        <v>2014.24</v>
      </c>
      <c r="F38" s="5">
        <f t="shared" si="1"/>
        <v>0</v>
      </c>
    </row>
    <row r="39" spans="1:6">
      <c r="A39" s="5" t="str">
        <f>Data!A39</f>
        <v>2000-02</v>
      </c>
      <c r="B39" s="5"/>
      <c r="C39" s="5">
        <v>1627.46</v>
      </c>
      <c r="D39" s="5" t="str">
        <f>IF(AND(B39&lt;&gt;0,C39=0),a+b*B39,"")</f>
        <v/>
      </c>
      <c r="E39" s="5">
        <f t="shared" si="0"/>
        <v>1627.46</v>
      </c>
      <c r="F39" s="5">
        <f t="shared" si="1"/>
        <v>0</v>
      </c>
    </row>
    <row r="40" spans="1:6">
      <c r="A40" s="5" t="str">
        <f>Data!A40</f>
        <v>2000-03</v>
      </c>
      <c r="B40" s="5"/>
      <c r="C40" s="5">
        <v>1785.15</v>
      </c>
      <c r="D40" s="5" t="str">
        <f>IF(AND(B40&lt;&gt;0,C40=0),a+b*B40,"")</f>
        <v/>
      </c>
      <c r="E40" s="5">
        <f t="shared" si="0"/>
        <v>1785.15</v>
      </c>
      <c r="F40" s="5">
        <f t="shared" si="1"/>
        <v>0</v>
      </c>
    </row>
    <row r="41" spans="1:6">
      <c r="A41" s="5" t="str">
        <f>Data!A41</f>
        <v>2000-04</v>
      </c>
      <c r="B41" s="5">
        <v>2350.4499999999998</v>
      </c>
      <c r="C41" s="5">
        <v>3275.75</v>
      </c>
      <c r="D41" s="5" t="str">
        <f>IF(AND(B41&lt;&gt;0,C41=0),a+b*B41,"")</f>
        <v/>
      </c>
      <c r="E41" s="5">
        <f t="shared" si="0"/>
        <v>3275.75</v>
      </c>
      <c r="F41" s="5">
        <f t="shared" si="1"/>
        <v>1</v>
      </c>
    </row>
    <row r="42" spans="1:6">
      <c r="A42" s="5" t="str">
        <f>Data!A42</f>
        <v>2000-05</v>
      </c>
      <c r="B42" s="5">
        <v>11413.06</v>
      </c>
      <c r="C42" s="5">
        <v>15920.56</v>
      </c>
      <c r="D42" s="5" t="str">
        <f>IF(AND(B42&lt;&gt;0,C42=0),a+b*B42,"")</f>
        <v/>
      </c>
      <c r="E42" s="5">
        <f t="shared" si="0"/>
        <v>15920.56</v>
      </c>
      <c r="F42" s="5">
        <f t="shared" si="1"/>
        <v>1</v>
      </c>
    </row>
    <row r="43" spans="1:6">
      <c r="A43" s="5" t="str">
        <f>Data!A43</f>
        <v>2000-06</v>
      </c>
      <c r="B43" s="5">
        <v>16028.66</v>
      </c>
      <c r="C43" s="5">
        <v>22641.65</v>
      </c>
      <c r="D43" s="5" t="str">
        <f>IF(AND(B43&lt;&gt;0,C43=0),a+b*B43,"")</f>
        <v/>
      </c>
      <c r="E43" s="5">
        <f t="shared" si="0"/>
        <v>22641.65</v>
      </c>
      <c r="F43" s="5">
        <f t="shared" si="1"/>
        <v>1</v>
      </c>
    </row>
    <row r="44" spans="1:6">
      <c r="A44" s="5" t="str">
        <f>Data!A44</f>
        <v>2000-07</v>
      </c>
      <c r="B44" s="5">
        <v>8431.86</v>
      </c>
      <c r="C44" s="5">
        <v>12481.17</v>
      </c>
      <c r="D44" s="5" t="str">
        <f>IF(AND(B44&lt;&gt;0,C44=0),a+b*B44,"")</f>
        <v/>
      </c>
      <c r="E44" s="5">
        <f t="shared" si="0"/>
        <v>12481.17</v>
      </c>
      <c r="F44" s="5">
        <f t="shared" si="1"/>
        <v>1</v>
      </c>
    </row>
    <row r="45" spans="1:6">
      <c r="A45" s="5" t="str">
        <f>Data!A45</f>
        <v>2000-08</v>
      </c>
      <c r="B45" s="5">
        <v>4240.72</v>
      </c>
      <c r="C45" s="5">
        <v>6438.44</v>
      </c>
      <c r="D45" s="5" t="str">
        <f>IF(AND(B45&lt;&gt;0,C45=0),a+b*B45,"")</f>
        <v/>
      </c>
      <c r="E45" s="5">
        <f t="shared" si="0"/>
        <v>6438.44</v>
      </c>
      <c r="F45" s="5">
        <f t="shared" si="1"/>
        <v>1</v>
      </c>
    </row>
    <row r="46" spans="1:6">
      <c r="A46" s="5" t="str">
        <f>Data!A46</f>
        <v>2000-09</v>
      </c>
      <c r="B46" s="5">
        <v>3314.43</v>
      </c>
      <c r="C46" s="5">
        <v>5019.25</v>
      </c>
      <c r="D46" s="5" t="str">
        <f>IF(AND(B46&lt;&gt;0,C46=0),a+b*B46,"")</f>
        <v/>
      </c>
      <c r="E46" s="5">
        <f t="shared" si="0"/>
        <v>5019.25</v>
      </c>
      <c r="F46" s="5">
        <f t="shared" si="1"/>
        <v>1</v>
      </c>
    </row>
    <row r="47" spans="1:6">
      <c r="A47" s="5" t="str">
        <f>Data!A47</f>
        <v>2000-10</v>
      </c>
      <c r="B47" s="5">
        <v>2281.02</v>
      </c>
      <c r="C47" s="5">
        <v>3171.62</v>
      </c>
      <c r="D47" s="5" t="str">
        <f>IF(AND(B47&lt;&gt;0,C47=0),a+b*B47,"")</f>
        <v/>
      </c>
      <c r="E47" s="5">
        <f t="shared" si="0"/>
        <v>3171.62</v>
      </c>
      <c r="F47" s="5">
        <f t="shared" si="1"/>
        <v>1</v>
      </c>
    </row>
    <row r="48" spans="1:6">
      <c r="A48" s="5" t="str">
        <f>Data!A48</f>
        <v>2000-11</v>
      </c>
      <c r="B48" s="5">
        <v>1029.44</v>
      </c>
      <c r="C48" s="5">
        <v>1939.86</v>
      </c>
      <c r="D48" s="5" t="str">
        <f>IF(AND(B48&lt;&gt;0,C48=0),a+b*B48,"")</f>
        <v/>
      </c>
      <c r="E48" s="5">
        <f t="shared" si="0"/>
        <v>1939.86</v>
      </c>
      <c r="F48" s="5">
        <f t="shared" si="1"/>
        <v>1</v>
      </c>
    </row>
    <row r="49" spans="1:6">
      <c r="A49" s="5" t="str">
        <f>Data!A49</f>
        <v>2000-12</v>
      </c>
      <c r="B49" s="5"/>
      <c r="C49" s="5">
        <v>1633.41</v>
      </c>
      <c r="D49" s="5" t="str">
        <f>IF(AND(B49&lt;&gt;0,C49=0),a+b*B49,"")</f>
        <v/>
      </c>
      <c r="E49" s="5">
        <f t="shared" si="0"/>
        <v>1633.41</v>
      </c>
      <c r="F49" s="5">
        <f t="shared" si="1"/>
        <v>0</v>
      </c>
    </row>
    <row r="50" spans="1:6">
      <c r="A50" s="5" t="str">
        <f>Data!A50</f>
        <v>2001-01</v>
      </c>
      <c r="B50" s="5"/>
      <c r="C50" s="5">
        <v>1273.4100000000001</v>
      </c>
      <c r="D50" s="5" t="str">
        <f>IF(AND(B50&lt;&gt;0,C50=0),a+b*B50,"")</f>
        <v/>
      </c>
      <c r="E50" s="5">
        <f t="shared" si="0"/>
        <v>1273.4100000000001</v>
      </c>
      <c r="F50" s="5">
        <f t="shared" si="1"/>
        <v>0</v>
      </c>
    </row>
    <row r="51" spans="1:6">
      <c r="A51" s="5" t="str">
        <f>Data!A51</f>
        <v>2001-02</v>
      </c>
      <c r="B51" s="5"/>
      <c r="C51" s="5">
        <v>1095.78</v>
      </c>
      <c r="D51" s="5" t="str">
        <f>IF(AND(B51&lt;&gt;0,C51=0),a+b*B51,"")</f>
        <v/>
      </c>
      <c r="E51" s="5">
        <f t="shared" si="0"/>
        <v>1095.78</v>
      </c>
      <c r="F51" s="5">
        <f t="shared" si="1"/>
        <v>0</v>
      </c>
    </row>
    <row r="52" spans="1:6">
      <c r="A52" s="5" t="str">
        <f>Data!A52</f>
        <v>2001-03</v>
      </c>
      <c r="B52" s="5">
        <v>841</v>
      </c>
      <c r="C52" s="5">
        <v>1746.47</v>
      </c>
      <c r="D52" s="5" t="str">
        <f>IF(AND(B52&lt;&gt;0,C52=0),a+b*B52,"")</f>
        <v/>
      </c>
      <c r="E52" s="5">
        <f t="shared" si="0"/>
        <v>1746.47</v>
      </c>
      <c r="F52" s="5">
        <f t="shared" si="1"/>
        <v>1</v>
      </c>
    </row>
    <row r="53" spans="1:6">
      <c r="A53" s="5" t="str">
        <f>Data!A53</f>
        <v>2001-04</v>
      </c>
      <c r="B53" s="5">
        <v>1618.54</v>
      </c>
      <c r="C53" s="5">
        <v>2645</v>
      </c>
      <c r="D53" s="5" t="str">
        <f>IF(AND(B53&lt;&gt;0,C53=0),a+b*B53,"")</f>
        <v/>
      </c>
      <c r="E53" s="5">
        <f t="shared" si="0"/>
        <v>2645</v>
      </c>
      <c r="F53" s="5">
        <f t="shared" si="1"/>
        <v>1</v>
      </c>
    </row>
    <row r="54" spans="1:6">
      <c r="A54" s="5" t="str">
        <f>Data!A54</f>
        <v>2001-05</v>
      </c>
      <c r="B54" s="5">
        <v>9822.2900000000009</v>
      </c>
      <c r="C54" s="5">
        <v>13724.83</v>
      </c>
      <c r="D54" s="5" t="str">
        <f>IF(AND(B54&lt;&gt;0,C54=0),a+b*B54,"")</f>
        <v/>
      </c>
      <c r="E54" s="5">
        <f t="shared" si="0"/>
        <v>13724.83</v>
      </c>
      <c r="F54" s="5">
        <f t="shared" si="1"/>
        <v>1</v>
      </c>
    </row>
    <row r="55" spans="1:6">
      <c r="A55" s="5" t="str">
        <f>Data!A55</f>
        <v>2001-06</v>
      </c>
      <c r="B55" s="5">
        <v>16082.22</v>
      </c>
      <c r="C55" s="5">
        <v>22364.95</v>
      </c>
      <c r="D55" s="5" t="str">
        <f>IF(AND(B55&lt;&gt;0,C55=0),a+b*B55,"")</f>
        <v/>
      </c>
      <c r="E55" s="5">
        <f t="shared" si="0"/>
        <v>22364.95</v>
      </c>
      <c r="F55" s="5">
        <f t="shared" si="1"/>
        <v>1</v>
      </c>
    </row>
    <row r="56" spans="1:6">
      <c r="A56" s="5" t="str">
        <f>Data!A56</f>
        <v>2001-07</v>
      </c>
      <c r="B56" s="5">
        <v>11377.36</v>
      </c>
      <c r="C56" s="5">
        <v>15816.43</v>
      </c>
      <c r="D56" s="5" t="str">
        <f>IF(AND(B56&lt;&gt;0,C56=0),a+b*B56,"")</f>
        <v/>
      </c>
      <c r="E56" s="5">
        <f t="shared" si="0"/>
        <v>15816.43</v>
      </c>
      <c r="F56" s="5">
        <f t="shared" si="1"/>
        <v>1</v>
      </c>
    </row>
    <row r="57" spans="1:6">
      <c r="A57" s="5" t="str">
        <f>Data!A57</f>
        <v>2001-08</v>
      </c>
      <c r="B57" s="5">
        <v>5994.14</v>
      </c>
      <c r="C57" s="5">
        <v>8387.23</v>
      </c>
      <c r="D57" s="5" t="str">
        <f>IF(AND(B57&lt;&gt;0,C57=0),a+b*B57,"")</f>
        <v/>
      </c>
      <c r="E57" s="5">
        <f t="shared" si="0"/>
        <v>8387.23</v>
      </c>
      <c r="F57" s="5">
        <f t="shared" si="1"/>
        <v>1</v>
      </c>
    </row>
    <row r="58" spans="1:6">
      <c r="A58" s="5" t="str">
        <f>Data!A58</f>
        <v>2001-09</v>
      </c>
      <c r="B58" s="5">
        <v>3814.27</v>
      </c>
      <c r="C58" s="5">
        <v>5001.3999999999996</v>
      </c>
      <c r="D58" s="5" t="str">
        <f>IF(AND(B58&lt;&gt;0,C58=0),a+b*B58,"")</f>
        <v/>
      </c>
      <c r="E58" s="5">
        <f t="shared" si="0"/>
        <v>5001.3999999999996</v>
      </c>
      <c r="F58" s="5">
        <f t="shared" si="1"/>
        <v>1</v>
      </c>
    </row>
    <row r="59" spans="1:6">
      <c r="A59" s="5" t="str">
        <f>Data!A59</f>
        <v>2001-10</v>
      </c>
      <c r="B59" s="5">
        <v>2649.96</v>
      </c>
      <c r="C59" s="5">
        <v>3124.01</v>
      </c>
      <c r="D59" s="5" t="str">
        <f>IF(AND(B59&lt;&gt;0,C59=0),a+b*B59,"")</f>
        <v/>
      </c>
      <c r="E59" s="5">
        <f t="shared" si="0"/>
        <v>3124.01</v>
      </c>
      <c r="F59" s="5">
        <f t="shared" si="1"/>
        <v>1</v>
      </c>
    </row>
    <row r="60" spans="1:6">
      <c r="A60" s="5" t="str">
        <f>Data!A60</f>
        <v>2001-11</v>
      </c>
      <c r="B60" s="5"/>
      <c r="C60" s="5">
        <v>2546.81</v>
      </c>
      <c r="D60" s="5" t="str">
        <f>IF(AND(B60&lt;&gt;0,C60=0),a+b*B60,"")</f>
        <v/>
      </c>
      <c r="E60" s="5">
        <f t="shared" si="0"/>
        <v>2546.81</v>
      </c>
      <c r="F60" s="5">
        <f t="shared" si="1"/>
        <v>0</v>
      </c>
    </row>
    <row r="61" spans="1:6">
      <c r="A61" s="5" t="str">
        <f>Data!A61</f>
        <v>2001-12</v>
      </c>
      <c r="B61" s="5"/>
      <c r="C61" s="5">
        <v>1954.74</v>
      </c>
      <c r="D61" s="5" t="str">
        <f>IF(AND(B61&lt;&gt;0,C61=0),a+b*B61,"")</f>
        <v/>
      </c>
      <c r="E61" s="5">
        <f t="shared" si="0"/>
        <v>1954.74</v>
      </c>
      <c r="F61" s="5">
        <f t="shared" si="1"/>
        <v>0</v>
      </c>
    </row>
    <row r="62" spans="1:6">
      <c r="A62" s="5" t="str">
        <f>Data!A62</f>
        <v>2002-01</v>
      </c>
      <c r="B62" s="5"/>
      <c r="C62" s="5">
        <v>1853.58</v>
      </c>
      <c r="D62" s="5" t="str">
        <f>IF(AND(B62&lt;&gt;0,C62=0),a+b*B62,"")</f>
        <v/>
      </c>
      <c r="E62" s="5">
        <f t="shared" si="0"/>
        <v>1853.58</v>
      </c>
      <c r="F62" s="5">
        <f t="shared" si="1"/>
        <v>0</v>
      </c>
    </row>
    <row r="63" spans="1:6">
      <c r="A63" s="5" t="str">
        <f>Data!A63</f>
        <v>2002-02</v>
      </c>
      <c r="B63" s="5"/>
      <c r="C63" s="5">
        <v>1410.27</v>
      </c>
      <c r="D63" s="5" t="str">
        <f>IF(AND(B63&lt;&gt;0,C63=0),a+b*B63,"")</f>
        <v/>
      </c>
      <c r="E63" s="5">
        <f t="shared" si="0"/>
        <v>1410.27</v>
      </c>
      <c r="F63" s="5">
        <f t="shared" si="1"/>
        <v>0</v>
      </c>
    </row>
    <row r="64" spans="1:6">
      <c r="A64" s="5" t="str">
        <f>Data!A64</f>
        <v>2002-03</v>
      </c>
      <c r="B64" s="5"/>
      <c r="C64" s="5">
        <v>1627.46</v>
      </c>
      <c r="D64" s="5" t="str">
        <f>IF(AND(B64&lt;&gt;0,C64=0),a+b*B64,"")</f>
        <v/>
      </c>
      <c r="E64" s="5">
        <f t="shared" si="0"/>
        <v>1627.46</v>
      </c>
      <c r="F64" s="5">
        <f t="shared" si="1"/>
        <v>0</v>
      </c>
    </row>
    <row r="65" spans="1:6">
      <c r="A65" s="5" t="str">
        <f>Data!A65</f>
        <v>2002-04</v>
      </c>
      <c r="B65" s="5">
        <v>1828.79</v>
      </c>
      <c r="C65" s="5">
        <v>148.76</v>
      </c>
      <c r="D65" s="5" t="str">
        <f>IF(AND(B65&lt;&gt;0,C65=0),a+b*B65,"")</f>
        <v/>
      </c>
      <c r="E65" s="5">
        <f t="shared" si="0"/>
        <v>148.76</v>
      </c>
      <c r="F65" s="5">
        <f t="shared" si="1"/>
        <v>1</v>
      </c>
    </row>
    <row r="66" spans="1:6">
      <c r="A66" s="5" t="str">
        <f>Data!A66</f>
        <v>2002-05</v>
      </c>
      <c r="B66" s="5">
        <v>3725.01</v>
      </c>
      <c r="C66" s="5"/>
      <c r="D66" s="5">
        <f>IF(AND(B66&lt;&gt;0,C66=0),a+b*B66,"")</f>
        <v>5267.2913833554139</v>
      </c>
      <c r="E66" s="5">
        <f t="shared" si="0"/>
        <v>5267.2913833554139</v>
      </c>
      <c r="F66" s="5">
        <f t="shared" si="1"/>
        <v>0</v>
      </c>
    </row>
    <row r="67" spans="1:6">
      <c r="A67" s="5" t="str">
        <f>Data!A67</f>
        <v>2002-06</v>
      </c>
      <c r="B67" s="5">
        <v>5165.03</v>
      </c>
      <c r="C67" s="5"/>
      <c r="D67" s="5">
        <f>IF(AND(B67&lt;&gt;0,C67=0),a+b*B67,"")</f>
        <v>7326.4309667698899</v>
      </c>
      <c r="E67" s="5">
        <f t="shared" ref="E67:E130" si="2">IF(C67&lt;&gt;0,C67,(IF(D67&lt;&gt;0,D67,"")))</f>
        <v>7326.4309667698899</v>
      </c>
      <c r="F67" s="5">
        <f t="shared" ref="F67:F130" si="3">IF(AND(B67&lt;&gt;0,C67&lt;&gt;0),1,0)</f>
        <v>0</v>
      </c>
    </row>
    <row r="68" spans="1:6">
      <c r="A68" s="5" t="str">
        <f>Data!A68</f>
        <v>2002-07</v>
      </c>
      <c r="B68" s="5">
        <v>2217.5500000000002</v>
      </c>
      <c r="C68" s="5"/>
      <c r="D68" s="5">
        <f>IF(AND(B68&lt;&gt;0,C68=0),a+b*B68,"")</f>
        <v>3111.7167688264576</v>
      </c>
      <c r="E68" s="5">
        <f t="shared" si="2"/>
        <v>3111.7167688264576</v>
      </c>
      <c r="F68" s="5">
        <f t="shared" si="3"/>
        <v>0</v>
      </c>
    </row>
    <row r="69" spans="1:6">
      <c r="A69" s="5" t="str">
        <f>Data!A69</f>
        <v>2002-08</v>
      </c>
      <c r="B69" s="5">
        <v>1697.88</v>
      </c>
      <c r="C69" s="5"/>
      <c r="D69" s="5">
        <f>IF(AND(B69&lt;&gt;0,C69=0),a+b*B69,"")</f>
        <v>2368.6207928587619</v>
      </c>
      <c r="E69" s="5">
        <f t="shared" si="2"/>
        <v>2368.6207928587619</v>
      </c>
      <c r="F69" s="5">
        <f t="shared" si="3"/>
        <v>0</v>
      </c>
    </row>
    <row r="70" spans="1:6">
      <c r="A70" s="5" t="str">
        <f>Data!A70</f>
        <v>2002-09</v>
      </c>
      <c r="B70" s="5">
        <v>1120.68</v>
      </c>
      <c r="C70" s="5"/>
      <c r="D70" s="5">
        <f>IF(AND(B70&lt;&gt;0,C70=0),a+b*B70,"")</f>
        <v>1543.2604731778988</v>
      </c>
      <c r="E70" s="5">
        <f t="shared" si="2"/>
        <v>1543.2604731778988</v>
      </c>
      <c r="F70" s="5">
        <f t="shared" si="3"/>
        <v>0</v>
      </c>
    </row>
    <row r="71" spans="1:6">
      <c r="A71" s="5" t="str">
        <f>Data!A71</f>
        <v>2002-10</v>
      </c>
      <c r="B71" s="5">
        <v>1158.3599999999999</v>
      </c>
      <c r="C71" s="5"/>
      <c r="D71" s="5">
        <f>IF(AND(B71&lt;&gt;0,C71=0),a+b*B71,"")</f>
        <v>1597.1405439429279</v>
      </c>
      <c r="E71" s="5">
        <f t="shared" si="2"/>
        <v>1597.1405439429279</v>
      </c>
      <c r="F71" s="5">
        <f t="shared" si="3"/>
        <v>0</v>
      </c>
    </row>
    <row r="72" spans="1:6">
      <c r="A72" s="5" t="str">
        <f>Data!A72</f>
        <v>2002-11</v>
      </c>
      <c r="B72" s="5"/>
      <c r="C72" s="5"/>
      <c r="D72" s="5" t="str">
        <f>IF(AND(B72&lt;&gt;0,C72=0),a+b*B72,"")</f>
        <v/>
      </c>
      <c r="E72" s="5" t="str">
        <f t="shared" si="2"/>
        <v/>
      </c>
      <c r="F72" s="5">
        <f t="shared" si="3"/>
        <v>0</v>
      </c>
    </row>
    <row r="73" spans="1:6">
      <c r="A73" s="5" t="str">
        <f>Data!A73</f>
        <v>2002-12</v>
      </c>
      <c r="B73" s="5"/>
      <c r="C73" s="5"/>
      <c r="D73" s="5" t="str">
        <f>IF(AND(B73&lt;&gt;0,C73=0),a+b*B73,"")</f>
        <v/>
      </c>
      <c r="E73" s="5" t="str">
        <f t="shared" si="2"/>
        <v/>
      </c>
      <c r="F73" s="5">
        <f t="shared" si="3"/>
        <v>0</v>
      </c>
    </row>
    <row r="74" spans="1:6">
      <c r="A74" s="5" t="str">
        <f>Data!A74</f>
        <v>2003-01</v>
      </c>
      <c r="B74" s="5"/>
      <c r="C74" s="5"/>
      <c r="D74" s="5" t="str">
        <f>IF(AND(B74&lt;&gt;0,C74=0),a+b*B74,"")</f>
        <v/>
      </c>
      <c r="E74" s="5" t="str">
        <f t="shared" si="2"/>
        <v/>
      </c>
      <c r="F74" s="5">
        <f t="shared" si="3"/>
        <v>0</v>
      </c>
    </row>
    <row r="75" spans="1:6">
      <c r="A75" s="5" t="str">
        <f>Data!A75</f>
        <v>2003-02</v>
      </c>
      <c r="B75" s="5"/>
      <c r="C75" s="5"/>
      <c r="D75" s="5" t="str">
        <f>IF(AND(B75&lt;&gt;0,C75=0),a+b*B75,"")</f>
        <v/>
      </c>
      <c r="E75" s="5" t="str">
        <f t="shared" si="2"/>
        <v/>
      </c>
      <c r="F75" s="5">
        <f t="shared" si="3"/>
        <v>0</v>
      </c>
    </row>
    <row r="76" spans="1:6">
      <c r="A76" s="5" t="str">
        <f>Data!A76</f>
        <v>2003-03</v>
      </c>
      <c r="B76" s="5">
        <v>1223.82</v>
      </c>
      <c r="C76" s="5"/>
      <c r="D76" s="5">
        <f>IF(AND(B76&lt;&gt;0,C76=0),a+b*B76,"")</f>
        <v>1690.7442974535122</v>
      </c>
      <c r="E76" s="5">
        <f t="shared" si="2"/>
        <v>1690.7442974535122</v>
      </c>
      <c r="F76" s="5">
        <f t="shared" si="3"/>
        <v>0</v>
      </c>
    </row>
    <row r="77" spans="1:6">
      <c r="A77" s="5" t="str">
        <f>Data!A77</f>
        <v>2003-04</v>
      </c>
      <c r="B77" s="5">
        <v>1513.41</v>
      </c>
      <c r="C77" s="5"/>
      <c r="D77" s="5">
        <f>IF(AND(B77&lt;&gt;0,C77=0),a+b*B77,"")</f>
        <v>2104.8400960958916</v>
      </c>
      <c r="E77" s="5">
        <f t="shared" si="2"/>
        <v>2104.8400960958916</v>
      </c>
      <c r="F77" s="5">
        <f t="shared" si="3"/>
        <v>0</v>
      </c>
    </row>
    <row r="78" spans="1:6">
      <c r="A78" s="5" t="str">
        <f>Data!A78</f>
        <v>2003-05</v>
      </c>
      <c r="B78" s="5">
        <v>11549.92</v>
      </c>
      <c r="C78" s="5"/>
      <c r="D78" s="5">
        <f>IF(AND(B78&lt;&gt;0,C78=0),a+b*B78,"")</f>
        <v>16456.428977038679</v>
      </c>
      <c r="E78" s="5">
        <f t="shared" si="2"/>
        <v>16456.428977038679</v>
      </c>
      <c r="F78" s="5">
        <f t="shared" si="3"/>
        <v>0</v>
      </c>
    </row>
    <row r="79" spans="1:6">
      <c r="A79" s="5" t="str">
        <f>Data!A79</f>
        <v>2003-06</v>
      </c>
      <c r="B79" s="5">
        <v>25981.87</v>
      </c>
      <c r="C79" s="5"/>
      <c r="D79" s="5">
        <f>IF(AND(B79&lt;&gt;0,C79=0),a+b*B79,"")</f>
        <v>37093.225348518637</v>
      </c>
      <c r="E79" s="5">
        <f t="shared" si="2"/>
        <v>37093.225348518637</v>
      </c>
      <c r="F79" s="5">
        <f t="shared" si="3"/>
        <v>0</v>
      </c>
    </row>
    <row r="80" spans="1:6">
      <c r="A80" s="5" t="str">
        <f>Data!A80</f>
        <v>2003-07</v>
      </c>
      <c r="B80" s="5">
        <v>11060</v>
      </c>
      <c r="C80" s="5"/>
      <c r="D80" s="5">
        <f>IF(AND(B80&lt;&gt;0,C80=0),a+b*B80,"")</f>
        <v>15755.873662038595</v>
      </c>
      <c r="E80" s="5">
        <f t="shared" si="2"/>
        <v>15755.873662038595</v>
      </c>
      <c r="F80" s="5">
        <f t="shared" si="3"/>
        <v>0</v>
      </c>
    </row>
    <row r="81" spans="1:6">
      <c r="A81" s="5" t="str">
        <f>Data!A81</f>
        <v>2003-08</v>
      </c>
      <c r="B81" s="5">
        <v>4214.9399999999996</v>
      </c>
      <c r="C81" s="5"/>
      <c r="D81" s="5">
        <f>IF(AND(B81&lt;&gt;0,C81=0),a+b*B81,"")</f>
        <v>5967.8609977373344</v>
      </c>
      <c r="E81" s="5">
        <f t="shared" si="2"/>
        <v>5967.8609977373344</v>
      </c>
      <c r="F81" s="5">
        <f t="shared" si="3"/>
        <v>0</v>
      </c>
    </row>
    <row r="82" spans="1:6">
      <c r="A82" s="5" t="str">
        <f>Data!A82</f>
        <v>2003-09</v>
      </c>
      <c r="B82" s="5">
        <v>4147.5</v>
      </c>
      <c r="C82" s="5"/>
      <c r="D82" s="5">
        <f>IF(AND(B82&lt;&gt;0,C82=0),a+b*B82,"")</f>
        <v>5871.4259666228563</v>
      </c>
      <c r="E82" s="5">
        <f t="shared" si="2"/>
        <v>5871.4259666228563</v>
      </c>
      <c r="F82" s="5">
        <f t="shared" si="3"/>
        <v>0</v>
      </c>
    </row>
    <row r="83" spans="1:6">
      <c r="A83" s="5" t="str">
        <f>Data!A83</f>
        <v>2003-10</v>
      </c>
      <c r="B83" s="5">
        <v>2056.89</v>
      </c>
      <c r="C83" s="5"/>
      <c r="D83" s="5">
        <f>IF(AND(B83&lt;&gt;0,C83=0),a+b*B83,"")</f>
        <v>2881.9829002195142</v>
      </c>
      <c r="E83" s="5">
        <f t="shared" si="2"/>
        <v>2881.9829002195142</v>
      </c>
      <c r="F83" s="5">
        <f t="shared" si="3"/>
        <v>0</v>
      </c>
    </row>
    <row r="84" spans="1:6">
      <c r="A84" s="5" t="str">
        <f>Data!A84</f>
        <v>2003-11</v>
      </c>
      <c r="B84" s="5">
        <v>1235.72</v>
      </c>
      <c r="C84" s="5"/>
      <c r="D84" s="5">
        <f>IF(AND(B84&lt;&gt;0,C84=0),a+b*B84,"")</f>
        <v>1707.7605618405573</v>
      </c>
      <c r="E84" s="5">
        <f t="shared" si="2"/>
        <v>1707.7605618405573</v>
      </c>
      <c r="F84" s="5">
        <f t="shared" si="3"/>
        <v>0</v>
      </c>
    </row>
    <row r="85" spans="1:6">
      <c r="A85" s="5" t="str">
        <f>Data!A85</f>
        <v>2003-12</v>
      </c>
      <c r="B85" s="5"/>
      <c r="C85" s="5"/>
      <c r="D85" s="5" t="str">
        <f>IF(AND(B85&lt;&gt;0,C85=0),a+b*B85,"")</f>
        <v/>
      </c>
      <c r="E85" s="5" t="str">
        <f t="shared" si="2"/>
        <v/>
      </c>
      <c r="F85" s="5">
        <f t="shared" si="3"/>
        <v>0</v>
      </c>
    </row>
    <row r="86" spans="1:6">
      <c r="A86" s="5" t="str">
        <f>Data!A86</f>
        <v>2004-01</v>
      </c>
      <c r="B86" s="5"/>
      <c r="C86" s="5"/>
      <c r="D86" s="5" t="str">
        <f>IF(AND(B86&lt;&gt;0,C86=0),a+b*B86,"")</f>
        <v/>
      </c>
      <c r="E86" s="5" t="str">
        <f t="shared" si="2"/>
        <v/>
      </c>
      <c r="F86" s="5">
        <f t="shared" si="3"/>
        <v>0</v>
      </c>
    </row>
    <row r="87" spans="1:6">
      <c r="A87" s="5" t="str">
        <f>Data!A87</f>
        <v>2004-02</v>
      </c>
      <c r="B87" s="5"/>
      <c r="C87" s="5"/>
      <c r="D87" s="5" t="str">
        <f>IF(AND(B87&lt;&gt;0,C87=0),a+b*B87,"")</f>
        <v/>
      </c>
      <c r="E87" s="5" t="str">
        <f t="shared" si="2"/>
        <v/>
      </c>
      <c r="F87" s="5">
        <f t="shared" si="3"/>
        <v>0</v>
      </c>
    </row>
    <row r="88" spans="1:6">
      <c r="A88" s="5" t="str">
        <f>Data!A88</f>
        <v>2004-03</v>
      </c>
      <c r="B88" s="5">
        <v>909.63</v>
      </c>
      <c r="C88" s="5"/>
      <c r="D88" s="5">
        <f>IF(AND(B88&lt;&gt;0,C88=0),a+b*B88,"")</f>
        <v>1241.4720194900156</v>
      </c>
      <c r="E88" s="5">
        <f t="shared" si="2"/>
        <v>1241.4720194900156</v>
      </c>
      <c r="F88" s="5">
        <f t="shared" si="3"/>
        <v>0</v>
      </c>
    </row>
    <row r="89" spans="1:6">
      <c r="A89" s="5" t="str">
        <f>Data!A89</f>
        <v>2004-04</v>
      </c>
      <c r="B89" s="5">
        <v>1519.36</v>
      </c>
      <c r="C89" s="5"/>
      <c r="D89" s="5">
        <f>IF(AND(B89&lt;&gt;0,C89=0),a+b*B89,"")</f>
        <v>2113.3482282894133</v>
      </c>
      <c r="E89" s="5">
        <f t="shared" si="2"/>
        <v>2113.3482282894133</v>
      </c>
      <c r="F89" s="5">
        <f t="shared" si="3"/>
        <v>0</v>
      </c>
    </row>
    <row r="90" spans="1:6">
      <c r="A90" s="5" t="str">
        <f>Data!A90</f>
        <v>2004-05</v>
      </c>
      <c r="B90" s="5">
        <v>5615.29</v>
      </c>
      <c r="C90" s="5"/>
      <c r="D90" s="5">
        <f>IF(AND(B90&lt;&gt;0,C90=0),a+b*B90,"")</f>
        <v>7970.2749334010505</v>
      </c>
      <c r="E90" s="5">
        <f t="shared" si="2"/>
        <v>7970.2749334010505</v>
      </c>
      <c r="F90" s="5">
        <f t="shared" si="3"/>
        <v>0</v>
      </c>
    </row>
    <row r="91" spans="1:6">
      <c r="A91" s="5" t="str">
        <f>Data!A91</f>
        <v>2004-06</v>
      </c>
      <c r="B91" s="5">
        <v>8874.18</v>
      </c>
      <c r="C91" s="5"/>
      <c r="D91" s="5">
        <f>IF(AND(B91&lt;&gt;0,C91=0),a+b*B91,"")</f>
        <v>12630.286181157058</v>
      </c>
      <c r="E91" s="5">
        <f t="shared" si="2"/>
        <v>12630.286181157058</v>
      </c>
      <c r="F91" s="5">
        <f t="shared" si="3"/>
        <v>0</v>
      </c>
    </row>
    <row r="92" spans="1:6">
      <c r="A92" s="5" t="str">
        <f>Data!A92</f>
        <v>2004-07</v>
      </c>
      <c r="B92" s="5">
        <v>5994.14</v>
      </c>
      <c r="C92" s="5"/>
      <c r="D92" s="5">
        <f>IF(AND(B92&lt;&gt;0,C92=0),a+b*B92,"")</f>
        <v>8512.0070143281027</v>
      </c>
      <c r="E92" s="5">
        <f t="shared" si="2"/>
        <v>8512.0070143281027</v>
      </c>
      <c r="F92" s="5">
        <f t="shared" si="3"/>
        <v>0</v>
      </c>
    </row>
    <row r="93" spans="1:6">
      <c r="A93" s="5" t="str">
        <f>Data!A93</f>
        <v>2004-08</v>
      </c>
      <c r="B93" s="5">
        <v>3044.67</v>
      </c>
      <c r="C93" s="5"/>
      <c r="D93" s="5">
        <f>IF(AND(B93&lt;&gt;0,C93=0),a+b*B93,"")</f>
        <v>4294.4472393989372</v>
      </c>
      <c r="E93" s="5">
        <f t="shared" si="2"/>
        <v>4294.4472393989372</v>
      </c>
      <c r="F93" s="5">
        <f t="shared" si="3"/>
        <v>0</v>
      </c>
    </row>
    <row r="94" spans="1:6">
      <c r="A94" s="5" t="str">
        <f>Data!A94</f>
        <v>2004-09</v>
      </c>
      <c r="B94" s="5">
        <v>1703.83</v>
      </c>
      <c r="C94" s="5"/>
      <c r="D94" s="5">
        <f>IF(AND(B94&lt;&gt;0,C94=0),a+b*B94,"")</f>
        <v>2377.1289250522841</v>
      </c>
      <c r="E94" s="5">
        <f t="shared" si="2"/>
        <v>2377.1289250522841</v>
      </c>
      <c r="F94" s="5">
        <f t="shared" si="3"/>
        <v>0</v>
      </c>
    </row>
    <row r="95" spans="1:6">
      <c r="A95" s="5" t="str">
        <f>Data!A95</f>
        <v>2004-10</v>
      </c>
      <c r="B95" s="5">
        <v>1509.44</v>
      </c>
      <c r="C95" s="5"/>
      <c r="D95" s="5">
        <f>IF(AND(B95&lt;&gt;0,C95=0),a+b*B95,"")</f>
        <v>2099.1632415062636</v>
      </c>
      <c r="E95" s="5">
        <f t="shared" si="2"/>
        <v>2099.1632415062636</v>
      </c>
      <c r="F95" s="5">
        <f t="shared" si="3"/>
        <v>0</v>
      </c>
    </row>
    <row r="96" spans="1:6">
      <c r="A96" s="5" t="str">
        <f>Data!A96</f>
        <v>2004-11</v>
      </c>
      <c r="B96" s="5">
        <v>1067.1199999999999</v>
      </c>
      <c r="C96" s="5"/>
      <c r="D96" s="5">
        <f>IF(AND(B96&lt;&gt;0,C96=0),a+b*B96,"")</f>
        <v>1466.6729840543589</v>
      </c>
      <c r="E96" s="5">
        <f t="shared" si="2"/>
        <v>1466.6729840543589</v>
      </c>
      <c r="F96" s="5">
        <f t="shared" si="3"/>
        <v>0</v>
      </c>
    </row>
    <row r="97" spans="1:6">
      <c r="A97" s="5" t="str">
        <f>Data!A97</f>
        <v>2004-12</v>
      </c>
      <c r="B97" s="5"/>
      <c r="C97" s="5"/>
      <c r="D97" s="5" t="str">
        <f>IF(AND(B97&lt;&gt;0,C97=0),a+b*B97,"")</f>
        <v/>
      </c>
      <c r="E97" s="5" t="str">
        <f t="shared" si="2"/>
        <v/>
      </c>
      <c r="F97" s="5">
        <f t="shared" si="3"/>
        <v>0</v>
      </c>
    </row>
    <row r="98" spans="1:6">
      <c r="A98" s="5" t="str">
        <f>Data!A98</f>
        <v>2005-01</v>
      </c>
      <c r="B98" s="5"/>
      <c r="C98" s="5"/>
      <c r="D98" s="5" t="str">
        <f>IF(AND(B98&lt;&gt;0,C98=0),a+b*B98,"")</f>
        <v/>
      </c>
      <c r="E98" s="5" t="str">
        <f t="shared" si="2"/>
        <v/>
      </c>
      <c r="F98" s="5">
        <f t="shared" si="3"/>
        <v>0</v>
      </c>
    </row>
    <row r="99" spans="1:6">
      <c r="A99" s="5" t="str">
        <f>Data!A99</f>
        <v>2005-02</v>
      </c>
      <c r="B99" s="5"/>
      <c r="C99" s="5"/>
      <c r="D99" s="5" t="str">
        <f>IF(AND(B99&lt;&gt;0,C99=0),a+b*B99,"")</f>
        <v/>
      </c>
      <c r="E99" s="5" t="str">
        <f t="shared" si="2"/>
        <v/>
      </c>
      <c r="F99" s="5">
        <f t="shared" si="3"/>
        <v>0</v>
      </c>
    </row>
    <row r="100" spans="1:6">
      <c r="A100" s="5" t="str">
        <f>Data!A100</f>
        <v>2005-03</v>
      </c>
      <c r="B100" s="5">
        <v>692.24</v>
      </c>
      <c r="C100" s="5"/>
      <c r="D100" s="5">
        <f>IF(AND(B100&lt;&gt;0,C100=0),a+b*B100,"")</f>
        <v>930.61775771693397</v>
      </c>
      <c r="E100" s="5">
        <f t="shared" si="2"/>
        <v>930.61775771693397</v>
      </c>
      <c r="F100" s="5">
        <f t="shared" si="3"/>
        <v>0</v>
      </c>
    </row>
    <row r="101" spans="1:6">
      <c r="A101" s="5" t="str">
        <f>Data!A101</f>
        <v>2005-04</v>
      </c>
      <c r="B101" s="5">
        <v>1154.4000000000001</v>
      </c>
      <c r="C101" s="5"/>
      <c r="D101" s="5">
        <f>IF(AND(B101&lt;&gt;0,C101=0),a+b*B101,"")</f>
        <v>1591.4779887351385</v>
      </c>
      <c r="E101" s="5">
        <f t="shared" si="2"/>
        <v>1591.4779887351385</v>
      </c>
      <c r="F101" s="5">
        <f t="shared" si="3"/>
        <v>0</v>
      </c>
    </row>
    <row r="102" spans="1:6">
      <c r="A102" s="5" t="str">
        <f>Data!A102</f>
        <v>2005-05</v>
      </c>
      <c r="B102" s="5">
        <v>5988.19</v>
      </c>
      <c r="C102" s="5"/>
      <c r="D102" s="5">
        <f>IF(AND(B102&lt;&gt;0,C102=0),a+b*B102,"")</f>
        <v>8503.4988821345796</v>
      </c>
      <c r="E102" s="5">
        <f t="shared" si="2"/>
        <v>8503.4988821345796</v>
      </c>
      <c r="F102" s="5">
        <f t="shared" si="3"/>
        <v>0</v>
      </c>
    </row>
    <row r="103" spans="1:6">
      <c r="A103" s="5" t="str">
        <f>Data!A103</f>
        <v>2005-06</v>
      </c>
      <c r="B103" s="5">
        <v>14078.88</v>
      </c>
      <c r="C103" s="5"/>
      <c r="D103" s="5">
        <f>IF(AND(B103&lt;&gt;0,C103=0),a+b*B103,"")</f>
        <v>20072.685446304295</v>
      </c>
      <c r="E103" s="5">
        <f t="shared" si="2"/>
        <v>20072.685446304295</v>
      </c>
      <c r="F103" s="5">
        <f t="shared" si="3"/>
        <v>0</v>
      </c>
    </row>
    <row r="104" spans="1:6">
      <c r="A104" s="5" t="str">
        <f>Data!A104</f>
        <v>2005-07</v>
      </c>
      <c r="B104" s="5">
        <v>8386.24</v>
      </c>
      <c r="C104" s="5"/>
      <c r="D104" s="5">
        <f>IF(AND(B104&lt;&gt;0,C104=0),a+b*B104,"")</f>
        <v>11932.562143760868</v>
      </c>
      <c r="E104" s="5">
        <f t="shared" si="2"/>
        <v>11932.562143760868</v>
      </c>
      <c r="F104" s="5">
        <f t="shared" si="3"/>
        <v>0</v>
      </c>
    </row>
    <row r="105" spans="1:6">
      <c r="A105" s="5" t="str">
        <f>Data!A105</f>
        <v>2005-08</v>
      </c>
      <c r="B105" s="5">
        <v>3756.75</v>
      </c>
      <c r="C105" s="5"/>
      <c r="D105" s="5">
        <f>IF(AND(B105&lt;&gt;0,C105=0),a+b*B105,"")</f>
        <v>5312.6776213087587</v>
      </c>
      <c r="E105" s="5">
        <f t="shared" si="2"/>
        <v>5312.6776213087587</v>
      </c>
      <c r="F105" s="5">
        <f t="shared" si="3"/>
        <v>0</v>
      </c>
    </row>
    <row r="106" spans="1:6">
      <c r="A106" s="5" t="str">
        <f>Data!A106</f>
        <v>2005-09</v>
      </c>
      <c r="B106" s="5">
        <v>1572.92</v>
      </c>
      <c r="C106" s="5"/>
      <c r="D106" s="5">
        <f>IF(AND(B106&lt;&gt;0,C106=0),a+b*B106,"")</f>
        <v>2189.9357174129532</v>
      </c>
      <c r="E106" s="5">
        <f t="shared" si="2"/>
        <v>2189.9357174129532</v>
      </c>
      <c r="F106" s="5">
        <f t="shared" si="3"/>
        <v>0</v>
      </c>
    </row>
    <row r="107" spans="1:6">
      <c r="A107" s="5" t="str">
        <f>Data!A107</f>
        <v>2005-10</v>
      </c>
      <c r="B107" s="5">
        <v>1483.66</v>
      </c>
      <c r="C107" s="5"/>
      <c r="D107" s="5">
        <f>IF(AND(B107&lt;&gt;0,C107=0),a+b*B107,"")</f>
        <v>2062.2994351282791</v>
      </c>
      <c r="E107" s="5">
        <f t="shared" si="2"/>
        <v>2062.2994351282791</v>
      </c>
      <c r="F107" s="5">
        <f t="shared" si="3"/>
        <v>0</v>
      </c>
    </row>
    <row r="108" spans="1:6">
      <c r="A108" s="5" t="str">
        <f>Data!A108</f>
        <v>2005-11</v>
      </c>
      <c r="B108" s="5">
        <v>1186.1300000000001</v>
      </c>
      <c r="C108" s="5"/>
      <c r="D108" s="5">
        <f>IF(AND(B108&lt;&gt;0,C108=0),a+b*B108,"")</f>
        <v>1636.8499273066454</v>
      </c>
      <c r="E108" s="5">
        <f t="shared" si="2"/>
        <v>1636.8499273066454</v>
      </c>
      <c r="F108" s="5">
        <f t="shared" si="3"/>
        <v>0</v>
      </c>
    </row>
    <row r="109" spans="1:6">
      <c r="A109" s="5" t="str">
        <f>Data!A109</f>
        <v>2005-12</v>
      </c>
      <c r="B109" s="5"/>
      <c r="C109" s="5"/>
      <c r="D109" s="5" t="str">
        <f>IF(AND(B109&lt;&gt;0,C109=0),a+b*B109,"")</f>
        <v/>
      </c>
      <c r="E109" s="5" t="str">
        <f t="shared" si="2"/>
        <v/>
      </c>
      <c r="F109" s="5">
        <f t="shared" si="3"/>
        <v>0</v>
      </c>
    </row>
    <row r="110" spans="1:6">
      <c r="A110" s="5" t="str">
        <f>Data!A110</f>
        <v>2006-01</v>
      </c>
      <c r="B110" s="5"/>
      <c r="C110" s="5"/>
      <c r="D110" s="5" t="str">
        <f>IF(AND(B110&lt;&gt;0,C110=0),a+b*B110,"")</f>
        <v/>
      </c>
      <c r="E110" s="5" t="str">
        <f t="shared" si="2"/>
        <v/>
      </c>
      <c r="F110" s="5">
        <f t="shared" si="3"/>
        <v>0</v>
      </c>
    </row>
    <row r="111" spans="1:6">
      <c r="A111" s="5" t="str">
        <f>Data!A111</f>
        <v>2006-02</v>
      </c>
      <c r="B111" s="5"/>
      <c r="C111" s="5"/>
      <c r="D111" s="5" t="str">
        <f>IF(AND(B111&lt;&gt;0,C111=0),a+b*B111,"")</f>
        <v/>
      </c>
      <c r="E111" s="5" t="str">
        <f t="shared" si="2"/>
        <v/>
      </c>
      <c r="F111" s="5">
        <f t="shared" si="3"/>
        <v>0</v>
      </c>
    </row>
    <row r="112" spans="1:6">
      <c r="A112" s="5" t="str">
        <f>Data!A112</f>
        <v>2006-03</v>
      </c>
      <c r="B112" s="5">
        <v>769.6</v>
      </c>
      <c r="C112" s="5"/>
      <c r="D112" s="5">
        <f>IF(AND(B112&lt;&gt;0,C112=0),a+b*B112,"")</f>
        <v>1041.2377756145631</v>
      </c>
      <c r="E112" s="5">
        <f t="shared" si="2"/>
        <v>1041.2377756145631</v>
      </c>
      <c r="F112" s="5">
        <f t="shared" si="3"/>
        <v>0</v>
      </c>
    </row>
    <row r="113" spans="1:6">
      <c r="A113" s="5" t="str">
        <f>Data!A113</f>
        <v>2006-04</v>
      </c>
      <c r="B113" s="5">
        <v>1723.66</v>
      </c>
      <c r="C113" s="5"/>
      <c r="D113" s="5">
        <f>IF(AND(B113&lt;&gt;0,C113=0),a+b*B113,"")</f>
        <v>2405.4845992367464</v>
      </c>
      <c r="E113" s="5">
        <f t="shared" si="2"/>
        <v>2405.4845992367464</v>
      </c>
      <c r="F113" s="5">
        <f t="shared" si="3"/>
        <v>0</v>
      </c>
    </row>
    <row r="114" spans="1:6">
      <c r="A114" s="5" t="str">
        <f>Data!A114</f>
        <v>2006-05</v>
      </c>
      <c r="B114" s="5">
        <v>8568.7199999999993</v>
      </c>
      <c r="C114" s="5"/>
      <c r="D114" s="5">
        <f>IF(AND(B114&lt;&gt;0,C114=0),a+b*B114,"")</f>
        <v>12193.497263538005</v>
      </c>
      <c r="E114" s="5">
        <f t="shared" si="2"/>
        <v>12193.497263538005</v>
      </c>
      <c r="F114" s="5">
        <f t="shared" si="3"/>
        <v>0</v>
      </c>
    </row>
    <row r="115" spans="1:6">
      <c r="A115" s="5" t="str">
        <f>Data!A115</f>
        <v>2006-06</v>
      </c>
      <c r="B115" s="5">
        <v>16534.46</v>
      </c>
      <c r="C115" s="5"/>
      <c r="D115" s="5">
        <f>IF(AND(B115&lt;&gt;0,C115=0),a+b*B115,"")</f>
        <v>23584.013051643749</v>
      </c>
      <c r="E115" s="5">
        <f t="shared" si="2"/>
        <v>23584.013051643749</v>
      </c>
      <c r="F115" s="5">
        <f t="shared" si="3"/>
        <v>0</v>
      </c>
    </row>
    <row r="116" spans="1:6">
      <c r="A116" s="5" t="str">
        <f>Data!A116</f>
        <v>2006-07</v>
      </c>
      <c r="B116" s="5">
        <v>9070.5499999999993</v>
      </c>
      <c r="C116" s="5"/>
      <c r="D116" s="5">
        <f>IF(AND(B116&lt;&gt;0,C116=0),a+b*B116,"")</f>
        <v>12911.083142306972</v>
      </c>
      <c r="E116" s="5">
        <f t="shared" si="2"/>
        <v>12911.083142306972</v>
      </c>
      <c r="F116" s="5">
        <f t="shared" si="3"/>
        <v>0</v>
      </c>
    </row>
    <row r="117" spans="1:6">
      <c r="A117" s="5" t="str">
        <f>Data!A117</f>
        <v>2006-08</v>
      </c>
      <c r="B117" s="5">
        <v>4179.2299999999996</v>
      </c>
      <c r="C117" s="5"/>
      <c r="D117" s="5">
        <f>IF(AND(B117&lt;&gt;0,C117=0),a+b*B117,"")</f>
        <v>5916.7979051943621</v>
      </c>
      <c r="E117" s="5">
        <f t="shared" si="2"/>
        <v>5916.7979051943621</v>
      </c>
      <c r="F117" s="5">
        <f t="shared" si="3"/>
        <v>0</v>
      </c>
    </row>
    <row r="118" spans="1:6">
      <c r="A118" s="5" t="str">
        <f>Data!A118</f>
        <v>2006-09</v>
      </c>
      <c r="B118" s="5">
        <v>2267.14</v>
      </c>
      <c r="C118" s="5"/>
      <c r="D118" s="5">
        <f>IF(AND(B118&lt;&gt;0,C118=0),a+b*B118,"")</f>
        <v>3182.627403360369</v>
      </c>
      <c r="E118" s="5">
        <f t="shared" si="2"/>
        <v>3182.627403360369</v>
      </c>
      <c r="F118" s="5">
        <f t="shared" si="3"/>
        <v>0</v>
      </c>
    </row>
    <row r="119" spans="1:6">
      <c r="A119" s="5" t="str">
        <f>Data!A119</f>
        <v>2006-10</v>
      </c>
      <c r="B119" s="5">
        <v>1814.9</v>
      </c>
      <c r="C119" s="5"/>
      <c r="D119" s="5">
        <f>IF(AND(B119&lt;&gt;0,C119=0),a+b*B119,"")</f>
        <v>2535.9521591253151</v>
      </c>
      <c r="E119" s="5">
        <f t="shared" si="2"/>
        <v>2535.9521591253151</v>
      </c>
      <c r="F119" s="5">
        <f t="shared" si="3"/>
        <v>0</v>
      </c>
    </row>
    <row r="120" spans="1:6">
      <c r="A120" s="5" t="str">
        <f>Data!A120</f>
        <v>2006-11</v>
      </c>
      <c r="B120" s="5">
        <v>1114.73</v>
      </c>
      <c r="C120" s="5"/>
      <c r="D120" s="5">
        <f>IF(AND(B120&lt;&gt;0,C120=0),a+b*B120,"")</f>
        <v>1534.7523409843764</v>
      </c>
      <c r="E120" s="5">
        <f t="shared" si="2"/>
        <v>1534.7523409843764</v>
      </c>
      <c r="F120" s="5">
        <f t="shared" si="3"/>
        <v>0</v>
      </c>
    </row>
    <row r="121" spans="1:6">
      <c r="A121" s="5" t="str">
        <f>Data!A121</f>
        <v>2006-12</v>
      </c>
      <c r="B121" s="5"/>
      <c r="C121" s="5"/>
      <c r="D121" s="5" t="str">
        <f>IF(AND(B121&lt;&gt;0,C121=0),a+b*B121,"")</f>
        <v/>
      </c>
      <c r="E121" s="5" t="str">
        <f t="shared" si="2"/>
        <v/>
      </c>
      <c r="F121" s="5">
        <f t="shared" si="3"/>
        <v>0</v>
      </c>
    </row>
    <row r="122" spans="1:6">
      <c r="A122" s="5" t="str">
        <f>Data!A122</f>
        <v>2007-01</v>
      </c>
      <c r="B122" s="5"/>
      <c r="C122" s="5"/>
      <c r="D122" s="5" t="str">
        <f>IF(AND(B122&lt;&gt;0,C122=0),a+b*B122,"")</f>
        <v/>
      </c>
      <c r="E122" s="5" t="str">
        <f t="shared" si="2"/>
        <v/>
      </c>
      <c r="F122" s="5">
        <f t="shared" si="3"/>
        <v>0</v>
      </c>
    </row>
    <row r="123" spans="1:6">
      <c r="A123" s="5" t="str">
        <f>Data!A123</f>
        <v>2007-02</v>
      </c>
      <c r="B123" s="5"/>
      <c r="C123" s="5"/>
      <c r="D123" s="5" t="str">
        <f>IF(AND(B123&lt;&gt;0,C123=0),a+b*B123,"")</f>
        <v/>
      </c>
      <c r="E123" s="5" t="str">
        <f t="shared" si="2"/>
        <v/>
      </c>
      <c r="F123" s="5">
        <f t="shared" si="3"/>
        <v>0</v>
      </c>
    </row>
    <row r="124" spans="1:6">
      <c r="A124" s="5" t="str">
        <f>Data!A124</f>
        <v>2007-03</v>
      </c>
      <c r="B124" s="5">
        <v>1142.5</v>
      </c>
      <c r="C124" s="5"/>
      <c r="D124" s="5">
        <f>IF(AND(B124&lt;&gt;0,C124=0),a+b*B124,"")</f>
        <v>1574.4617243480934</v>
      </c>
      <c r="E124" s="5">
        <f t="shared" si="2"/>
        <v>1574.4617243480934</v>
      </c>
      <c r="F124" s="5">
        <f t="shared" si="3"/>
        <v>0</v>
      </c>
    </row>
    <row r="125" spans="1:6">
      <c r="A125" s="5" t="str">
        <f>Data!A125</f>
        <v>2007-04</v>
      </c>
      <c r="B125" s="5">
        <v>1719.69</v>
      </c>
      <c r="C125" s="5"/>
      <c r="D125" s="5">
        <f>IF(AND(B125&lt;&gt;0,C125=0),a+b*B125,"")</f>
        <v>2399.8077446471184</v>
      </c>
      <c r="E125" s="5">
        <f t="shared" si="2"/>
        <v>2399.8077446471184</v>
      </c>
      <c r="F125" s="5">
        <f t="shared" si="3"/>
        <v>0</v>
      </c>
    </row>
    <row r="126" spans="1:6">
      <c r="A126" s="5" t="str">
        <f>Data!A126</f>
        <v>2007-05</v>
      </c>
      <c r="B126" s="5">
        <v>12436.54</v>
      </c>
      <c r="C126" s="5"/>
      <c r="D126" s="5">
        <f>IF(AND(B126&lt;&gt;0,C126=0),a+b*B126,"")</f>
        <v>17724.240769546384</v>
      </c>
      <c r="E126" s="5">
        <f t="shared" si="2"/>
        <v>17724.240769546384</v>
      </c>
      <c r="F126" s="5">
        <f t="shared" si="3"/>
        <v>0</v>
      </c>
    </row>
    <row r="127" spans="1:6">
      <c r="A127" s="5" t="str">
        <f>Data!A127</f>
        <v>2007-06</v>
      </c>
      <c r="B127" s="5">
        <v>21203.62</v>
      </c>
      <c r="C127" s="5"/>
      <c r="D127" s="5">
        <f>IF(AND(B127&lt;&gt;0,C127=0),a+b*B127,"")</f>
        <v>30260.623221846621</v>
      </c>
      <c r="E127" s="5">
        <f t="shared" si="2"/>
        <v>30260.623221846621</v>
      </c>
      <c r="F127" s="5">
        <f t="shared" si="3"/>
        <v>0</v>
      </c>
    </row>
    <row r="128" spans="1:6">
      <c r="A128" s="5" t="str">
        <f>Data!A128</f>
        <v>2007-07</v>
      </c>
      <c r="B128" s="5">
        <v>9885.76</v>
      </c>
      <c r="C128" s="5"/>
      <c r="D128" s="5">
        <f>IF(AND(B128&lt;&gt;0,C128=0),a+b*B128,"")</f>
        <v>14076.783049110571</v>
      </c>
      <c r="E128" s="5">
        <f t="shared" si="2"/>
        <v>14076.783049110571</v>
      </c>
      <c r="F128" s="5">
        <f t="shared" si="3"/>
        <v>0</v>
      </c>
    </row>
    <row r="129" spans="1:6">
      <c r="A129" s="5" t="str">
        <f>Data!A129</f>
        <v>2007-08</v>
      </c>
      <c r="B129" s="5">
        <v>5621.24</v>
      </c>
      <c r="C129" s="5"/>
      <c r="D129" s="5">
        <f>IF(AND(B129&lt;&gt;0,C129=0),a+b*B129,"")</f>
        <v>7978.7830655945727</v>
      </c>
      <c r="E129" s="5">
        <f t="shared" si="2"/>
        <v>7978.7830655945727</v>
      </c>
      <c r="F129" s="5">
        <f t="shared" si="3"/>
        <v>0</v>
      </c>
    </row>
    <row r="130" spans="1:6">
      <c r="A130" s="5" t="str">
        <f>Data!A130</f>
        <v>2007-09</v>
      </c>
      <c r="B130" s="5">
        <v>2822.52</v>
      </c>
      <c r="C130" s="5"/>
      <c r="D130" s="5">
        <f>IF(AND(B130&lt;&gt;0,C130=0),a+b*B130,"")</f>
        <v>3976.7864718710375</v>
      </c>
      <c r="E130" s="5">
        <f t="shared" si="2"/>
        <v>3976.7864718710375</v>
      </c>
      <c r="F130" s="5">
        <f t="shared" si="3"/>
        <v>0</v>
      </c>
    </row>
    <row r="131" spans="1:6">
      <c r="A131" s="5" t="str">
        <f>Data!A131</f>
        <v>2007-10</v>
      </c>
      <c r="B131" s="5">
        <v>1935.9</v>
      </c>
      <c r="C131" s="5"/>
      <c r="D131" s="5">
        <f>IF(AND(B131&lt;&gt;0,C131=0),a+b*B131,"")</f>
        <v>2708.974679363334</v>
      </c>
      <c r="E131" s="5">
        <f t="shared" ref="E131:E157" si="4">IF(C131&lt;&gt;0,C131,(IF(D131&lt;&gt;0,D131,"")))</f>
        <v>2708.974679363334</v>
      </c>
      <c r="F131" s="5">
        <f t="shared" ref="F131:F157" si="5">IF(AND(B131&lt;&gt;0,C131&lt;&gt;0),1,0)</f>
        <v>0</v>
      </c>
    </row>
    <row r="132" spans="1:6">
      <c r="A132" s="5" t="str">
        <f>Data!A132</f>
        <v>2007-11</v>
      </c>
      <c r="B132" s="5">
        <v>864.81</v>
      </c>
      <c r="C132" s="5"/>
      <c r="D132" s="5">
        <f>IF(AND(B132&lt;&gt;0,C132=0),a+b*B132,"")</f>
        <v>1177.3821900927594</v>
      </c>
      <c r="E132" s="5">
        <f t="shared" si="4"/>
        <v>1177.3821900927594</v>
      </c>
      <c r="F132" s="5">
        <f t="shared" si="5"/>
        <v>0</v>
      </c>
    </row>
    <row r="133" spans="1:6">
      <c r="A133" s="5" t="str">
        <f>Data!A133</f>
        <v>2007-12</v>
      </c>
      <c r="B133" s="5"/>
      <c r="C133" s="5"/>
      <c r="D133" s="5" t="str">
        <f>IF(AND(B133&lt;&gt;0,C133=0),a+b*B133,"")</f>
        <v/>
      </c>
      <c r="E133" s="5" t="str">
        <f t="shared" si="4"/>
        <v/>
      </c>
      <c r="F133" s="5">
        <f t="shared" si="5"/>
        <v>0</v>
      </c>
    </row>
    <row r="134" spans="1:6">
      <c r="A134" s="5" t="str">
        <f>Data!A134</f>
        <v>2008-01</v>
      </c>
      <c r="B134" s="5"/>
      <c r="C134" s="5"/>
      <c r="D134" s="5" t="str">
        <f>IF(AND(B134&lt;&gt;0,C134=0),a+b*B134,"")</f>
        <v/>
      </c>
      <c r="E134" s="5" t="str">
        <f t="shared" si="4"/>
        <v/>
      </c>
      <c r="F134" s="5">
        <f t="shared" si="5"/>
        <v>0</v>
      </c>
    </row>
    <row r="135" spans="1:6">
      <c r="A135" s="5" t="str">
        <f>Data!A135</f>
        <v>2008-02</v>
      </c>
      <c r="B135" s="5"/>
      <c r="C135" s="5"/>
      <c r="D135" s="5" t="str">
        <f>IF(AND(B135&lt;&gt;0,C135=0),a+b*B135,"")</f>
        <v/>
      </c>
      <c r="E135" s="5" t="str">
        <f t="shared" si="4"/>
        <v/>
      </c>
      <c r="F135" s="5">
        <f t="shared" si="5"/>
        <v>0</v>
      </c>
    </row>
    <row r="136" spans="1:6">
      <c r="A136" s="5" t="str">
        <f>Data!A136</f>
        <v>2008-03</v>
      </c>
      <c r="B136" s="5">
        <v>251.9</v>
      </c>
      <c r="C136" s="5"/>
      <c r="D136" s="5">
        <f>IF(AND(B136&lt;&gt;0,C136=0),a+b*B136,"")</f>
        <v>300.9587778689243</v>
      </c>
      <c r="E136" s="5">
        <f t="shared" si="4"/>
        <v>300.9587778689243</v>
      </c>
      <c r="F136" s="5">
        <f t="shared" si="5"/>
        <v>0</v>
      </c>
    </row>
    <row r="137" spans="1:6">
      <c r="A137" s="5" t="str">
        <f>Data!A137</f>
        <v>2008-04</v>
      </c>
      <c r="B137" s="5">
        <v>914.39</v>
      </c>
      <c r="C137" s="5"/>
      <c r="D137" s="5">
        <f>IF(AND(B137&lt;&gt;0,C137=0),a+b*B137,"")</f>
        <v>1248.2785252448336</v>
      </c>
      <c r="E137" s="5">
        <f t="shared" si="4"/>
        <v>1248.2785252448336</v>
      </c>
      <c r="F137" s="5">
        <f t="shared" si="5"/>
        <v>0</v>
      </c>
    </row>
    <row r="138" spans="1:6">
      <c r="A138" s="5" t="str">
        <f>Data!A138</f>
        <v>2008-05</v>
      </c>
      <c r="B138" s="5">
        <v>4601.72</v>
      </c>
      <c r="C138" s="5"/>
      <c r="D138" s="5">
        <f>IF(AND(B138&lt;&gt;0,C138=0),a+b*B138,"")</f>
        <v>6520.9324884618054</v>
      </c>
      <c r="E138" s="5">
        <f t="shared" si="4"/>
        <v>6520.9324884618054</v>
      </c>
      <c r="F138" s="5">
        <f t="shared" si="5"/>
        <v>0</v>
      </c>
    </row>
    <row r="139" spans="1:6">
      <c r="A139" s="5" t="str">
        <f>Data!A139</f>
        <v>2008-06</v>
      </c>
      <c r="B139" s="5">
        <v>17710.669999999998</v>
      </c>
      <c r="C139" s="5"/>
      <c r="D139" s="5">
        <f>IF(AND(B139&lt;&gt;0,C139=0),a+b*B139,"")</f>
        <v>25265.920642793833</v>
      </c>
      <c r="E139" s="5">
        <f t="shared" si="4"/>
        <v>25265.920642793833</v>
      </c>
      <c r="F139" s="5">
        <f t="shared" si="5"/>
        <v>0</v>
      </c>
    </row>
    <row r="140" spans="1:6">
      <c r="A140" s="5" t="str">
        <f>Data!A140</f>
        <v>2008-07</v>
      </c>
      <c r="B140" s="5">
        <v>13110.93</v>
      </c>
      <c r="C140" s="5"/>
      <c r="D140" s="5">
        <f>IF(AND(B140&lt;&gt;0,C140=0),a+b*B140,"")</f>
        <v>18688.576781309337</v>
      </c>
      <c r="E140" s="5">
        <f t="shared" si="4"/>
        <v>18688.576781309337</v>
      </c>
      <c r="F140" s="5">
        <f t="shared" si="5"/>
        <v>0</v>
      </c>
    </row>
    <row r="141" spans="1:6">
      <c r="A141" s="5" t="str">
        <f>Data!A141</f>
        <v>2008-08</v>
      </c>
      <c r="B141" s="5">
        <v>5799.75</v>
      </c>
      <c r="C141" s="5"/>
      <c r="D141" s="5">
        <f>IF(AND(B141&lt;&gt;0,C141=0),a+b*B141,"")</f>
        <v>8234.0413307820836</v>
      </c>
      <c r="E141" s="5">
        <f t="shared" si="4"/>
        <v>8234.0413307820836</v>
      </c>
      <c r="F141" s="5">
        <f t="shared" si="5"/>
        <v>0</v>
      </c>
    </row>
    <row r="142" spans="1:6">
      <c r="A142" s="5" t="str">
        <f>Data!A142</f>
        <v>2008-09</v>
      </c>
      <c r="B142" s="5">
        <v>2987.15</v>
      </c>
      <c r="C142" s="5"/>
      <c r="D142" s="5">
        <f>IF(AND(B142&lt;&gt;0,C142=0),a+b*B142,"")</f>
        <v>4212.1971950676079</v>
      </c>
      <c r="E142" s="5">
        <f t="shared" si="4"/>
        <v>4212.1971950676079</v>
      </c>
      <c r="F142" s="5">
        <f t="shared" si="5"/>
        <v>0</v>
      </c>
    </row>
    <row r="143" spans="1:6">
      <c r="A143" s="5" t="str">
        <f>Data!A143</f>
        <v>2008-10</v>
      </c>
      <c r="B143" s="5">
        <v>1884.32</v>
      </c>
      <c r="C143" s="5"/>
      <c r="D143" s="5">
        <f>IF(AND(B143&lt;&gt;0,C143=0),a+b*B143,"")</f>
        <v>2635.2184678436888</v>
      </c>
      <c r="E143" s="5">
        <f t="shared" si="4"/>
        <v>2635.2184678436888</v>
      </c>
      <c r="F143" s="5">
        <f t="shared" si="5"/>
        <v>0</v>
      </c>
    </row>
    <row r="144" spans="1:6">
      <c r="A144" s="5" t="str">
        <f>Data!A144</f>
        <v>2008-11</v>
      </c>
      <c r="B144" s="5">
        <v>727.94</v>
      </c>
      <c r="C144" s="5"/>
      <c r="D144" s="5">
        <f>IF(AND(B144&lt;&gt;0,C144=0),a+b*B144,"")</f>
        <v>981.66655087806839</v>
      </c>
      <c r="E144" s="5">
        <f t="shared" si="4"/>
        <v>981.66655087806839</v>
      </c>
      <c r="F144" s="5">
        <f t="shared" si="5"/>
        <v>0</v>
      </c>
    </row>
    <row r="145" spans="1:6">
      <c r="A145" s="5" t="str">
        <f>Data!A145</f>
        <v>2008-12</v>
      </c>
      <c r="B145" s="5"/>
      <c r="C145" s="5"/>
      <c r="D145" s="5" t="str">
        <f>IF(AND(B145&lt;&gt;0,C145=0),a+b*B145,"")</f>
        <v/>
      </c>
      <c r="E145" s="5" t="str">
        <f t="shared" si="4"/>
        <v/>
      </c>
      <c r="F145" s="5">
        <f t="shared" si="5"/>
        <v>0</v>
      </c>
    </row>
    <row r="146" spans="1:6">
      <c r="A146" s="5" t="str">
        <f>Data!A146</f>
        <v>2009-01</v>
      </c>
      <c r="B146" s="5"/>
      <c r="C146" s="5"/>
      <c r="D146" s="5" t="str">
        <f>IF(AND(B146&lt;&gt;0,C146=0),a+b*B146,"")</f>
        <v/>
      </c>
      <c r="E146" s="5" t="str">
        <f t="shared" si="4"/>
        <v/>
      </c>
      <c r="F146" s="5">
        <f t="shared" si="5"/>
        <v>0</v>
      </c>
    </row>
    <row r="147" spans="1:6">
      <c r="A147" s="5" t="str">
        <f>Data!A147</f>
        <v>2009-02</v>
      </c>
      <c r="B147" s="5"/>
      <c r="C147" s="5"/>
      <c r="D147" s="5" t="str">
        <f>IF(AND(B147&lt;&gt;0,C147=0),a+b*B147,"")</f>
        <v/>
      </c>
      <c r="E147" s="5" t="str">
        <f t="shared" si="4"/>
        <v/>
      </c>
      <c r="F147" s="5">
        <f t="shared" si="5"/>
        <v>0</v>
      </c>
    </row>
    <row r="148" spans="1:6">
      <c r="A148" s="5" t="str">
        <f>Data!A148</f>
        <v>2009-03</v>
      </c>
      <c r="B148" s="5"/>
      <c r="C148" s="5"/>
      <c r="D148" s="5" t="str">
        <f>IF(AND(B148&lt;&gt;0,C148=0),a+b*B148,"")</f>
        <v/>
      </c>
      <c r="E148" s="5" t="str">
        <f t="shared" si="4"/>
        <v/>
      </c>
      <c r="F148" s="5">
        <f t="shared" si="5"/>
        <v>0</v>
      </c>
    </row>
    <row r="149" spans="1:6">
      <c r="A149" s="5" t="str">
        <f>Data!A149</f>
        <v>2009-04</v>
      </c>
      <c r="B149" s="5">
        <v>1440.02</v>
      </c>
      <c r="C149" s="5"/>
      <c r="D149" s="5">
        <f>IF(AND(B149&lt;&gt;0,C149=0),a+b*B149,"")</f>
        <v>1999.8969327878895</v>
      </c>
      <c r="E149" s="5">
        <f t="shared" si="4"/>
        <v>1999.8969327878895</v>
      </c>
      <c r="F149" s="5">
        <f t="shared" si="5"/>
        <v>0</v>
      </c>
    </row>
    <row r="150" spans="1:6">
      <c r="A150" s="5" t="str">
        <f>Data!A150</f>
        <v>2009-05</v>
      </c>
      <c r="B150" s="5">
        <v>10534.37</v>
      </c>
      <c r="C150" s="5"/>
      <c r="D150" s="5">
        <f>IF(AND(B150&lt;&gt;0,C150=0),a+b*B150,"")</f>
        <v>15004.25525449554</v>
      </c>
      <c r="E150" s="5">
        <f t="shared" si="4"/>
        <v>15004.25525449554</v>
      </c>
      <c r="F150" s="5">
        <f t="shared" si="5"/>
        <v>0</v>
      </c>
    </row>
    <row r="151" spans="1:6">
      <c r="A151" s="5" t="str">
        <f>Data!A151</f>
        <v>2009-06</v>
      </c>
      <c r="B151" s="5">
        <v>21370.23</v>
      </c>
      <c r="C151" s="5"/>
      <c r="D151" s="5">
        <f>IF(AND(B151&lt;&gt;0,C151=0),a+b*B151,"")</f>
        <v>30498.865222647088</v>
      </c>
      <c r="E151" s="5">
        <f t="shared" si="4"/>
        <v>30498.865222647088</v>
      </c>
      <c r="F151" s="5">
        <f t="shared" si="5"/>
        <v>0</v>
      </c>
    </row>
    <row r="152" spans="1:6">
      <c r="A152" s="5" t="str">
        <f>Data!A152</f>
        <v>2009-07</v>
      </c>
      <c r="B152" s="5">
        <v>12982.01</v>
      </c>
      <c r="C152" s="5"/>
      <c r="D152" s="5">
        <f>IF(AND(B152&lt;&gt;0,C152=0),a+b*B152,"")</f>
        <v>18504.229150655738</v>
      </c>
      <c r="E152" s="5">
        <f t="shared" si="4"/>
        <v>18504.229150655738</v>
      </c>
      <c r="F152" s="5">
        <f t="shared" si="5"/>
        <v>0</v>
      </c>
    </row>
    <row r="153" spans="1:6">
      <c r="A153" s="5" t="str">
        <f>Data!A153</f>
        <v>2009-08</v>
      </c>
      <c r="B153" s="5">
        <v>4359.7299999999996</v>
      </c>
      <c r="C153" s="5"/>
      <c r="D153" s="5">
        <f>IF(AND(B153&lt;&gt;0,C153=0),a+b*B153,"")</f>
        <v>6174.9017473676049</v>
      </c>
      <c r="E153" s="5">
        <f t="shared" si="4"/>
        <v>6174.9017473676049</v>
      </c>
      <c r="F153" s="5">
        <f t="shared" si="5"/>
        <v>0</v>
      </c>
    </row>
    <row r="154" spans="1:6">
      <c r="A154" s="5" t="str">
        <f>Data!A154</f>
        <v>2009-09</v>
      </c>
      <c r="B154" s="5">
        <v>2013.25</v>
      </c>
      <c r="C154" s="5"/>
      <c r="D154" s="5">
        <f>IF(AND(B154&lt;&gt;0,C154=0),a+b*B154,"")</f>
        <v>2819.580397879125</v>
      </c>
      <c r="E154" s="5">
        <f t="shared" si="4"/>
        <v>2819.580397879125</v>
      </c>
      <c r="F154" s="5">
        <f t="shared" si="5"/>
        <v>0</v>
      </c>
    </row>
    <row r="155" spans="1:6">
      <c r="A155" s="5" t="str">
        <f>Data!A155</f>
        <v>2009-10</v>
      </c>
      <c r="B155" s="5"/>
      <c r="C155" s="5"/>
      <c r="D155" s="5" t="str">
        <f>IF(AND(B155&lt;&gt;0,C155=0),a+b*B155,"")</f>
        <v/>
      </c>
      <c r="E155" s="5" t="str">
        <f t="shared" si="4"/>
        <v/>
      </c>
      <c r="F155" s="5">
        <f t="shared" si="5"/>
        <v>0</v>
      </c>
    </row>
    <row r="156" spans="1:6">
      <c r="A156" s="5" t="str">
        <f>Data!A156</f>
        <v>2009-11</v>
      </c>
      <c r="B156" s="5"/>
      <c r="C156" s="5"/>
      <c r="D156" s="5" t="str">
        <f>IF(AND(B156&lt;&gt;0,C156=0),a+b*B156,"")</f>
        <v/>
      </c>
      <c r="E156" s="5" t="str">
        <f t="shared" si="4"/>
        <v/>
      </c>
      <c r="F156" s="5">
        <f t="shared" si="5"/>
        <v>0</v>
      </c>
    </row>
    <row r="157" spans="1:6">
      <c r="A157" s="5" t="str">
        <f>Data!A157</f>
        <v>2009-12</v>
      </c>
      <c r="B157" s="5"/>
      <c r="C157" s="5"/>
      <c r="D157" s="5" t="str">
        <f>IF(AND(B157&lt;&gt;0,C157=0),a+b*B157,"")</f>
        <v/>
      </c>
      <c r="E157" s="5" t="str">
        <f t="shared" si="4"/>
        <v/>
      </c>
      <c r="F157" s="5">
        <f t="shared" si="5"/>
        <v>0</v>
      </c>
    </row>
    <row r="158" spans="1:6" s="3" customFormat="1">
      <c r="A158" s="3" t="s">
        <v>211</v>
      </c>
    </row>
    <row r="159" spans="1:6">
      <c r="F159" s="5">
        <f>SUM(F2:F157)</f>
        <v>46</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Notes</vt:lpstr>
      <vt:lpstr>Test List</vt:lpstr>
      <vt:lpstr>Data</vt:lpstr>
      <vt:lpstr>Data_Filter</vt:lpstr>
      <vt:lpstr>RegressionAnalysis</vt:lpstr>
      <vt:lpstr>ErrorAnalysis</vt:lpstr>
      <vt:lpstr>Filled</vt:lpstr>
      <vt:lpstr>a</vt:lpstr>
      <vt:lpstr>a_trans</vt:lpstr>
      <vt:lpstr>b</vt:lpstr>
      <vt:lpstr>b_trans</vt:lpstr>
      <vt:lpstr>n_one</vt:lpstr>
    </vt:vector>
  </TitlesOfParts>
  <Company>Riverside Technology, inc.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Malers</dc:creator>
  <cp:lastModifiedBy>Steve Malers</cp:lastModifiedBy>
  <dcterms:created xsi:type="dcterms:W3CDTF">2013-03-31T01:29:18Z</dcterms:created>
  <dcterms:modified xsi:type="dcterms:W3CDTF">2013-04-01T01:09:22Z</dcterms:modified>
</cp:coreProperties>
</file>