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Notes" sheetId="5" r:id="rId1"/>
    <sheet name="Data" sheetId="1" r:id="rId2"/>
    <sheet name="Calc" sheetId="3" r:id="rId3"/>
    <sheet name="Final" sheetId="4" r:id="rId4"/>
  </sheets>
  <calcPr calcId="145621"/>
</workbook>
</file>

<file path=xl/calcChain.xml><?xml version="1.0" encoding="utf-8"?>
<calcChain xmlns="http://schemas.openxmlformats.org/spreadsheetml/2006/main">
  <c r="I2" i="3" l="1"/>
  <c r="H2" i="3"/>
  <c r="G2" i="3"/>
  <c r="F2" i="3"/>
  <c r="E2" i="3"/>
  <c r="D2" i="3"/>
  <c r="AW2" i="3" l="1"/>
  <c r="M36" i="1"/>
  <c r="M37" i="1"/>
  <c r="M38" i="1"/>
  <c r="M39" i="1"/>
  <c r="M48" i="1"/>
  <c r="M49" i="1"/>
  <c r="M50" i="1"/>
  <c r="M59" i="1"/>
  <c r="M60" i="1"/>
  <c r="M61" i="1"/>
  <c r="M62" i="1"/>
  <c r="M63" i="1"/>
  <c r="M71" i="1"/>
  <c r="M72" i="1"/>
  <c r="M73" i="1"/>
  <c r="M74" i="1"/>
  <c r="M84" i="1"/>
  <c r="M85" i="1"/>
  <c r="M86" i="1"/>
  <c r="M96" i="1"/>
  <c r="M97" i="1"/>
  <c r="M98" i="1"/>
  <c r="M108" i="1"/>
  <c r="M109" i="1"/>
  <c r="M110" i="1"/>
  <c r="M120" i="1"/>
  <c r="M121" i="1"/>
  <c r="M122" i="1"/>
  <c r="M132" i="1"/>
  <c r="M133" i="1"/>
  <c r="M134" i="1"/>
  <c r="M144" i="1"/>
  <c r="M145" i="1"/>
  <c r="M146" i="1"/>
  <c r="M147" i="1"/>
  <c r="L36" i="1"/>
  <c r="L37" i="1"/>
  <c r="L38" i="1"/>
  <c r="L39" i="1"/>
  <c r="L48" i="1"/>
  <c r="L49" i="1"/>
  <c r="L50" i="1"/>
  <c r="L59" i="1"/>
  <c r="L60" i="1"/>
  <c r="L61" i="1"/>
  <c r="L62" i="1"/>
  <c r="L63" i="1"/>
  <c r="L71" i="1"/>
  <c r="L72" i="1"/>
  <c r="L73" i="1"/>
  <c r="L74" i="1"/>
  <c r="L84" i="1"/>
  <c r="L85" i="1"/>
  <c r="L86" i="1"/>
  <c r="L96" i="1"/>
  <c r="L97" i="1"/>
  <c r="L98" i="1"/>
  <c r="L108" i="1"/>
  <c r="L109" i="1"/>
  <c r="L110" i="1"/>
  <c r="L120" i="1"/>
  <c r="L121" i="1"/>
  <c r="L122" i="1"/>
  <c r="L132" i="1"/>
  <c r="L133" i="1"/>
  <c r="L134" i="1"/>
  <c r="L144" i="1"/>
  <c r="L145" i="1"/>
  <c r="L146" i="1"/>
  <c r="L147" i="1"/>
  <c r="K36" i="1"/>
  <c r="K37" i="1"/>
  <c r="K38" i="1"/>
  <c r="K39" i="1"/>
  <c r="K48" i="1"/>
  <c r="K49" i="1"/>
  <c r="K50" i="1"/>
  <c r="K59" i="1"/>
  <c r="K60" i="1"/>
  <c r="K61" i="1"/>
  <c r="K62" i="1"/>
  <c r="K63" i="1"/>
  <c r="K156" i="1"/>
  <c r="J36" i="1"/>
  <c r="J37" i="1"/>
  <c r="J38" i="1"/>
  <c r="J39" i="1"/>
  <c r="J48" i="1"/>
  <c r="J49" i="1"/>
  <c r="J50" i="1"/>
  <c r="J59" i="1"/>
  <c r="J60" i="1"/>
  <c r="J61" i="1"/>
  <c r="J62" i="1"/>
  <c r="J63" i="1"/>
  <c r="J156" i="1"/>
  <c r="AL2" i="3"/>
  <c r="AK2" i="3"/>
  <c r="AH2" i="3"/>
  <c r="AG2" i="3"/>
  <c r="AF2" i="3"/>
  <c r="AE2" i="3"/>
  <c r="AD2" i="3"/>
  <c r="AC2" i="3"/>
  <c r="AB2" i="3"/>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7" i="1"/>
  <c r="AA2" i="3" s="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40" i="1"/>
  <c r="F41" i="1"/>
  <c r="F42" i="1"/>
  <c r="F43" i="1"/>
  <c r="F44" i="1"/>
  <c r="F45" i="1"/>
  <c r="F46" i="1"/>
  <c r="F47" i="1"/>
  <c r="F51" i="1"/>
  <c r="F52" i="1"/>
  <c r="F53" i="1"/>
  <c r="F54" i="1"/>
  <c r="F55" i="1"/>
  <c r="F56" i="1"/>
  <c r="F57" i="1"/>
  <c r="F58"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7" i="1"/>
  <c r="Y2" i="3"/>
  <c r="X2" i="3"/>
  <c r="U2" i="3"/>
  <c r="P2" i="3"/>
  <c r="V2" i="3"/>
  <c r="W2" i="3"/>
  <c r="T2" i="3"/>
  <c r="S2" i="3"/>
  <c r="R2" i="3"/>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40" i="1"/>
  <c r="D41" i="1"/>
  <c r="D42" i="1"/>
  <c r="D43" i="1"/>
  <c r="D44" i="1"/>
  <c r="D45" i="1"/>
  <c r="D46" i="1"/>
  <c r="D47" i="1"/>
  <c r="D51" i="1"/>
  <c r="D52" i="1"/>
  <c r="D53" i="1"/>
  <c r="D54" i="1"/>
  <c r="D55" i="1"/>
  <c r="D56" i="1"/>
  <c r="D57" i="1"/>
  <c r="D58" i="1"/>
  <c r="D64" i="1"/>
  <c r="D65" i="1"/>
  <c r="D66" i="1"/>
  <c r="D67" i="1"/>
  <c r="D68" i="1"/>
  <c r="D69" i="1"/>
  <c r="D70" i="1"/>
  <c r="D75" i="1"/>
  <c r="D76" i="1"/>
  <c r="D77" i="1"/>
  <c r="D78" i="1"/>
  <c r="D79" i="1"/>
  <c r="D80" i="1"/>
  <c r="D81" i="1"/>
  <c r="D82" i="1"/>
  <c r="D83" i="1"/>
  <c r="D87" i="1"/>
  <c r="D88" i="1"/>
  <c r="D89" i="1"/>
  <c r="D90" i="1"/>
  <c r="D91" i="1"/>
  <c r="D92" i="1"/>
  <c r="D93" i="1"/>
  <c r="D94" i="1"/>
  <c r="D95" i="1"/>
  <c r="D99" i="1"/>
  <c r="D100" i="1"/>
  <c r="D101" i="1"/>
  <c r="D102" i="1"/>
  <c r="D103" i="1"/>
  <c r="D104" i="1"/>
  <c r="D105" i="1"/>
  <c r="D106" i="1"/>
  <c r="D107" i="1"/>
  <c r="D111" i="1"/>
  <c r="D112" i="1"/>
  <c r="D113" i="1"/>
  <c r="D114" i="1"/>
  <c r="D115" i="1"/>
  <c r="D116" i="1"/>
  <c r="D117" i="1"/>
  <c r="D118" i="1"/>
  <c r="D119" i="1"/>
  <c r="D123" i="1"/>
  <c r="D124" i="1"/>
  <c r="D125" i="1"/>
  <c r="D126" i="1"/>
  <c r="D127" i="1"/>
  <c r="D128" i="1"/>
  <c r="D129" i="1"/>
  <c r="D130" i="1"/>
  <c r="D131" i="1"/>
  <c r="D135" i="1"/>
  <c r="D136" i="1"/>
  <c r="D137" i="1"/>
  <c r="D138" i="1"/>
  <c r="D139" i="1"/>
  <c r="D140" i="1"/>
  <c r="D141" i="1"/>
  <c r="D142" i="1"/>
  <c r="D143" i="1"/>
  <c r="D148" i="1"/>
  <c r="D149" i="1"/>
  <c r="D150" i="1"/>
  <c r="D151" i="1"/>
  <c r="D152" i="1"/>
  <c r="D153" i="1"/>
  <c r="D154" i="1"/>
  <c r="D155" i="1"/>
  <c r="D7" i="1"/>
  <c r="Q2" i="3"/>
  <c r="O2" i="3"/>
  <c r="N2" i="3"/>
  <c r="AJ2" i="3" l="1"/>
  <c r="Z2" i="3"/>
  <c r="AI2" i="3" l="1"/>
  <c r="J75" i="1"/>
  <c r="J119" i="1"/>
  <c r="K119" i="1" s="1"/>
  <c r="J31" i="1"/>
  <c r="N31" i="1" s="1"/>
  <c r="J135" i="1"/>
  <c r="K135" i="1" s="1"/>
  <c r="J93" i="1"/>
  <c r="K93" i="1" s="1"/>
  <c r="J64" i="1"/>
  <c r="N64" i="1" s="1"/>
  <c r="J23" i="1"/>
  <c r="N23" i="1" s="1"/>
  <c r="J127" i="1"/>
  <c r="J95" i="1"/>
  <c r="J41" i="1"/>
  <c r="N41" i="1" s="1"/>
  <c r="J154" i="1"/>
  <c r="J106" i="1"/>
  <c r="J45" i="1"/>
  <c r="N45" i="1" s="1"/>
  <c r="J90" i="1"/>
  <c r="J42" i="1"/>
  <c r="N42" i="1" s="1"/>
  <c r="J28" i="1"/>
  <c r="N28" i="1" s="1"/>
  <c r="J153" i="1"/>
  <c r="J116" i="1"/>
  <c r="J87" i="1"/>
  <c r="J112" i="1"/>
  <c r="J57" i="1"/>
  <c r="N57" i="1" s="1"/>
  <c r="J139" i="1"/>
  <c r="J107" i="1"/>
  <c r="J56" i="1"/>
  <c r="N56" i="1" s="1"/>
  <c r="J11" i="1"/>
  <c r="N11" i="1" s="1"/>
  <c r="J126" i="1"/>
  <c r="J69" i="1"/>
  <c r="J15" i="1"/>
  <c r="N15" i="1" s="1"/>
  <c r="J58" i="1"/>
  <c r="N58" i="1" s="1"/>
  <c r="J18" i="1"/>
  <c r="N18" i="1" s="1"/>
  <c r="J113" i="1"/>
  <c r="J67" i="1"/>
  <c r="J53" i="1"/>
  <c r="N53" i="1" s="1"/>
  <c r="J35" i="1"/>
  <c r="N35" i="1" s="1"/>
  <c r="K75" i="1"/>
  <c r="J114" i="1"/>
  <c r="J55" i="1"/>
  <c r="N55" i="1" s="1"/>
  <c r="J94" i="1"/>
  <c r="J46" i="1"/>
  <c r="N46" i="1" s="1"/>
  <c r="J10" i="1"/>
  <c r="N10" i="1" s="1"/>
  <c r="J141" i="1"/>
  <c r="J101" i="1"/>
  <c r="J83" i="1"/>
  <c r="J105" i="1"/>
  <c r="K64" i="1" l="1"/>
  <c r="J8" i="1"/>
  <c r="J47" i="1"/>
  <c r="J131" i="1"/>
  <c r="K131" i="1" s="1"/>
  <c r="J7" i="1"/>
  <c r="J14" i="1"/>
  <c r="J152" i="1"/>
  <c r="K152" i="1" s="1"/>
  <c r="J124" i="1"/>
  <c r="K124" i="1" s="1"/>
  <c r="J44" i="1"/>
  <c r="N44" i="1" s="1"/>
  <c r="J26" i="1"/>
  <c r="N26" i="1" s="1"/>
  <c r="J25" i="1"/>
  <c r="N25" i="1" s="1"/>
  <c r="J138" i="1"/>
  <c r="J125" i="1"/>
  <c r="J129" i="1"/>
  <c r="J43" i="1"/>
  <c r="N43" i="1" s="1"/>
  <c r="J82" i="1"/>
  <c r="J102" i="1"/>
  <c r="J32" i="1"/>
  <c r="N32" i="1" s="1"/>
  <c r="J123" i="1"/>
  <c r="J19" i="1"/>
  <c r="N19" i="1" s="1"/>
  <c r="J33" i="1"/>
  <c r="N33" i="1" s="1"/>
  <c r="J100" i="1"/>
  <c r="J66" i="1"/>
  <c r="J79" i="1"/>
  <c r="J16" i="1"/>
  <c r="N16" i="1" s="1"/>
  <c r="J111" i="1"/>
  <c r="J24" i="1"/>
  <c r="N24" i="1" s="1"/>
  <c r="J68" i="1"/>
  <c r="K68" i="1" s="1"/>
  <c r="J136" i="1"/>
  <c r="K136" i="1" s="1"/>
  <c r="J17" i="1"/>
  <c r="J117" i="1"/>
  <c r="K117" i="1" s="1"/>
  <c r="J142" i="1"/>
  <c r="K142" i="1" s="1"/>
  <c r="J155" i="1"/>
  <c r="K155" i="1" s="1"/>
  <c r="J151" i="1"/>
  <c r="K151" i="1" s="1"/>
  <c r="J99" i="1"/>
  <c r="K99" i="1" s="1"/>
  <c r="J21" i="1"/>
  <c r="J128" i="1"/>
  <c r="K128" i="1" s="1"/>
  <c r="J77" i="1"/>
  <c r="K77" i="1" s="1"/>
  <c r="J51" i="1"/>
  <c r="J29" i="1"/>
  <c r="J27" i="1"/>
  <c r="J76" i="1"/>
  <c r="K76" i="1" s="1"/>
  <c r="J137" i="1"/>
  <c r="K137" i="1" s="1"/>
  <c r="J140" i="1"/>
  <c r="K140" i="1" s="1"/>
  <c r="J115" i="1"/>
  <c r="K115" i="1" s="1"/>
  <c r="J148" i="1"/>
  <c r="J92" i="1"/>
  <c r="J70" i="1"/>
  <c r="K70" i="1" s="1"/>
  <c r="J88" i="1"/>
  <c r="J104" i="1"/>
  <c r="J13" i="1"/>
  <c r="N13" i="1" s="1"/>
  <c r="J34" i="1"/>
  <c r="N34" i="1" s="1"/>
  <c r="J40" i="1"/>
  <c r="N40" i="1" s="1"/>
  <c r="J150" i="1"/>
  <c r="J89" i="1"/>
  <c r="K89" i="1" s="1"/>
  <c r="J12" i="1"/>
  <c r="N12" i="1" s="1"/>
  <c r="J149" i="1"/>
  <c r="K149" i="1" s="1"/>
  <c r="J52" i="1"/>
  <c r="N52" i="1" s="1"/>
  <c r="J22" i="1"/>
  <c r="N22" i="1" s="1"/>
  <c r="J20" i="1"/>
  <c r="N20" i="1" s="1"/>
  <c r="J130" i="1"/>
  <c r="K130" i="1" s="1"/>
  <c r="J65" i="1"/>
  <c r="J143" i="1"/>
  <c r="K31" i="1"/>
  <c r="O31" i="1" s="1"/>
  <c r="J54" i="1"/>
  <c r="J78" i="1"/>
  <c r="K78" i="1" s="1"/>
  <c r="J103" i="1"/>
  <c r="K103" i="1" s="1"/>
  <c r="J30" i="1"/>
  <c r="J80" i="1"/>
  <c r="K80" i="1" s="1"/>
  <c r="J118" i="1"/>
  <c r="K118" i="1" s="1"/>
  <c r="J81" i="1"/>
  <c r="K81" i="1" s="1"/>
  <c r="J9" i="1"/>
  <c r="J91" i="1"/>
  <c r="K91" i="1" s="1"/>
  <c r="K105" i="1"/>
  <c r="K101" i="1"/>
  <c r="K10" i="1"/>
  <c r="K94" i="1"/>
  <c r="K114" i="1"/>
  <c r="K35" i="1"/>
  <c r="K18" i="1"/>
  <c r="K15" i="1"/>
  <c r="K56" i="1"/>
  <c r="K112" i="1"/>
  <c r="K28" i="1"/>
  <c r="K106" i="1"/>
  <c r="K127" i="1"/>
  <c r="K44" i="1"/>
  <c r="K25" i="1"/>
  <c r="K104" i="1"/>
  <c r="K40" i="1"/>
  <c r="K150" i="1"/>
  <c r="K52" i="1"/>
  <c r="K65" i="1"/>
  <c r="K83" i="1"/>
  <c r="K141" i="1"/>
  <c r="K46" i="1"/>
  <c r="K55" i="1"/>
  <c r="O64" i="1"/>
  <c r="K53" i="1"/>
  <c r="K113" i="1"/>
  <c r="K58" i="1"/>
  <c r="K69" i="1"/>
  <c r="K11" i="1"/>
  <c r="K107" i="1"/>
  <c r="K57" i="1"/>
  <c r="K87" i="1"/>
  <c r="K153" i="1"/>
  <c r="K42" i="1"/>
  <c r="K45" i="1"/>
  <c r="K154" i="1"/>
  <c r="K95" i="1"/>
  <c r="K23" i="1"/>
  <c r="K148" i="1"/>
  <c r="K88" i="1"/>
  <c r="K125" i="1"/>
  <c r="K129" i="1"/>
  <c r="K43" i="1"/>
  <c r="K82" i="1"/>
  <c r="K102" i="1"/>
  <c r="K32" i="1"/>
  <c r="K123" i="1"/>
  <c r="K19" i="1"/>
  <c r="K33" i="1"/>
  <c r="K100" i="1"/>
  <c r="K66" i="1"/>
  <c r="K79" i="1"/>
  <c r="K16" i="1"/>
  <c r="K111" i="1"/>
  <c r="K24" i="1"/>
  <c r="K67" i="1"/>
  <c r="K126" i="1"/>
  <c r="K139" i="1"/>
  <c r="K116" i="1"/>
  <c r="K90" i="1"/>
  <c r="K41" i="1"/>
  <c r="K26" i="1"/>
  <c r="K34" i="1"/>
  <c r="K143" i="1"/>
  <c r="K20" i="1" l="1"/>
  <c r="K12" i="1"/>
  <c r="K92" i="1"/>
  <c r="BC2" i="3" s="1"/>
  <c r="K138" i="1"/>
  <c r="N54" i="1"/>
  <c r="K54" i="1"/>
  <c r="O54" i="1" s="1"/>
  <c r="N27" i="1"/>
  <c r="K27" i="1"/>
  <c r="O27" i="1" s="1"/>
  <c r="N17" i="1"/>
  <c r="K17" i="1"/>
  <c r="O17" i="1" s="1"/>
  <c r="N14" i="1"/>
  <c r="K14" i="1"/>
  <c r="O14" i="1" s="1"/>
  <c r="N8" i="1"/>
  <c r="K8" i="1"/>
  <c r="O8" i="1" s="1"/>
  <c r="K13" i="1"/>
  <c r="BA2" i="3"/>
  <c r="N9" i="1"/>
  <c r="K9" i="1"/>
  <c r="O9" i="1" s="1"/>
  <c r="N30" i="1"/>
  <c r="K30" i="1"/>
  <c r="O30" i="1" s="1"/>
  <c r="N29" i="1"/>
  <c r="K29" i="1"/>
  <c r="O29" i="1" s="1"/>
  <c r="N7" i="1"/>
  <c r="K7" i="1"/>
  <c r="O7" i="1" s="1"/>
  <c r="N51" i="1"/>
  <c r="K51" i="1"/>
  <c r="O51" i="1" s="1"/>
  <c r="N21" i="1"/>
  <c r="K21" i="1"/>
  <c r="O21" i="1" s="1"/>
  <c r="K22" i="1"/>
  <c r="O22" i="1" s="1"/>
  <c r="AN2" i="3"/>
  <c r="L143" i="1" s="1"/>
  <c r="N47" i="1"/>
  <c r="K47" i="1"/>
  <c r="O47" i="1" s="1"/>
  <c r="BD2" i="3"/>
  <c r="BB2" i="3"/>
  <c r="O34" i="1"/>
  <c r="O42" i="1"/>
  <c r="O52" i="1"/>
  <c r="O12" i="1"/>
  <c r="O24" i="1"/>
  <c r="O43" i="1"/>
  <c r="O45" i="1"/>
  <c r="O57" i="1"/>
  <c r="O11" i="1"/>
  <c r="O58" i="1"/>
  <c r="O53" i="1"/>
  <c r="O46" i="1"/>
  <c r="O28" i="1"/>
  <c r="O56" i="1"/>
  <c r="O18" i="1"/>
  <c r="O26" i="1"/>
  <c r="AM2" i="3"/>
  <c r="M34" i="1" s="1"/>
  <c r="O40" i="1"/>
  <c r="O25" i="1"/>
  <c r="O15" i="1"/>
  <c r="O35" i="1"/>
  <c r="O10" i="1"/>
  <c r="O20" i="1"/>
  <c r="O44" i="1"/>
  <c r="O16" i="1"/>
  <c r="O33" i="1"/>
  <c r="O41" i="1"/>
  <c r="O19" i="1"/>
  <c r="O32" i="1"/>
  <c r="O23" i="1"/>
  <c r="O55" i="1"/>
  <c r="O13" i="1"/>
  <c r="L137" i="1" l="1"/>
  <c r="L138" i="1"/>
  <c r="L10" i="1"/>
  <c r="L124" i="1"/>
  <c r="L142" i="1"/>
  <c r="L94" i="1"/>
  <c r="L35" i="1"/>
  <c r="L47" i="1"/>
  <c r="L103" i="1"/>
  <c r="L80" i="1"/>
  <c r="L105" i="1"/>
  <c r="L15" i="1"/>
  <c r="L140" i="1"/>
  <c r="L25" i="1"/>
  <c r="AS2" i="3"/>
  <c r="AR2" i="3"/>
  <c r="AT2" i="3"/>
  <c r="L54" i="1"/>
  <c r="L26" i="1"/>
  <c r="L89" i="1"/>
  <c r="L92" i="1"/>
  <c r="L79" i="1"/>
  <c r="AQ2" i="3"/>
  <c r="L101" i="1"/>
  <c r="L114" i="1"/>
  <c r="L106" i="1"/>
  <c r="L64" i="1"/>
  <c r="L40" i="1"/>
  <c r="L19" i="1"/>
  <c r="L22" i="1"/>
  <c r="L76" i="1"/>
  <c r="L9" i="1"/>
  <c r="L112" i="1"/>
  <c r="L127" i="1"/>
  <c r="L99" i="1"/>
  <c r="L104" i="1"/>
  <c r="L30" i="1"/>
  <c r="L8" i="1"/>
  <c r="L113" i="1"/>
  <c r="L69" i="1"/>
  <c r="L87" i="1"/>
  <c r="L154" i="1"/>
  <c r="L23" i="1"/>
  <c r="L119" i="1"/>
  <c r="L88" i="1"/>
  <c r="L129" i="1"/>
  <c r="L32" i="1"/>
  <c r="L100" i="1"/>
  <c r="L77" i="1"/>
  <c r="L34" i="1"/>
  <c r="L131" i="1"/>
  <c r="L13" i="1"/>
  <c r="L31" i="1"/>
  <c r="L46" i="1"/>
  <c r="L107" i="1"/>
  <c r="L148" i="1"/>
  <c r="L21" i="1"/>
  <c r="L135" i="1"/>
  <c r="L81" i="1"/>
  <c r="L117" i="1"/>
  <c r="L56" i="1"/>
  <c r="L28" i="1"/>
  <c r="L150" i="1"/>
  <c r="L12" i="1"/>
  <c r="L52" i="1"/>
  <c r="L20" i="1"/>
  <c r="L53" i="1"/>
  <c r="L58" i="1"/>
  <c r="L11" i="1"/>
  <c r="L57" i="1"/>
  <c r="L153" i="1"/>
  <c r="L45" i="1"/>
  <c r="L95" i="1"/>
  <c r="L136" i="1"/>
  <c r="L70" i="1"/>
  <c r="L75" i="1"/>
  <c r="L125" i="1"/>
  <c r="L43" i="1"/>
  <c r="L33" i="1"/>
  <c r="L16" i="1"/>
  <c r="L24" i="1"/>
  <c r="L93" i="1"/>
  <c r="L116" i="1"/>
  <c r="L18" i="1"/>
  <c r="L44" i="1"/>
  <c r="L149" i="1"/>
  <c r="L130" i="1"/>
  <c r="L29" i="1"/>
  <c r="L155" i="1"/>
  <c r="L141" i="1"/>
  <c r="L55" i="1"/>
  <c r="L7" i="1"/>
  <c r="L17" i="1"/>
  <c r="L115" i="1"/>
  <c r="L118" i="1"/>
  <c r="L102" i="1"/>
  <c r="L123" i="1"/>
  <c r="L66" i="1"/>
  <c r="L27" i="1"/>
  <c r="L67" i="1"/>
  <c r="L139" i="1"/>
  <c r="L90" i="1"/>
  <c r="L152" i="1"/>
  <c r="L128" i="1"/>
  <c r="L65" i="1"/>
  <c r="L83" i="1"/>
  <c r="L91" i="1"/>
  <c r="L42" i="1"/>
  <c r="L14" i="1"/>
  <c r="L111" i="1"/>
  <c r="L78" i="1"/>
  <c r="L126" i="1"/>
  <c r="L41" i="1"/>
  <c r="L68" i="1"/>
  <c r="L151" i="1"/>
  <c r="L51" i="1"/>
  <c r="L82" i="1"/>
  <c r="M65" i="1"/>
  <c r="M113" i="1"/>
  <c r="M32" i="1"/>
  <c r="M100" i="1"/>
  <c r="M41" i="1"/>
  <c r="M16" i="1"/>
  <c r="M94" i="1"/>
  <c r="M20" i="1"/>
  <c r="M105" i="1"/>
  <c r="M106" i="1"/>
  <c r="M104" i="1"/>
  <c r="M26" i="1"/>
  <c r="M125" i="1"/>
  <c r="M111" i="1"/>
  <c r="M69" i="1"/>
  <c r="M10" i="1"/>
  <c r="M57" i="1"/>
  <c r="M139" i="1"/>
  <c r="M42" i="1"/>
  <c r="M87" i="1"/>
  <c r="M123" i="1"/>
  <c r="M143" i="1"/>
  <c r="M149" i="1"/>
  <c r="M83" i="1"/>
  <c r="M58" i="1"/>
  <c r="M95" i="1"/>
  <c r="M43" i="1"/>
  <c r="M101" i="1"/>
  <c r="M99" i="1"/>
  <c r="M29" i="1"/>
  <c r="M91" i="1"/>
  <c r="M115" i="1"/>
  <c r="M93" i="1"/>
  <c r="M137" i="1"/>
  <c r="M151" i="1"/>
  <c r="M117" i="1"/>
  <c r="M119" i="1"/>
  <c r="M155" i="1"/>
  <c r="M17" i="1"/>
  <c r="M8" i="1"/>
  <c r="M68" i="1"/>
  <c r="M103" i="1"/>
  <c r="M75" i="1"/>
  <c r="M54" i="1"/>
  <c r="M78" i="1"/>
  <c r="M9" i="1"/>
  <c r="M136" i="1"/>
  <c r="M131" i="1"/>
  <c r="M14" i="1"/>
  <c r="M80" i="1"/>
  <c r="M152" i="1"/>
  <c r="M142" i="1"/>
  <c r="M21" i="1"/>
  <c r="M128" i="1"/>
  <c r="M64" i="1"/>
  <c r="M27" i="1"/>
  <c r="M81" i="1"/>
  <c r="M47" i="1"/>
  <c r="M31" i="1"/>
  <c r="M140" i="1"/>
  <c r="M77" i="1"/>
  <c r="M135" i="1"/>
  <c r="M76" i="1"/>
  <c r="M7" i="1"/>
  <c r="M51" i="1"/>
  <c r="M118" i="1"/>
  <c r="M30" i="1"/>
  <c r="M11" i="1"/>
  <c r="M138" i="1"/>
  <c r="M52" i="1"/>
  <c r="M112" i="1"/>
  <c r="M141" i="1"/>
  <c r="M23" i="1"/>
  <c r="M79" i="1"/>
  <c r="M44" i="1"/>
  <c r="M35" i="1"/>
  <c r="M124" i="1"/>
  <c r="M40" i="1"/>
  <c r="M102" i="1"/>
  <c r="M56" i="1"/>
  <c r="M89" i="1"/>
  <c r="M130" i="1"/>
  <c r="M45" i="1"/>
  <c r="M12" i="1"/>
  <c r="M116" i="1"/>
  <c r="M55" i="1"/>
  <c r="M129" i="1"/>
  <c r="M126" i="1"/>
  <c r="M67" i="1"/>
  <c r="M107" i="1"/>
  <c r="M13" i="1"/>
  <c r="M154" i="1"/>
  <c r="M82" i="1"/>
  <c r="M19" i="1"/>
  <c r="M33" i="1"/>
  <c r="M90" i="1"/>
  <c r="M150" i="1"/>
  <c r="M92" i="1"/>
  <c r="M114" i="1"/>
  <c r="M15" i="1"/>
  <c r="M25" i="1"/>
  <c r="M70" i="1"/>
  <c r="M66" i="1"/>
  <c r="M18" i="1"/>
  <c r="M28" i="1"/>
  <c r="M22" i="1"/>
  <c r="M46" i="1"/>
  <c r="M53" i="1"/>
  <c r="M153" i="1"/>
  <c r="M148" i="1"/>
  <c r="M24" i="1"/>
  <c r="M127" i="1"/>
  <c r="M88" i="1"/>
  <c r="AU2" i="3" l="1"/>
  <c r="AV2" i="3" s="1"/>
  <c r="AX2" i="3" s="1"/>
  <c r="AP2" i="3"/>
  <c r="AO2" i="3"/>
</calcChain>
</file>

<file path=xl/sharedStrings.xml><?xml version="1.0" encoding="utf-8"?>
<sst xmlns="http://schemas.openxmlformats.org/spreadsheetml/2006/main" count="246" uniqueCount="236">
  <si>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</si>
  <si>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</si>
  <si>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</si>
  <si>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</si>
  <si>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</si>
  <si>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</si>
  <si>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</si>
  <si>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</si>
  <si>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</si>
  <si>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</si>
  <si>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</si>
  <si>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</si>
  <si>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</si>
  <si>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</si>
  <si>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</si>
  <si>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</si>
  <si>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</si>
  <si>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</si>
  <si>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</si>
  <si>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</si>
  <si>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</si>
  <si>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</si>
  <si>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</si>
  <si>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</si>
  <si>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</si>
  <si>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</si>
  <si>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</si>
  <si>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</si>
  <si>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</si>
  <si>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</si>
  <si>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</si>
  <si>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</si>
  <si>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</si>
  <si>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</si>
  <si>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</si>
  <si>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</si>
  <si>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</si>
  <si>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</si>
  <si>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</si>
  <si>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</si>
  <si>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</si>
  <si>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</si>
  <si>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</si>
  <si>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</si>
  <si>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</si>
  <si>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</si>
  <si>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</si>
  <si>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</si>
  <si>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</si>
  <si>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</si>
  <si>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</si>
  <si>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</si>
  <si>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</si>
  <si>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</si>
  <si>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</si>
  <si>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</si>
  <si>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</si>
  <si>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</si>
  <si>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</si>
  <si>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</si>
  <si>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</si>
  <si>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</si>
  <si>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</si>
  <si>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</si>
  <si>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</si>
  <si>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</si>
  <si>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</si>
  <si>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</si>
  <si>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</si>
  <si>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</si>
  <si>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</si>
  <si>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</si>
  <si>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</si>
  <si>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</si>
  <si>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</si>
  <si>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</si>
  <si>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</si>
  <si>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</si>
  <si>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</si>
  <si>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</si>
  <si>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</si>
  <si>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</si>
  <si>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</si>
  <si>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</si>
  <si>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</si>
  <si>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</si>
  <si>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</si>
  <si>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</si>
  <si>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</si>
  <si>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</si>
  <si>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</si>
  <si>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</si>
  <si>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</si>
  <si>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</si>
  <si>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</si>
  <si>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</si>
  <si>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</si>
  <si>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</si>
  <si>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</si>
  <si>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</si>
  <si>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</si>
  <si>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</si>
  <si>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</si>
  <si>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</si>
  <si>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</si>
  <si>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</si>
  <si>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</si>
  <si>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</si>
  <si>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</si>
  <si>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</si>
  <si>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</si>
  <si>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</si>
  <si>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</si>
  <si>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</si>
  <si>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</si>
  <si>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</si>
  <si>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</si>
  <si>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</si>
  <si>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</si>
  <si>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</si>
  <si>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</si>
  <si>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</si>
  <si>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</si>
  <si>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</si>
  <si>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</si>
  <si>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</si>
  <si>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</si>
  <si>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</si>
  <si>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</si>
  <si>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</si>
  <si>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</si>
  <si>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</si>
  <si>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</si>
  <si>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</si>
  <si>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</si>
  <si>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</si>
  <si>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</si>
  <si>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</si>
  <si>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</si>
  <si>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</si>
  <si>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</si>
  <si>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</si>
  <si>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</si>
  <si>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</si>
  <si>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</si>
  <si>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</si>
  <si>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</si>
  <si>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</si>
  <si>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</si>
  <si>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</si>
  <si>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</si>
  <si>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</si>
  <si>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</si>
  <si>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</si>
  <si>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</si>
  <si>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</si>
  <si>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TSID</t>
  </si>
  <si>
    <t>TSID_Independent</t>
  </si>
  <si>
    <t>AnalysisMethod</t>
  </si>
  <si>
    <t>DependentAnalysisStart</t>
  </si>
  <si>
    <t>DependentAnalysisEnd</t>
  </si>
  <si>
    <t>IndependentAnalysisStart</t>
  </si>
  <si>
    <t>IndependentAnalysisEnd</t>
  </si>
  <si>
    <t>FillStart</t>
  </si>
  <si>
    <t>FillEnd</t>
  </si>
  <si>
    <t>Transformation</t>
  </si>
  <si>
    <t>MinimumSampleSize</t>
  </si>
  <si>
    <t>MinimumR</t>
  </si>
  <si>
    <t>ConfidenceInterval</t>
  </si>
  <si>
    <t>BelowGeorgetown</t>
  </si>
  <si>
    <t>AboveGeorgetown</t>
  </si>
  <si>
    <t>OLSRegression</t>
  </si>
  <si>
    <t>Yes</t>
  </si>
  <si>
    <t>Calc sheet is all of the tests - the equations and such.</t>
  </si>
  <si>
    <t>Data sheet is the independent time series (B), copied from the CSV, the dependent time series (C ), copied from the CSV, and the estimated values for the dependent (D), calculated using B and values in "calc".</t>
  </si>
  <si>
    <t>N1</t>
  </si>
  <si>
    <t>MeanX1</t>
  </si>
  <si>
    <t>SX1</t>
  </si>
  <si>
    <t>N2</t>
  </si>
  <si>
    <t>MeanX2</t>
  </si>
  <si>
    <t>SX2</t>
  </si>
  <si>
    <t>MeanY1</t>
  </si>
  <si>
    <t>SY1</t>
  </si>
  <si>
    <t>NY</t>
  </si>
  <si>
    <t>MeanY</t>
  </si>
  <si>
    <t>SY</t>
  </si>
  <si>
    <t>SkewY</t>
  </si>
  <si>
    <t>MeanY1est</t>
  </si>
  <si>
    <t>SY1est</t>
  </si>
  <si>
    <t>RMSE</t>
  </si>
  <si>
    <t>SEE</t>
  </si>
  <si>
    <t>SESlope</t>
  </si>
  <si>
    <t>TestScore</t>
  </si>
  <si>
    <t>TestQuantile</t>
  </si>
  <si>
    <t>TestOK</t>
  </si>
  <si>
    <t>SampleSizeOK</t>
  </si>
  <si>
    <t>ROK</t>
  </si>
  <si>
    <t>NYfilled</t>
  </si>
  <si>
    <t>MeanYfilled</t>
  </si>
  <si>
    <t>SYfilled</t>
  </si>
  <si>
    <t>SkewYfilled</t>
  </si>
  <si>
    <t>independent</t>
  </si>
  <si>
    <t>dependent</t>
  </si>
  <si>
    <t>dependent - mean</t>
  </si>
  <si>
    <t>independent - mean</t>
  </si>
  <si>
    <t>MeanX1_trans</t>
  </si>
  <si>
    <t>SX1_trans</t>
  </si>
  <si>
    <t>MeanX2_trans</t>
  </si>
  <si>
    <t>SX2_trans</t>
  </si>
  <si>
    <t>MeanY1_trans</t>
  </si>
  <si>
    <t>SY1_trans</t>
  </si>
  <si>
    <t>MeanY_trans</t>
  </si>
  <si>
    <t>SY_trans</t>
  </si>
  <si>
    <t>SkewY_trans</t>
  </si>
  <si>
    <t>a_trans</t>
  </si>
  <si>
    <t>b_trans</t>
  </si>
  <si>
    <t>R_trans</t>
  </si>
  <si>
    <t>R2_trans</t>
  </si>
  <si>
    <t>MeanY1est_trans</t>
  </si>
  <si>
    <t>SY1est_trans</t>
  </si>
  <si>
    <t>RMSE_trans</t>
  </si>
  <si>
    <t>SEE_trans</t>
  </si>
  <si>
    <t>Log</t>
  </si>
  <si>
    <t>transformed independent</t>
  </si>
  <si>
    <t>transformed dependent</t>
  </si>
  <si>
    <t>transformed independent - transformed mean</t>
  </si>
  <si>
    <t>transformed dependent - transformed mean</t>
  </si>
  <si>
    <t>filled values</t>
  </si>
  <si>
    <t>filled values (original units)</t>
  </si>
  <si>
    <t>filled value - mean</t>
  </si>
  <si>
    <t>filled values (original units) - mean</t>
  </si>
  <si>
    <t>dependent - filled value (transformed)</t>
  </si>
  <si>
    <t>dependent - filled values (original)</t>
  </si>
  <si>
    <t>It also includes various values subtracted from each other to facilitate the calculation of the standard deviation.</t>
  </si>
  <si>
    <t>Final is where to paste as value the results, since TSTool can have problems evaluating the formulas.</t>
  </si>
  <si>
    <t>Any values specified in the command (e.g. transformation type) must be entered by hand.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</si>
</sst>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A6" sqref="A6"/>
    </sheetView>
  </sheetViews>
  <sheetFormatPr defaultRowHeight="15" x14ac:dyDescent="0.25"/>
  <sheetData>
    <row r="1" spans="1:1" x14ac:dyDescent="0.25">
      <c r="A1" t="s">
        <v>174</v>
      </c>
    </row>
    <row r="2" spans="1:1" x14ac:dyDescent="0.25">
      <c r="A2" t="s">
        <v>233</v>
      </c>
    </row>
    <row r="3" spans="1:1" x14ac:dyDescent="0.25">
      <c r="A3" t="s">
        <v>173</v>
      </c>
    </row>
    <row r="4" spans="1:1" x14ac:dyDescent="0.25">
      <c r="A4" t="s">
        <v>234</v>
      </c>
    </row>
    <row r="6" spans="1:1" x14ac:dyDescent="0.25">
      <c r="A6" t="s">
        <v>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6"/>
  <sheetViews>
    <sheetView workbookViewId="0">
      <selection activeCell="H35" sqref="H35"/>
    </sheetView>
  </sheetViews>
  <sheetFormatPr defaultRowHeight="15" x14ac:dyDescent="0.25"/>
  <cols>
    <col min="2" max="2" width="14.5703125" customWidth="1"/>
    <col min="3" max="3" width="14" customWidth="1"/>
    <col min="4" max="4" width="24.42578125" bestFit="1" customWidth="1"/>
    <col min="5" max="5" width="23.140625" bestFit="1" customWidth="1"/>
    <col min="6" max="6" width="19.42578125" bestFit="1" customWidth="1"/>
    <col min="7" max="7" width="22.85546875" bestFit="1" customWidth="1"/>
    <col min="8" max="8" width="43.140625" bestFit="1" customWidth="1"/>
    <col min="9" max="9" width="41.28515625" bestFit="1" customWidth="1"/>
    <col min="11" max="11" width="25.85546875" bestFit="1" customWidth="1"/>
    <col min="12" max="12" width="15.28515625" customWidth="1"/>
    <col min="14" max="14" width="13.140625" customWidth="1"/>
  </cols>
  <sheetData>
    <row r="1" spans="1:15" x14ac:dyDescent="0.25">
      <c r="A1" t="s">
        <v>0</v>
      </c>
      <c r="B1" t="s">
        <v>201</v>
      </c>
      <c r="C1" t="s">
        <v>202</v>
      </c>
      <c r="D1" t="s">
        <v>223</v>
      </c>
      <c r="E1" t="s">
        <v>224</v>
      </c>
      <c r="F1" t="s">
        <v>204</v>
      </c>
      <c r="G1" t="s">
        <v>203</v>
      </c>
      <c r="H1" t="s">
        <v>225</v>
      </c>
      <c r="I1" t="s">
        <v>226</v>
      </c>
      <c r="J1" t="s">
        <v>227</v>
      </c>
      <c r="K1" t="s">
        <v>228</v>
      </c>
      <c r="L1" t="s">
        <v>229</v>
      </c>
      <c r="M1" t="s">
        <v>230</v>
      </c>
      <c r="N1" t="s">
        <v>231</v>
      </c>
      <c r="O1" t="s">
        <v>232</v>
      </c>
    </row>
    <row r="2" spans="1:15" x14ac:dyDescent="0.25">
      <c r="A2" t="s">
        <v>1</v>
      </c>
    </row>
    <row r="3" spans="1:15" x14ac:dyDescent="0.25">
      <c r="A3" t="s">
        <v>2</v>
      </c>
    </row>
    <row r="4" spans="1:15" x14ac:dyDescent="0.25">
      <c r="A4" t="s">
        <v>3</v>
      </c>
    </row>
    <row r="5" spans="1:15" x14ac:dyDescent="0.25">
      <c r="A5" t="s">
        <v>4</v>
      </c>
    </row>
    <row r="6" spans="1:15" x14ac:dyDescent="0.25">
      <c r="A6" t="s">
        <v>5</v>
      </c>
    </row>
    <row r="7" spans="1:15" x14ac:dyDescent="0.25">
      <c r="A7" t="s">
        <v>6</v>
      </c>
      <c r="B7">
        <v>13777.390600000001</v>
      </c>
      <c r="C7">
        <v>15393.9434</v>
      </c>
      <c r="D7">
        <f>IF(ISNUMBER(B7),LOG10(B7),0)</f>
        <v>4.1391669711760093</v>
      </c>
      <c r="E7">
        <f>IF(ISNUMBER(C7),LOG10(C7),0)</f>
        <v>4.1873498854251716</v>
      </c>
      <c r="F7">
        <f>IF(ISNUMBER(B7),B7-Calc!$O$2,0)</f>
        <v>8168.6649086956531</v>
      </c>
      <c r="G7">
        <f>IF(ISNUMBER(B7),C7-Calc!$X$2,0)</f>
        <v>7433.054084782606</v>
      </c>
      <c r="H7">
        <f>IF(ISNUMBER(B7),D7-Calc!$P$2,0)</f>
        <v>0.60112922074209596</v>
      </c>
      <c r="I7">
        <f>IF(ISNUMBER(B7),E7-Calc!$Y$2,0)</f>
        <v>0.51484188370388217</v>
      </c>
      <c r="J7">
        <f>IF(ISNUMBER(B7),D7*Calc!$AJ$2 +Calc!$AI$2,0)</f>
        <v>4.2797410369600559</v>
      </c>
      <c r="K7">
        <f>IF(ISNUMBER(B7),10^J7,0)</f>
        <v>19043.248600756848</v>
      </c>
      <c r="L7">
        <f>IF(ISNUMBER(B7),J7-Calc!$AN$2,0)</f>
        <v>0.60723303523876471</v>
      </c>
      <c r="M7">
        <f>IF(ISNUMBER(B7),K7-Calc!$AM$2,0)</f>
        <v>11328.059806061257</v>
      </c>
      <c r="N7">
        <f>E7-J7</f>
        <v>-9.2391151534884308E-2</v>
      </c>
      <c r="O7">
        <f>C7-K7</f>
        <v>-3649.3052007568476</v>
      </c>
    </row>
    <row r="8" spans="1:15" x14ac:dyDescent="0.25">
      <c r="A8" t="s">
        <v>7</v>
      </c>
      <c r="B8">
        <v>7596.8051999999998</v>
      </c>
      <c r="C8">
        <v>10657.345499999999</v>
      </c>
      <c r="D8">
        <f t="shared" ref="D8:D70" si="0">IF(ISNUMBER(B8),LOG10(B8),0)</f>
        <v>3.8806309902124005</v>
      </c>
      <c r="E8">
        <f t="shared" ref="E8:E64" si="1">IF(ISNUMBER(C8),LOG10(C8),0)</f>
        <v>4.0276490453788636</v>
      </c>
      <c r="F8">
        <f>IF(ISNUMBER(B8),B8-Calc!$O$2,0)</f>
        <v>1988.0795086956523</v>
      </c>
      <c r="G8">
        <f>IF(ISNUMBER(B8),C8-Calc!$X$2,0)</f>
        <v>2696.4561847826053</v>
      </c>
      <c r="H8">
        <f>IF(ISNUMBER(B8),D8-Calc!$P$2,0)</f>
        <v>0.34259323977848721</v>
      </c>
      <c r="I8">
        <f>IF(ISNUMBER(B8),E8-Calc!$Y$2,0)</f>
        <v>0.35514104365757415</v>
      </c>
      <c r="J8">
        <f>IF(ISNUMBER(B8),D8*Calc!$AJ$2 +Calc!$AI$2,0)</f>
        <v>4.0185799038426904</v>
      </c>
      <c r="K8">
        <f t="shared" ref="K8:K70" si="2">IF(ISNUMBER(B8),10^J8,0)</f>
        <v>10437.101424895594</v>
      </c>
      <c r="L8">
        <f>IF(ISNUMBER(B8),J8-Calc!$AN$2,0)</f>
        <v>0.34607190212139916</v>
      </c>
      <c r="M8">
        <f>IF(ISNUMBER(B8),K8-Calc!$AM$2,0)</f>
        <v>2721.9126302000032</v>
      </c>
      <c r="N8">
        <f t="shared" ref="N8:N64" si="3">E8-J8</f>
        <v>9.0691415361732197E-3</v>
      </c>
      <c r="O8">
        <f t="shared" ref="O8:O64" si="4">C8-K8</f>
        <v>220.24407510440506</v>
      </c>
    </row>
    <row r="9" spans="1:15" x14ac:dyDescent="0.25">
      <c r="A9" t="s">
        <v>8</v>
      </c>
      <c r="B9">
        <v>3635.7556</v>
      </c>
      <c r="C9">
        <v>5191.8113000000003</v>
      </c>
      <c r="D9">
        <f t="shared" si="0"/>
        <v>3.5605946817174816</v>
      </c>
      <c r="E9">
        <f t="shared" si="1"/>
        <v>3.715318899343544</v>
      </c>
      <c r="F9">
        <f>IF(ISNUMBER(B9),B9-Calc!$O$2,0)</f>
        <v>-1972.9700913043475</v>
      </c>
      <c r="G9">
        <f>IF(ISNUMBER(B9),C9-Calc!$X$2,0)</f>
        <v>-2769.0780152173938</v>
      </c>
      <c r="H9">
        <f>IF(ISNUMBER(B9),D9-Calc!$P$2,0)</f>
        <v>2.2556931283568282E-2</v>
      </c>
      <c r="I9">
        <f>IF(ISNUMBER(B9),E9-Calc!$Y$2,0)</f>
        <v>4.281089762225454E-2</v>
      </c>
      <c r="J9">
        <f>IF(ISNUMBER(B9),D9*Calc!$AJ$2 +Calc!$AI$2,0)</f>
        <v>3.6952939741484556</v>
      </c>
      <c r="K9">
        <f t="shared" si="2"/>
        <v>4957.8567481452392</v>
      </c>
      <c r="L9">
        <f>IF(ISNUMBER(B9),J9-Calc!$AN$2,0)</f>
        <v>2.2785972427164403E-2</v>
      </c>
      <c r="M9">
        <f>IF(ISNUMBER(B9),K9-Calc!$AM$2,0)</f>
        <v>-2757.3320465503521</v>
      </c>
      <c r="N9">
        <f t="shared" si="3"/>
        <v>2.0024925195088361E-2</v>
      </c>
      <c r="O9">
        <f t="shared" si="4"/>
        <v>233.95455185476112</v>
      </c>
    </row>
    <row r="10" spans="1:15" x14ac:dyDescent="0.25">
      <c r="A10" t="s">
        <v>9</v>
      </c>
      <c r="B10">
        <v>2140.1965</v>
      </c>
      <c r="C10">
        <v>3064.5075000000002</v>
      </c>
      <c r="D10">
        <f t="shared" si="0"/>
        <v>3.3304536494930801</v>
      </c>
      <c r="E10">
        <f t="shared" si="1"/>
        <v>3.4863606885710228</v>
      </c>
      <c r="F10">
        <f>IF(ISNUMBER(B10),B10-Calc!$O$2,0)</f>
        <v>-3468.5291913043475</v>
      </c>
      <c r="G10">
        <f>IF(ISNUMBER(B10),C10-Calc!$X$2,0)</f>
        <v>-4896.3818152173935</v>
      </c>
      <c r="H10">
        <f>IF(ISNUMBER(B10),D10-Calc!$P$2,0)</f>
        <v>-0.20758410094083324</v>
      </c>
      <c r="I10">
        <f>IF(ISNUMBER(B10),E10-Calc!$Y$2,0)</f>
        <v>-0.18614731315026667</v>
      </c>
      <c r="J10">
        <f>IF(ISNUMBER(B10),D10*Calc!$AJ$2 +Calc!$AI$2,0)</f>
        <v>3.4628161096419108</v>
      </c>
      <c r="K10">
        <f t="shared" si="2"/>
        <v>2902.7932841974325</v>
      </c>
      <c r="L10">
        <f>IF(ISNUMBER(B10),J10-Calc!$AN$2,0)</f>
        <v>-0.20969189207938044</v>
      </c>
      <c r="M10">
        <f>IF(ISNUMBER(B10),K10-Calc!$AM$2,0)</f>
        <v>-4812.3955104981587</v>
      </c>
      <c r="N10">
        <f t="shared" si="3"/>
        <v>2.3544578929111992E-2</v>
      </c>
      <c r="O10">
        <f t="shared" si="4"/>
        <v>161.71421580256765</v>
      </c>
    </row>
    <row r="11" spans="1:15" x14ac:dyDescent="0.25">
      <c r="A11" t="s">
        <v>10</v>
      </c>
      <c r="B11">
        <v>1719.6945000000001</v>
      </c>
      <c r="C11">
        <v>2216.5612999999998</v>
      </c>
      <c r="D11">
        <f t="shared" si="0"/>
        <v>3.2354513022863798</v>
      </c>
      <c r="E11">
        <f t="shared" si="1"/>
        <v>3.3456797464107253</v>
      </c>
      <c r="F11">
        <f>IF(ISNUMBER(B11),B11-Calc!$O$2,0)</f>
        <v>-3889.0311913043474</v>
      </c>
      <c r="G11">
        <f>IF(ISNUMBER(B11),C11-Calc!$X$2,0)</f>
        <v>-5744.3280152173938</v>
      </c>
      <c r="H11">
        <f>IF(ISNUMBER(B11),D11-Calc!$P$2,0)</f>
        <v>-0.30258644814753355</v>
      </c>
      <c r="I11">
        <f>IF(ISNUMBER(B11),E11-Calc!$Y$2,0)</f>
        <v>-0.32682825531056414</v>
      </c>
      <c r="J11">
        <f>IF(ISNUMBER(B11),D11*Calc!$AJ$2 +Calc!$AI$2,0)</f>
        <v>3.366849116758226</v>
      </c>
      <c r="K11">
        <f t="shared" si="2"/>
        <v>2327.2825691864887</v>
      </c>
      <c r="L11">
        <f>IF(ISNUMBER(B11),J11-Calc!$AN$2,0)</f>
        <v>-0.30565888496306526</v>
      </c>
      <c r="M11">
        <f>IF(ISNUMBER(B11),K11-Calc!$AM$2,0)</f>
        <v>-5387.906225509103</v>
      </c>
      <c r="N11">
        <f t="shared" si="3"/>
        <v>-2.116937034750066E-2</v>
      </c>
      <c r="O11">
        <f t="shared" si="4"/>
        <v>-110.72126918648883</v>
      </c>
    </row>
    <row r="12" spans="1:15" x14ac:dyDescent="0.25">
      <c r="A12" t="s">
        <v>11</v>
      </c>
      <c r="B12">
        <v>1251.5885000000001</v>
      </c>
      <c r="C12">
        <v>1686.9667999999999</v>
      </c>
      <c r="D12">
        <f t="shared" si="0"/>
        <v>3.0974615640543037</v>
      </c>
      <c r="E12">
        <f t="shared" si="1"/>
        <v>3.2271065356308091</v>
      </c>
      <c r="F12">
        <f>IF(ISNUMBER(B12),B12-Calc!$O$2,0)</f>
        <v>-4357.1371913043477</v>
      </c>
      <c r="G12">
        <f>IF(ISNUMBER(B12),C12-Calc!$X$2,0)</f>
        <v>-6273.922515217394</v>
      </c>
      <c r="H12">
        <f>IF(ISNUMBER(B12),D12-Calc!$P$2,0)</f>
        <v>-0.4405761863796096</v>
      </c>
      <c r="I12">
        <f>IF(ISNUMBER(B12),E12-Calc!$Y$2,0)</f>
        <v>-0.44540146609048037</v>
      </c>
      <c r="J12">
        <f>IF(ISNUMBER(B12),D12*Calc!$AJ$2 +Calc!$AI$2,0)</f>
        <v>3.2274582425714331</v>
      </c>
      <c r="K12">
        <f t="shared" si="2"/>
        <v>1688.3335183595987</v>
      </c>
      <c r="L12">
        <f>IF(ISNUMBER(B12),J12-Calc!$AN$2,0)</f>
        <v>-0.44504975914985812</v>
      </c>
      <c r="M12">
        <f>IF(ISNUMBER(B12),K12-Calc!$AM$2,0)</f>
        <v>-6026.855276335993</v>
      </c>
      <c r="N12">
        <f t="shared" si="3"/>
        <v>-3.517069406240303E-4</v>
      </c>
      <c r="O12">
        <f t="shared" si="4"/>
        <v>-1.3667183595987353</v>
      </c>
    </row>
    <row r="13" spans="1:15" x14ac:dyDescent="0.25">
      <c r="A13" t="s">
        <v>12</v>
      </c>
      <c r="B13">
        <v>1090.925</v>
      </c>
      <c r="C13">
        <v>1529.2784999999999</v>
      </c>
      <c r="D13">
        <f t="shared" si="0"/>
        <v>3.0377948943044131</v>
      </c>
      <c r="E13">
        <f t="shared" si="1"/>
        <v>3.1844865828611262</v>
      </c>
      <c r="F13">
        <f>IF(ISNUMBER(B13),B13-Calc!$O$2,0)</f>
        <v>-4517.8006913043473</v>
      </c>
      <c r="G13">
        <f>IF(ISNUMBER(B13),C13-Calc!$X$2,0)</f>
        <v>-6431.6108152173947</v>
      </c>
      <c r="H13">
        <f>IF(ISNUMBER(B13),D13-Calc!$P$2,0)</f>
        <v>-0.50024285612950026</v>
      </c>
      <c r="I13">
        <f>IF(ISNUMBER(B13),E13-Calc!$Y$2,0)</f>
        <v>-0.48802141886016326</v>
      </c>
      <c r="J13">
        <f>IF(ISNUMBER(B13),D13*Calc!$AJ$2 +Calc!$AI$2,0)</f>
        <v>3.1671857225796631</v>
      </c>
      <c r="K13">
        <f t="shared" si="2"/>
        <v>1469.554586614883</v>
      </c>
      <c r="L13">
        <f>IF(ISNUMBER(B13),J13-Calc!$AN$2,0)</f>
        <v>-0.50532227914162808</v>
      </c>
      <c r="M13">
        <f>IF(ISNUMBER(B13),K13-Calc!$AM$2,0)</f>
        <v>-6245.634208080708</v>
      </c>
      <c r="N13">
        <f t="shared" si="3"/>
        <v>1.7300860281463049E-2</v>
      </c>
      <c r="O13">
        <f t="shared" si="4"/>
        <v>59.72391338511693</v>
      </c>
    </row>
    <row r="14" spans="1:15" x14ac:dyDescent="0.25">
      <c r="A14" t="s">
        <v>13</v>
      </c>
      <c r="B14">
        <v>727.94449999999995</v>
      </c>
      <c r="C14">
        <v>1276.3823</v>
      </c>
      <c r="D14">
        <f t="shared" si="0"/>
        <v>2.8620982690622587</v>
      </c>
      <c r="E14">
        <f t="shared" si="1"/>
        <v>3.1059807730632869</v>
      </c>
      <c r="F14">
        <f>IF(ISNUMBER(B14),B14-Calc!$O$2,0)</f>
        <v>-4880.7811913043479</v>
      </c>
      <c r="G14">
        <f>IF(ISNUMBER(B14),C14-Calc!$X$2,0)</f>
        <v>-6684.5070152173939</v>
      </c>
      <c r="H14">
        <f>IF(ISNUMBER(B14),D14-Calc!$P$2,0)</f>
        <v>-0.6759394813716546</v>
      </c>
      <c r="I14">
        <f>IF(ISNUMBER(B14),E14-Calc!$Y$2,0)</f>
        <v>-0.56652722865800254</v>
      </c>
      <c r="J14">
        <f>IF(ISNUMBER(B14),D14*Calc!$AJ$2 +Calc!$AI$2,0)</f>
        <v>2.9897050888894663</v>
      </c>
      <c r="K14">
        <f t="shared" si="2"/>
        <v>976.57384553514635</v>
      </c>
      <c r="L14">
        <f>IF(ISNUMBER(B14),J14-Calc!$AN$2,0)</f>
        <v>-0.68280291283182493</v>
      </c>
      <c r="M14">
        <f>IF(ISNUMBER(B14),K14-Calc!$AM$2,0)</f>
        <v>-6738.6149491604447</v>
      </c>
      <c r="N14">
        <f t="shared" si="3"/>
        <v>0.11627568417382061</v>
      </c>
      <c r="O14">
        <f t="shared" si="4"/>
        <v>299.80845446485364</v>
      </c>
    </row>
    <row r="15" spans="1:15" x14ac:dyDescent="0.25">
      <c r="A15" t="s">
        <v>14</v>
      </c>
      <c r="B15">
        <v>846.95450000000005</v>
      </c>
      <c r="C15">
        <v>1442.9962</v>
      </c>
      <c r="D15">
        <f t="shared" si="0"/>
        <v>2.927860079835193</v>
      </c>
      <c r="E15">
        <f t="shared" si="1"/>
        <v>3.1592651874197561</v>
      </c>
      <c r="F15">
        <f>IF(ISNUMBER(B15),B15-Calc!$O$2,0)</f>
        <v>-4761.7711913043477</v>
      </c>
      <c r="G15">
        <f>IF(ISNUMBER(B15),C15-Calc!$X$2,0)</f>
        <v>-6517.8931152173936</v>
      </c>
      <c r="H15">
        <f>IF(ISNUMBER(B15),D15-Calc!$P$2,0)</f>
        <v>-0.6101776705987203</v>
      </c>
      <c r="I15">
        <f>IF(ISNUMBER(B15),E15-Calc!$Y$2,0)</f>
        <v>-0.51324281430153329</v>
      </c>
      <c r="J15">
        <f>IF(ISNUMBER(B15),D15*Calc!$AJ$2 +Calc!$AI$2,0)</f>
        <v>3.0561346394429214</v>
      </c>
      <c r="K15">
        <f t="shared" si="2"/>
        <v>1137.9800263153413</v>
      </c>
      <c r="L15">
        <f>IF(ISNUMBER(B15),J15-Calc!$AN$2,0)</f>
        <v>-0.61637336227836981</v>
      </c>
      <c r="M15">
        <f>IF(ISNUMBER(B15),K15-Calc!$AM$2,0)</f>
        <v>-6577.2087683802501</v>
      </c>
      <c r="N15">
        <f t="shared" si="3"/>
        <v>0.10313054797683474</v>
      </c>
      <c r="O15">
        <f t="shared" si="4"/>
        <v>305.01617368465872</v>
      </c>
    </row>
    <row r="16" spans="1:15" x14ac:dyDescent="0.25">
      <c r="A16" t="s">
        <v>15</v>
      </c>
      <c r="B16">
        <v>1114.7271000000001</v>
      </c>
      <c r="C16">
        <v>1725.6451</v>
      </c>
      <c r="D16">
        <f t="shared" si="0"/>
        <v>3.0471685593389455</v>
      </c>
      <c r="E16">
        <f t="shared" si="1"/>
        <v>3.2369514825958685</v>
      </c>
      <c r="F16">
        <f>IF(ISNUMBER(B16),B16-Calc!$O$2,0)</f>
        <v>-4493.9985913043474</v>
      </c>
      <c r="G16">
        <f>IF(ISNUMBER(B16),C16-Calc!$X$2,0)</f>
        <v>-6235.2442152173944</v>
      </c>
      <c r="H16">
        <f>IF(ISNUMBER(B16),D16-Calc!$P$2,0)</f>
        <v>-0.49086919109496785</v>
      </c>
      <c r="I16">
        <f>IF(ISNUMBER(B16),E16-Calc!$Y$2,0)</f>
        <v>-0.43555651912542093</v>
      </c>
      <c r="J16">
        <f>IF(ISNUMBER(B16),D16*Calc!$AJ$2 +Calc!$AI$2,0)</f>
        <v>3.1766545670041677</v>
      </c>
      <c r="K16">
        <f t="shared" si="2"/>
        <v>1501.9468590553495</v>
      </c>
      <c r="L16">
        <f>IF(ISNUMBER(B16),J16-Calc!$AN$2,0)</f>
        <v>-0.49585343471712351</v>
      </c>
      <c r="M16">
        <f>IF(ISNUMBER(B16),K16-Calc!$AM$2,0)</f>
        <v>-6213.2419356402415</v>
      </c>
      <c r="N16">
        <f t="shared" si="3"/>
        <v>6.0296915591700806E-2</v>
      </c>
      <c r="O16">
        <f t="shared" si="4"/>
        <v>223.69824094465048</v>
      </c>
    </row>
    <row r="17" spans="1:15" x14ac:dyDescent="0.25">
      <c r="A17" t="s">
        <v>16</v>
      </c>
      <c r="B17">
        <v>6466.21</v>
      </c>
      <c r="C17">
        <v>10071.2212</v>
      </c>
      <c r="D17">
        <f t="shared" si="0"/>
        <v>3.8106498048781083</v>
      </c>
      <c r="E17">
        <f t="shared" si="1"/>
        <v>4.0030821347308976</v>
      </c>
      <c r="F17">
        <f>IF(ISNUMBER(B17),B17-Calc!$O$2,0)</f>
        <v>857.48430869565254</v>
      </c>
      <c r="G17">
        <f>IF(ISNUMBER(B17),C17-Calc!$X$2,0)</f>
        <v>2110.3318847826058</v>
      </c>
      <c r="H17">
        <f>IF(ISNUMBER(B17),D17-Calc!$P$2,0)</f>
        <v>0.27261205444419501</v>
      </c>
      <c r="I17">
        <f>IF(ISNUMBER(B17),E17-Calc!$Y$2,0)</f>
        <v>0.33057413300960814</v>
      </c>
      <c r="J17">
        <f>IF(ISNUMBER(B17),D17*Calc!$AJ$2 +Calc!$AI$2,0)</f>
        <v>3.9478881355608419</v>
      </c>
      <c r="K17">
        <f t="shared" si="2"/>
        <v>8869.2753013497022</v>
      </c>
      <c r="L17">
        <f>IF(ISNUMBER(B17),J17-Calc!$AN$2,0)</f>
        <v>0.27538013383955073</v>
      </c>
      <c r="M17">
        <f>IF(ISNUMBER(B17),K17-Calc!$AM$2,0)</f>
        <v>1154.086506654111</v>
      </c>
      <c r="N17">
        <f t="shared" si="3"/>
        <v>5.519399917005563E-2</v>
      </c>
      <c r="O17">
        <f t="shared" si="4"/>
        <v>1201.9458986502977</v>
      </c>
    </row>
    <row r="18" spans="1:15" x14ac:dyDescent="0.25">
      <c r="A18" t="s">
        <v>17</v>
      </c>
      <c r="B18">
        <v>13231.9287</v>
      </c>
      <c r="C18">
        <v>19648.551299999999</v>
      </c>
      <c r="D18">
        <f t="shared" si="0"/>
        <v>4.1216231520270936</v>
      </c>
      <c r="E18">
        <f t="shared" si="1"/>
        <v>4.2933305350875459</v>
      </c>
      <c r="F18">
        <f>IF(ISNUMBER(B18),B18-Calc!$O$2,0)</f>
        <v>7623.2030086956529</v>
      </c>
      <c r="G18">
        <f>IF(ISNUMBER(B18),C18-Calc!$X$2,0)</f>
        <v>11687.661984782604</v>
      </c>
      <c r="H18">
        <f>IF(ISNUMBER(B18),D18-Calc!$P$2,0)</f>
        <v>0.58358540159318029</v>
      </c>
      <c r="I18">
        <f>IF(ISNUMBER(B18),E18-Calc!$Y$2,0)</f>
        <v>0.62082253336625648</v>
      </c>
      <c r="J18">
        <f>IF(ISNUMBER(B18),D18*Calc!$AJ$2 +Calc!$AI$2,0)</f>
        <v>4.2620190793777493</v>
      </c>
      <c r="K18">
        <f t="shared" si="2"/>
        <v>18281.80529805944</v>
      </c>
      <c r="L18">
        <f>IF(ISNUMBER(B18),J18-Calc!$AN$2,0)</f>
        <v>0.58951107765645805</v>
      </c>
      <c r="M18">
        <f>IF(ISNUMBER(B18),K18-Calc!$AM$2,0)</f>
        <v>10566.61650336385</v>
      </c>
      <c r="N18">
        <f t="shared" si="3"/>
        <v>3.1311455709796654E-2</v>
      </c>
      <c r="O18">
        <f t="shared" si="4"/>
        <v>1366.7460019405589</v>
      </c>
    </row>
    <row r="19" spans="1:15" x14ac:dyDescent="0.25">
      <c r="A19" t="s">
        <v>18</v>
      </c>
      <c r="B19">
        <v>12874.8984</v>
      </c>
      <c r="C19">
        <v>18288.8613</v>
      </c>
      <c r="D19">
        <f t="shared" si="0"/>
        <v>4.1097438105681059</v>
      </c>
      <c r="E19">
        <f t="shared" si="1"/>
        <v>4.2621866663008312</v>
      </c>
      <c r="F19">
        <f>IF(ISNUMBER(B19),B19-Calc!$O$2,0)</f>
        <v>7266.1727086956525</v>
      </c>
      <c r="G19">
        <f>IF(ISNUMBER(B19),C19-Calc!$X$2,0)</f>
        <v>10327.971984782605</v>
      </c>
      <c r="H19">
        <f>IF(ISNUMBER(B19),D19-Calc!$P$2,0)</f>
        <v>0.57170606013419256</v>
      </c>
      <c r="I19">
        <f>IF(ISNUMBER(B19),E19-Calc!$Y$2,0)</f>
        <v>0.58967866457954177</v>
      </c>
      <c r="J19">
        <f>IF(ISNUMBER(B19),D19*Calc!$AJ$2 +Calc!$AI$2,0)</f>
        <v>4.2500191161055039</v>
      </c>
      <c r="K19">
        <f t="shared" si="2"/>
        <v>17783.576853253682</v>
      </c>
      <c r="L19">
        <f>IF(ISNUMBER(B19),J19-Calc!$AN$2,0)</f>
        <v>0.57751111438421265</v>
      </c>
      <c r="M19">
        <f>IF(ISNUMBER(B19),K19-Calc!$AM$2,0)</f>
        <v>10068.388058558092</v>
      </c>
      <c r="N19">
        <f t="shared" si="3"/>
        <v>1.2167550195327337E-2</v>
      </c>
      <c r="O19">
        <f t="shared" si="4"/>
        <v>505.28444674631828</v>
      </c>
    </row>
    <row r="20" spans="1:15" x14ac:dyDescent="0.25">
      <c r="A20" t="s">
        <v>19</v>
      </c>
      <c r="B20">
        <v>7281.4287000000004</v>
      </c>
      <c r="C20">
        <v>10392.5486</v>
      </c>
      <c r="D20">
        <f t="shared" si="0"/>
        <v>3.8622166012429822</v>
      </c>
      <c r="E20">
        <f t="shared" si="1"/>
        <v>4.0167220641296568</v>
      </c>
      <c r="F20">
        <f>IF(ISNUMBER(B20),B20-Calc!$O$2,0)</f>
        <v>1672.7030086956529</v>
      </c>
      <c r="G20">
        <f>IF(ISNUMBER(B20),C20-Calc!$X$2,0)</f>
        <v>2431.6592847826059</v>
      </c>
      <c r="H20">
        <f>IF(ISNUMBER(B20),D20-Calc!$P$2,0)</f>
        <v>0.32417885080906883</v>
      </c>
      <c r="I20">
        <f>IF(ISNUMBER(B20),E20-Calc!$Y$2,0)</f>
        <v>0.34421406240836738</v>
      </c>
      <c r="J20">
        <f>IF(ISNUMBER(B20),D20*Calc!$AJ$2 +Calc!$AI$2,0)</f>
        <v>3.9999785367486691</v>
      </c>
      <c r="K20">
        <f t="shared" si="2"/>
        <v>9999.5058025863509</v>
      </c>
      <c r="L20">
        <f>IF(ISNUMBER(B20),J20-Calc!$AN$2,0)</f>
        <v>0.32747053502737788</v>
      </c>
      <c r="M20">
        <f>IF(ISNUMBER(B20),K20-Calc!$AM$2,0)</f>
        <v>2284.3170078907597</v>
      </c>
      <c r="N20">
        <f t="shared" si="3"/>
        <v>1.6743527380987722E-2</v>
      </c>
      <c r="O20">
        <f t="shared" si="4"/>
        <v>393.04279741364917</v>
      </c>
    </row>
    <row r="21" spans="1:15" x14ac:dyDescent="0.25">
      <c r="A21" t="s">
        <v>20</v>
      </c>
      <c r="B21">
        <v>3320.3789000000002</v>
      </c>
      <c r="C21">
        <v>5072.8010999999997</v>
      </c>
      <c r="D21">
        <f t="shared" si="0"/>
        <v>3.5211876453877444</v>
      </c>
      <c r="E21">
        <f t="shared" si="1"/>
        <v>3.7052478343525128</v>
      </c>
      <c r="F21">
        <f>IF(ISNUMBER(B21),B21-Calc!$O$2,0)</f>
        <v>-2288.3467913043473</v>
      </c>
      <c r="G21">
        <f>IF(ISNUMBER(B21),C21-Calc!$X$2,0)</f>
        <v>-2888.0882152173945</v>
      </c>
      <c r="H21">
        <f>IF(ISNUMBER(B21),D21-Calc!$P$2,0)</f>
        <v>-1.6850105046168906E-2</v>
      </c>
      <c r="I21">
        <f>IF(ISNUMBER(B21),E21-Calc!$Y$2,0)</f>
        <v>3.2739832631223376E-2</v>
      </c>
      <c r="J21">
        <f>IF(ISNUMBER(B21),D21*Calc!$AJ$2 +Calc!$AI$2,0)</f>
        <v>3.6554868021551696</v>
      </c>
      <c r="K21">
        <f t="shared" si="2"/>
        <v>4523.6271520034215</v>
      </c>
      <c r="L21">
        <f>IF(ISNUMBER(B21),J21-Calc!$AN$2,0)</f>
        <v>-1.7021199566121581E-2</v>
      </c>
      <c r="M21">
        <f>IF(ISNUMBER(B21),K21-Calc!$AM$2,0)</f>
        <v>-3191.5616426921697</v>
      </c>
      <c r="N21">
        <f t="shared" si="3"/>
        <v>4.976103219734318E-2</v>
      </c>
      <c r="O21">
        <f t="shared" si="4"/>
        <v>549.17394799657814</v>
      </c>
    </row>
    <row r="22" spans="1:15" x14ac:dyDescent="0.25">
      <c r="A22" t="s">
        <v>21</v>
      </c>
      <c r="B22">
        <v>2370.2824999999998</v>
      </c>
      <c r="C22">
        <v>3552.4486000000002</v>
      </c>
      <c r="D22">
        <f t="shared" si="0"/>
        <v>3.3748001100943257</v>
      </c>
      <c r="E22">
        <f t="shared" si="1"/>
        <v>3.5505278028844161</v>
      </c>
      <c r="F22">
        <f>IF(ISNUMBER(B22),B22-Calc!$O$2,0)</f>
        <v>-3238.4431913043477</v>
      </c>
      <c r="G22">
        <f>IF(ISNUMBER(B22),C22-Calc!$X$2,0)</f>
        <v>-4408.4407152173935</v>
      </c>
      <c r="H22">
        <f>IF(ISNUMBER(B22),D22-Calc!$P$2,0)</f>
        <v>-0.16323764033958765</v>
      </c>
      <c r="I22">
        <f>IF(ISNUMBER(B22),E22-Calc!$Y$2,0)</f>
        <v>-0.12198019883687339</v>
      </c>
      <c r="J22">
        <f>IF(ISNUMBER(B22),D22*Calc!$AJ$2 +Calc!$AI$2,0)</f>
        <v>3.5076128603966774</v>
      </c>
      <c r="K22">
        <f t="shared" si="2"/>
        <v>3218.1987394909906</v>
      </c>
      <c r="L22">
        <f>IF(ISNUMBER(B22),J22-Calc!$AN$2,0)</f>
        <v>-0.1648951413246138</v>
      </c>
      <c r="M22">
        <f>IF(ISNUMBER(B22),K22-Calc!$AM$2,0)</f>
        <v>-4496.9900552046001</v>
      </c>
      <c r="N22">
        <f t="shared" si="3"/>
        <v>4.2914942487738639E-2</v>
      </c>
      <c r="O22">
        <f t="shared" si="4"/>
        <v>334.24986050900952</v>
      </c>
    </row>
    <row r="23" spans="1:15" x14ac:dyDescent="0.25">
      <c r="A23" t="s">
        <v>22</v>
      </c>
      <c r="B23">
        <v>1608.6185</v>
      </c>
      <c r="C23">
        <v>2514.0862000000002</v>
      </c>
      <c r="D23">
        <f t="shared" si="0"/>
        <v>3.2064530590213254</v>
      </c>
      <c r="E23">
        <f t="shared" si="1"/>
        <v>3.4003801641783196</v>
      </c>
      <c r="F23">
        <f>IF(ISNUMBER(B23),B23-Calc!$O$2,0)</f>
        <v>-4000.1071913043475</v>
      </c>
      <c r="G23">
        <f>IF(ISNUMBER(B23),C23-Calc!$X$2,0)</f>
        <v>-5446.8031152173935</v>
      </c>
      <c r="H23">
        <f>IF(ISNUMBER(B23),D23-Calc!$P$2,0)</f>
        <v>-0.33158469141258795</v>
      </c>
      <c r="I23">
        <f>IF(ISNUMBER(B23),E23-Calc!$Y$2,0)</f>
        <v>-0.27212783754296987</v>
      </c>
      <c r="J23">
        <f>IF(ISNUMBER(B23),D23*Calc!$AJ$2 +Calc!$AI$2,0)</f>
        <v>3.3375564278207408</v>
      </c>
      <c r="K23">
        <f t="shared" si="2"/>
        <v>2175.4866763341133</v>
      </c>
      <c r="L23">
        <f>IF(ISNUMBER(B23),J23-Calc!$AN$2,0)</f>
        <v>-0.33495157390055041</v>
      </c>
      <c r="M23">
        <f>IF(ISNUMBER(B23),K23-Calc!$AM$2,0)</f>
        <v>-5539.7021183614779</v>
      </c>
      <c r="N23">
        <f t="shared" si="3"/>
        <v>6.2823736357578763E-2</v>
      </c>
      <c r="O23">
        <f t="shared" si="4"/>
        <v>338.59952366588686</v>
      </c>
    </row>
    <row r="24" spans="1:15" x14ac:dyDescent="0.25">
      <c r="A24" t="s">
        <v>23</v>
      </c>
      <c r="B24">
        <v>1372.5820000000001</v>
      </c>
      <c r="C24">
        <v>1975.5659000000001</v>
      </c>
      <c r="D24">
        <f t="shared" si="0"/>
        <v>3.137538299266927</v>
      </c>
      <c r="E24">
        <f t="shared" si="1"/>
        <v>3.2956915212505735</v>
      </c>
      <c r="F24">
        <f>IF(ISNUMBER(B24),B24-Calc!$O$2,0)</f>
        <v>-4236.1436913043472</v>
      </c>
      <c r="G24">
        <f>IF(ISNUMBER(B24),C24-Calc!$X$2,0)</f>
        <v>-5985.3234152173936</v>
      </c>
      <c r="H24">
        <f>IF(ISNUMBER(B24),D24-Calc!$P$2,0)</f>
        <v>-0.40049945116698638</v>
      </c>
      <c r="I24">
        <f>IF(ISNUMBER(B24),E24-Calc!$Y$2,0)</f>
        <v>-0.37681648047071592</v>
      </c>
      <c r="J24">
        <f>IF(ISNUMBER(B24),D24*Calc!$AJ$2 +Calc!$AI$2,0)</f>
        <v>3.2679419135125642</v>
      </c>
      <c r="K24">
        <f t="shared" si="2"/>
        <v>1853.2837318432973</v>
      </c>
      <c r="L24">
        <f>IF(ISNUMBER(B24),J24-Calc!$AN$2,0)</f>
        <v>-0.40456608820872697</v>
      </c>
      <c r="M24">
        <f>IF(ISNUMBER(B24),K24-Calc!$AM$2,0)</f>
        <v>-5861.9050628522937</v>
      </c>
      <c r="N24">
        <f t="shared" si="3"/>
        <v>2.7749607738009274E-2</v>
      </c>
      <c r="O24">
        <f t="shared" si="4"/>
        <v>122.28216815670271</v>
      </c>
    </row>
    <row r="25" spans="1:15" x14ac:dyDescent="0.25">
      <c r="A25" t="s">
        <v>24</v>
      </c>
      <c r="B25">
        <v>839.02049999999997</v>
      </c>
      <c r="C25">
        <v>1243.6545000000001</v>
      </c>
      <c r="D25">
        <f t="shared" si="0"/>
        <v>2.9237725721852117</v>
      </c>
      <c r="E25">
        <f t="shared" si="1"/>
        <v>3.0946997456408858</v>
      </c>
      <c r="F25">
        <f>IF(ISNUMBER(B25),B25-Calc!$O$2,0)</f>
        <v>-4769.7051913043479</v>
      </c>
      <c r="G25">
        <f>IF(ISNUMBER(B25),C25-Calc!$X$2,0)</f>
        <v>-6717.2348152173945</v>
      </c>
      <c r="H25">
        <f>IF(ISNUMBER(B25),D25-Calc!$P$2,0)</f>
        <v>-0.61426517824870164</v>
      </c>
      <c r="I25">
        <f>IF(ISNUMBER(B25),E25-Calc!$Y$2,0)</f>
        <v>-0.57780825608040365</v>
      </c>
      <c r="J25">
        <f>IF(ISNUMBER(B25),D25*Calc!$AJ$2 +Calc!$AI$2,0)</f>
        <v>3.0520056275912006</v>
      </c>
      <c r="K25">
        <f t="shared" si="2"/>
        <v>1127.2120625033585</v>
      </c>
      <c r="L25">
        <f>IF(ISNUMBER(B25),J25-Calc!$AN$2,0)</f>
        <v>-0.62050237413009057</v>
      </c>
      <c r="M25">
        <f>IF(ISNUMBER(B25),K25-Calc!$AM$2,0)</f>
        <v>-6587.9767321922327</v>
      </c>
      <c r="N25">
        <f t="shared" si="3"/>
        <v>4.2694118049685148E-2</v>
      </c>
      <c r="O25">
        <f t="shared" si="4"/>
        <v>116.44243749664156</v>
      </c>
    </row>
    <row r="26" spans="1:15" x14ac:dyDescent="0.25">
      <c r="A26" t="s">
        <v>25</v>
      </c>
      <c r="B26">
        <v>896.14530000000002</v>
      </c>
      <c r="C26">
        <v>1075.2554</v>
      </c>
      <c r="D26">
        <f t="shared" si="0"/>
        <v>2.9523784313945134</v>
      </c>
      <c r="E26">
        <f t="shared" si="1"/>
        <v>3.0315116322857096</v>
      </c>
      <c r="F26">
        <f>IF(ISNUMBER(B26),B26-Calc!$O$2,0)</f>
        <v>-4712.5803913043474</v>
      </c>
      <c r="G26">
        <f>IF(ISNUMBER(B26),C26-Calc!$X$2,0)</f>
        <v>-6885.6339152173941</v>
      </c>
      <c r="H26">
        <f>IF(ISNUMBER(B26),D26-Calc!$P$2,0)</f>
        <v>-0.58565931903939994</v>
      </c>
      <c r="I26">
        <f>IF(ISNUMBER(B26),E26-Calc!$Y$2,0)</f>
        <v>-0.6409963694355798</v>
      </c>
      <c r="J26">
        <f>IF(ISNUMBER(B26),D26*Calc!$AJ$2 +Calc!$AI$2,0)</f>
        <v>3.0809019482389197</v>
      </c>
      <c r="K26">
        <f t="shared" si="2"/>
        <v>1204.7639070767232</v>
      </c>
      <c r="L26">
        <f>IF(ISNUMBER(B26),J26-Calc!$AN$2,0)</f>
        <v>-0.5916060534823715</v>
      </c>
      <c r="M26">
        <f>IF(ISNUMBER(B26),K26-Calc!$AM$2,0)</f>
        <v>-6510.4248876188685</v>
      </c>
      <c r="N26">
        <f t="shared" si="3"/>
        <v>-4.9390315953210084E-2</v>
      </c>
      <c r="O26">
        <f t="shared" si="4"/>
        <v>-129.50850707672316</v>
      </c>
    </row>
    <row r="27" spans="1:15" x14ac:dyDescent="0.25">
      <c r="A27" t="s">
        <v>26</v>
      </c>
      <c r="B27">
        <v>1160.3475000000001</v>
      </c>
      <c r="C27">
        <v>1454.8973000000001</v>
      </c>
      <c r="D27">
        <f t="shared" si="0"/>
        <v>3.0645880708923499</v>
      </c>
      <c r="E27">
        <f t="shared" si="1"/>
        <v>3.1628323379147334</v>
      </c>
      <c r="F27">
        <f>IF(ISNUMBER(B27),B27-Calc!$O$2,0)</f>
        <v>-4448.3781913043476</v>
      </c>
      <c r="G27">
        <f>IF(ISNUMBER(B27),C27-Calc!$X$2,0)</f>
        <v>-6505.9920152173945</v>
      </c>
      <c r="H27">
        <f>IF(ISNUMBER(B27),D27-Calc!$P$2,0)</f>
        <v>-0.47344967954156347</v>
      </c>
      <c r="I27">
        <f>IF(ISNUMBER(B27),E27-Calc!$Y$2,0)</f>
        <v>-0.50967566380655605</v>
      </c>
      <c r="J27">
        <f>IF(ISNUMBER(B27),D27*Calc!$AJ$2 +Calc!$AI$2,0)</f>
        <v>3.1942509547823099</v>
      </c>
      <c r="K27">
        <f t="shared" si="2"/>
        <v>1564.0511603066157</v>
      </c>
      <c r="L27">
        <f>IF(ISNUMBER(B27),J27-Calc!$AN$2,0)</f>
        <v>-0.4782570469389813</v>
      </c>
      <c r="M27">
        <f>IF(ISNUMBER(B27),K27-Calc!$AM$2,0)</f>
        <v>-6151.1376343889751</v>
      </c>
      <c r="N27">
        <f t="shared" si="3"/>
        <v>-3.1418616867576521E-2</v>
      </c>
      <c r="O27">
        <f t="shared" si="4"/>
        <v>-109.15386030661557</v>
      </c>
    </row>
    <row r="28" spans="1:15" x14ac:dyDescent="0.25">
      <c r="A28" t="s">
        <v>27</v>
      </c>
      <c r="B28">
        <v>1370.5985000000001</v>
      </c>
      <c r="C28">
        <v>2020.1948</v>
      </c>
      <c r="D28">
        <f t="shared" si="0"/>
        <v>3.1369102521843679</v>
      </c>
      <c r="E28">
        <f t="shared" si="1"/>
        <v>3.3053932488951792</v>
      </c>
      <c r="F28">
        <f>IF(ISNUMBER(B28),B28-Calc!$O$2,0)</f>
        <v>-4238.1271913043474</v>
      </c>
      <c r="G28">
        <f>IF(ISNUMBER(B28),C28-Calc!$X$2,0)</f>
        <v>-5940.6945152173939</v>
      </c>
      <c r="H28">
        <f>IF(ISNUMBER(B28),D28-Calc!$P$2,0)</f>
        <v>-0.40112749824954541</v>
      </c>
      <c r="I28">
        <f>IF(ISNUMBER(B28),E28-Calc!$Y$2,0)</f>
        <v>-0.36711475282611028</v>
      </c>
      <c r="J28">
        <f>IF(ISNUMBER(B28),D28*Calc!$AJ$2 +Calc!$AI$2,0)</f>
        <v>3.2673074892938505</v>
      </c>
      <c r="K28">
        <f t="shared" si="2"/>
        <v>1850.5784022562411</v>
      </c>
      <c r="L28">
        <f>IF(ISNUMBER(B28),J28-Calc!$AN$2,0)</f>
        <v>-0.40520051242744071</v>
      </c>
      <c r="M28">
        <f>IF(ISNUMBER(B28),K28-Calc!$AM$2,0)</f>
        <v>-5864.6103924393501</v>
      </c>
      <c r="N28">
        <f t="shared" si="3"/>
        <v>3.808575960132865E-2</v>
      </c>
      <c r="O28">
        <f t="shared" si="4"/>
        <v>169.61639774375885</v>
      </c>
    </row>
    <row r="29" spans="1:15" x14ac:dyDescent="0.25">
      <c r="A29" t="s">
        <v>28</v>
      </c>
      <c r="B29">
        <v>5916.7803000000004</v>
      </c>
      <c r="C29">
        <v>8541.9426000000003</v>
      </c>
      <c r="D29">
        <f t="shared" si="0"/>
        <v>3.7720854434921374</v>
      </c>
      <c r="E29">
        <f t="shared" si="1"/>
        <v>3.9315566487359681</v>
      </c>
      <c r="F29">
        <f>IF(ISNUMBER(B29),B29-Calc!$O$2,0)</f>
        <v>308.05460869565286</v>
      </c>
      <c r="G29">
        <f>IF(ISNUMBER(B29),C29-Calc!$X$2,0)</f>
        <v>581.05328478260617</v>
      </c>
      <c r="H29">
        <f>IF(ISNUMBER(B29),D29-Calc!$P$2,0)</f>
        <v>0.23404769305822404</v>
      </c>
      <c r="I29">
        <f>IF(ISNUMBER(B29),E29-Calc!$Y$2,0)</f>
        <v>0.25904864701467867</v>
      </c>
      <c r="J29">
        <f>IF(ISNUMBER(B29),D29*Calc!$AJ$2 +Calc!$AI$2,0)</f>
        <v>3.9089321949603519</v>
      </c>
      <c r="K29">
        <f t="shared" si="2"/>
        <v>8108.3445492264646</v>
      </c>
      <c r="L29">
        <f>IF(ISNUMBER(B29),J29-Calc!$AN$2,0)</f>
        <v>0.23642419323906072</v>
      </c>
      <c r="M29">
        <f>IF(ISNUMBER(B29),K29-Calc!$AM$2,0)</f>
        <v>393.15575453087331</v>
      </c>
      <c r="N29">
        <f t="shared" si="3"/>
        <v>2.2624453775616171E-2</v>
      </c>
      <c r="O29">
        <f t="shared" si="4"/>
        <v>433.59805077353576</v>
      </c>
    </row>
    <row r="30" spans="1:15" x14ac:dyDescent="0.25">
      <c r="A30" t="s">
        <v>29</v>
      </c>
      <c r="B30">
        <v>22264.787100000001</v>
      </c>
      <c r="C30">
        <v>32825.9326</v>
      </c>
      <c r="D30">
        <f t="shared" si="0"/>
        <v>4.347618546683174</v>
      </c>
      <c r="E30">
        <f t="shared" si="1"/>
        <v>4.5162170734448477</v>
      </c>
      <c r="F30">
        <f>IF(ISNUMBER(B30),B30-Calc!$O$2,0)</f>
        <v>16656.061408695656</v>
      </c>
      <c r="G30">
        <f>IF(ISNUMBER(B30),C30-Calc!$X$2,0)</f>
        <v>24865.043284782605</v>
      </c>
      <c r="H30">
        <f>IF(ISNUMBER(B30),D30-Calc!$P$2,0)</f>
        <v>0.80958079624926071</v>
      </c>
      <c r="I30">
        <f>IF(ISNUMBER(B30),E30-Calc!$Y$2,0)</f>
        <v>0.84370907172355825</v>
      </c>
      <c r="J30">
        <f>IF(ISNUMBER(B30),D30*Calc!$AJ$2 +Calc!$AI$2,0)</f>
        <v>4.4903092118680341</v>
      </c>
      <c r="K30">
        <f t="shared" si="2"/>
        <v>30924.964650286347</v>
      </c>
      <c r="L30">
        <f>IF(ISNUMBER(B30),J30-Calc!$AN$2,0)</f>
        <v>0.8178012101467429</v>
      </c>
      <c r="M30">
        <f>IF(ISNUMBER(B30),K30-Calc!$AM$2,0)</f>
        <v>23209.775855590757</v>
      </c>
      <c r="N30">
        <f t="shared" si="3"/>
        <v>2.5907861576813573E-2</v>
      </c>
      <c r="O30">
        <f t="shared" si="4"/>
        <v>1900.9679497136531</v>
      </c>
    </row>
    <row r="31" spans="1:15" x14ac:dyDescent="0.25">
      <c r="A31" t="s">
        <v>30</v>
      </c>
      <c r="B31">
        <v>16962.892599999999</v>
      </c>
      <c r="C31">
        <v>25738.886699999999</v>
      </c>
      <c r="D31">
        <f t="shared" si="0"/>
        <v>4.2294999123724626</v>
      </c>
      <c r="E31">
        <f t="shared" si="1"/>
        <v>4.4105897581665374</v>
      </c>
      <c r="F31">
        <f>IF(ISNUMBER(B31),B31-Calc!$O$2,0)</f>
        <v>11354.166908695652</v>
      </c>
      <c r="G31">
        <f>IF(ISNUMBER(B31),C31-Calc!$X$2,0)</f>
        <v>17777.997384782604</v>
      </c>
      <c r="H31">
        <f>IF(ISNUMBER(B31),D31-Calc!$P$2,0)</f>
        <v>0.69146216193854926</v>
      </c>
      <c r="I31">
        <f>IF(ISNUMBER(B31),E31-Calc!$Y$2,0)</f>
        <v>0.73808175644524798</v>
      </c>
      <c r="J31">
        <f>IF(ISNUMBER(B31),D31*Calc!$AJ$2 +Calc!$AI$2,0)</f>
        <v>4.3709912110857623</v>
      </c>
      <c r="K31">
        <f t="shared" si="2"/>
        <v>23495.852712863027</v>
      </c>
      <c r="L31">
        <f>IF(ISNUMBER(B31),J31-Calc!$AN$2,0)</f>
        <v>0.69848320936447106</v>
      </c>
      <c r="M31">
        <f>IF(ISNUMBER(B31),K31-Calc!$AM$2,0)</f>
        <v>15780.663918167436</v>
      </c>
      <c r="N31">
        <f t="shared" si="3"/>
        <v>3.9598547080775148E-2</v>
      </c>
      <c r="O31">
        <f t="shared" si="4"/>
        <v>2243.0339871369724</v>
      </c>
    </row>
    <row r="32" spans="1:15" x14ac:dyDescent="0.25">
      <c r="A32" t="s">
        <v>31</v>
      </c>
      <c r="B32">
        <v>13164.489299999999</v>
      </c>
      <c r="C32">
        <v>19824.090800000002</v>
      </c>
      <c r="D32">
        <f t="shared" si="0"/>
        <v>4.1194040158542427</v>
      </c>
      <c r="E32">
        <f t="shared" si="1"/>
        <v>4.2971932782293578</v>
      </c>
      <c r="F32">
        <f>IF(ISNUMBER(B32),B32-Calc!$O$2,0)</f>
        <v>7555.7636086956518</v>
      </c>
      <c r="G32">
        <f>IF(ISNUMBER(B32),C32-Calc!$X$2,0)</f>
        <v>11863.201484782607</v>
      </c>
      <c r="H32">
        <f>IF(ISNUMBER(B32),D32-Calc!$P$2,0)</f>
        <v>0.58136626542032932</v>
      </c>
      <c r="I32">
        <f>IF(ISNUMBER(B32),E32-Calc!$Y$2,0)</f>
        <v>0.62468527650806838</v>
      </c>
      <c r="J32">
        <f>IF(ISNUMBER(B32),D32*Calc!$AJ$2 +Calc!$AI$2,0)</f>
        <v>4.2597774102867252</v>
      </c>
      <c r="K32">
        <f t="shared" si="2"/>
        <v>18187.684431008725</v>
      </c>
      <c r="L32">
        <f>IF(ISNUMBER(B32),J32-Calc!$AN$2,0)</f>
        <v>0.58726940856543397</v>
      </c>
      <c r="M32">
        <f>IF(ISNUMBER(B32),K32-Calc!$AM$2,0)</f>
        <v>10472.495636313135</v>
      </c>
      <c r="N32">
        <f t="shared" si="3"/>
        <v>3.741586794263263E-2</v>
      </c>
      <c r="O32">
        <f t="shared" si="4"/>
        <v>1636.4063689912764</v>
      </c>
    </row>
    <row r="33" spans="1:15" x14ac:dyDescent="0.25">
      <c r="A33" t="s">
        <v>32</v>
      </c>
      <c r="B33">
        <v>5030.1558000000005</v>
      </c>
      <c r="C33">
        <v>7316.1394</v>
      </c>
      <c r="D33">
        <f t="shared" si="0"/>
        <v>3.7015814367522295</v>
      </c>
      <c r="E33">
        <f t="shared" si="1"/>
        <v>3.8642819718281642</v>
      </c>
      <c r="F33">
        <f>IF(ISNUMBER(B33),B33-Calc!$O$2,0)</f>
        <v>-578.56989130434704</v>
      </c>
      <c r="G33">
        <f>IF(ISNUMBER(B33),C33-Calc!$X$2,0)</f>
        <v>-644.74991521739412</v>
      </c>
      <c r="H33">
        <f>IF(ISNUMBER(B33),D33-Calc!$P$2,0)</f>
        <v>0.16354368631831617</v>
      </c>
      <c r="I33">
        <f>IF(ISNUMBER(B33),E33-Calc!$Y$2,0)</f>
        <v>0.1917739701068748</v>
      </c>
      <c r="J33">
        <f>IF(ISNUMBER(B33),D33*Calc!$AJ$2 +Calc!$AI$2,0)</f>
        <v>3.8377122965892219</v>
      </c>
      <c r="K33">
        <f t="shared" si="2"/>
        <v>6881.962417286325</v>
      </c>
      <c r="L33">
        <f>IF(ISNUMBER(B33),J33-Calc!$AN$2,0)</f>
        <v>0.16520429486793065</v>
      </c>
      <c r="M33">
        <f>IF(ISNUMBER(B33),K33-Calc!$AM$2,0)</f>
        <v>-833.22637740926621</v>
      </c>
      <c r="N33">
        <f t="shared" si="3"/>
        <v>2.6569675238942381E-2</v>
      </c>
      <c r="O33">
        <f t="shared" si="4"/>
        <v>434.17698271367499</v>
      </c>
    </row>
    <row r="34" spans="1:15" x14ac:dyDescent="0.25">
      <c r="A34" t="s">
        <v>33</v>
      </c>
      <c r="B34">
        <v>3155.7485000000001</v>
      </c>
      <c r="C34">
        <v>4135.5973999999997</v>
      </c>
      <c r="D34">
        <f t="shared" si="0"/>
        <v>3.499102384456751</v>
      </c>
      <c r="E34">
        <f t="shared" si="1"/>
        <v>3.6165382536185735</v>
      </c>
      <c r="F34">
        <f>IF(ISNUMBER(B34),B34-Calc!$O$2,0)</f>
        <v>-2452.9771913043473</v>
      </c>
      <c r="G34">
        <f>IF(ISNUMBER(B34),C34-Calc!$X$2,0)</f>
        <v>-3825.2919152173945</v>
      </c>
      <c r="H34">
        <f>IF(ISNUMBER(B34),D34-Calc!$P$2,0)</f>
        <v>-3.8935365977162295E-2</v>
      </c>
      <c r="I34">
        <f>IF(ISNUMBER(B34),E34-Calc!$Y$2,0)</f>
        <v>-5.5969748102715933E-2</v>
      </c>
      <c r="J34">
        <f>IF(ISNUMBER(B34),D34*Calc!$AJ$2 +Calc!$AI$2,0)</f>
        <v>3.6331772893808423</v>
      </c>
      <c r="K34">
        <f t="shared" si="2"/>
        <v>4297.118095892677</v>
      </c>
      <c r="L34">
        <f>IF(ISNUMBER(B34),J34-Calc!$AN$2,0)</f>
        <v>-3.9330712340448937E-2</v>
      </c>
      <c r="M34">
        <f>IF(ISNUMBER(B34),K34-Calc!$AM$2,0)</f>
        <v>-3418.0706988029142</v>
      </c>
      <c r="N34">
        <f t="shared" si="3"/>
        <v>-1.6639035762268772E-2</v>
      </c>
      <c r="O34">
        <f t="shared" si="4"/>
        <v>-161.5206958926774</v>
      </c>
    </row>
    <row r="35" spans="1:15" x14ac:dyDescent="0.25">
      <c r="A35" t="s">
        <v>34</v>
      </c>
      <c r="B35">
        <v>1693.9091000000001</v>
      </c>
      <c r="C35">
        <v>2475.4079999999999</v>
      </c>
      <c r="D35">
        <f t="shared" si="0"/>
        <v>3.2288901011377695</v>
      </c>
      <c r="E35">
        <f t="shared" si="1"/>
        <v>3.3936467901565743</v>
      </c>
      <c r="F35">
        <f>IF(ISNUMBER(B35),B35-Calc!$O$2,0)</f>
        <v>-3914.8165913043476</v>
      </c>
      <c r="G35">
        <f>IF(ISNUMBER(B35),C35-Calc!$X$2,0)</f>
        <v>-5485.4813152173938</v>
      </c>
      <c r="H35">
        <f>IF(ISNUMBER(B35),D35-Calc!$P$2,0)</f>
        <v>-0.3091476492961438</v>
      </c>
      <c r="I35">
        <f>IF(ISNUMBER(B35),E35-Calc!$Y$2,0)</f>
        <v>-0.27886121156471511</v>
      </c>
      <c r="J35">
        <f>IF(ISNUMBER(B35),D35*Calc!$AJ$2 +Calc!$AI$2,0)</f>
        <v>3.3602212937364735</v>
      </c>
      <c r="K35">
        <f t="shared" si="2"/>
        <v>2292.0352564664136</v>
      </c>
      <c r="L35">
        <f>IF(ISNUMBER(B35),J35-Calc!$AN$2,0)</f>
        <v>-0.31228670798481772</v>
      </c>
      <c r="M35">
        <f>IF(ISNUMBER(B35),K35-Calc!$AM$2,0)</f>
        <v>-5423.1535382291777</v>
      </c>
      <c r="N35">
        <f t="shared" si="3"/>
        <v>3.3425496420100842E-2</v>
      </c>
      <c r="O35">
        <f t="shared" si="4"/>
        <v>183.37274353358634</v>
      </c>
    </row>
    <row r="36" spans="1:15" x14ac:dyDescent="0.25">
      <c r="A36" t="s">
        <v>35</v>
      </c>
      <c r="C36">
        <v>2261.1898999999999</v>
      </c>
      <c r="E36">
        <f t="shared" si="1"/>
        <v>3.3543370369401848</v>
      </c>
      <c r="G36">
        <f>IF(ISNUMBER(B36),C36-Calc!$X$2,0)</f>
        <v>0</v>
      </c>
      <c r="H36">
        <f>IF(ISNUMBER(B36),D36-Calc!$P$2,0)</f>
        <v>0</v>
      </c>
      <c r="I36">
        <f>IF(ISNUMBER(B36),E36-Calc!$Y$2,0)</f>
        <v>0</v>
      </c>
      <c r="J36">
        <f>IF(ISNUMBER(B36),D36*Calc!$AJ$2 +Calc!$AI$2,0)</f>
        <v>0</v>
      </c>
      <c r="K36">
        <f t="shared" si="2"/>
        <v>0</v>
      </c>
      <c r="L36">
        <f>IF(ISNUMBER(B36),J36-Calc!$AN$2,0)</f>
        <v>0</v>
      </c>
      <c r="M36">
        <f>IF(ISNUMBER(B36),K36-Calc!$AM$2,0)</f>
        <v>0</v>
      </c>
    </row>
    <row r="37" spans="1:15" x14ac:dyDescent="0.25">
      <c r="A37" t="s">
        <v>36</v>
      </c>
      <c r="C37">
        <v>2014.2442000000001</v>
      </c>
      <c r="E37">
        <f t="shared" si="1"/>
        <v>3.3041121217704132</v>
      </c>
      <c r="G37">
        <f>IF(ISNUMBER(B37),C37-Calc!$X$2,0)</f>
        <v>0</v>
      </c>
      <c r="H37">
        <f>IF(ISNUMBER(B37),D37-Calc!$P$2,0)</f>
        <v>0</v>
      </c>
      <c r="I37">
        <f>IF(ISNUMBER(B37),E37-Calc!$Y$2,0)</f>
        <v>0</v>
      </c>
      <c r="J37">
        <f>IF(ISNUMBER(B37),D37*Calc!$AJ$2 +Calc!$AI$2,0)</f>
        <v>0</v>
      </c>
      <c r="K37">
        <f t="shared" si="2"/>
        <v>0</v>
      </c>
      <c r="L37">
        <f>IF(ISNUMBER(B37),J37-Calc!$AN$2,0)</f>
        <v>0</v>
      </c>
      <c r="M37">
        <f>IF(ISNUMBER(B37),K37-Calc!$AM$2,0)</f>
        <v>0</v>
      </c>
    </row>
    <row r="38" spans="1:15" x14ac:dyDescent="0.25">
      <c r="A38" t="s">
        <v>37</v>
      </c>
      <c r="C38">
        <v>1627.4617000000001</v>
      </c>
      <c r="E38">
        <f t="shared" si="1"/>
        <v>3.2115107768565871</v>
      </c>
      <c r="G38">
        <f>IF(ISNUMBER(B38),C38-Calc!$X$2,0)</f>
        <v>0</v>
      </c>
      <c r="H38">
        <f>IF(ISNUMBER(B38),D38-Calc!$P$2,0)</f>
        <v>0</v>
      </c>
      <c r="I38">
        <f>IF(ISNUMBER(B38),E38-Calc!$Y$2,0)</f>
        <v>0</v>
      </c>
      <c r="J38">
        <f>IF(ISNUMBER(B38),D38*Calc!$AJ$2 +Calc!$AI$2,0)</f>
        <v>0</v>
      </c>
      <c r="K38">
        <f t="shared" si="2"/>
        <v>0</v>
      </c>
      <c r="L38">
        <f>IF(ISNUMBER(B38),J38-Calc!$AN$2,0)</f>
        <v>0</v>
      </c>
      <c r="M38">
        <f>IF(ISNUMBER(B38),K38-Calc!$AM$2,0)</f>
        <v>0</v>
      </c>
    </row>
    <row r="39" spans="1:15" x14ac:dyDescent="0.25">
      <c r="A39" t="s">
        <v>38</v>
      </c>
      <c r="C39">
        <v>1785.15</v>
      </c>
      <c r="E39">
        <f t="shared" si="1"/>
        <v>3.2516747142494942</v>
      </c>
      <c r="G39">
        <f>IF(ISNUMBER(B39),C39-Calc!$X$2,0)</f>
        <v>0</v>
      </c>
      <c r="H39">
        <f>IF(ISNUMBER(B39),D39-Calc!$P$2,0)</f>
        <v>0</v>
      </c>
      <c r="I39">
        <f>IF(ISNUMBER(B39),E39-Calc!$Y$2,0)</f>
        <v>0</v>
      </c>
      <c r="J39">
        <f>IF(ISNUMBER(B39),D39*Calc!$AJ$2 +Calc!$AI$2,0)</f>
        <v>0</v>
      </c>
      <c r="K39">
        <f t="shared" si="2"/>
        <v>0</v>
      </c>
      <c r="L39">
        <f>IF(ISNUMBER(B39),J39-Calc!$AN$2,0)</f>
        <v>0</v>
      </c>
      <c r="M39">
        <f>IF(ISNUMBER(B39),K39-Calc!$AM$2,0)</f>
        <v>0</v>
      </c>
    </row>
    <row r="40" spans="1:15" x14ac:dyDescent="0.25">
      <c r="A40" t="s">
        <v>39</v>
      </c>
      <c r="B40">
        <v>2350.4475000000002</v>
      </c>
      <c r="C40">
        <v>3275.7501999999999</v>
      </c>
      <c r="D40">
        <f t="shared" si="0"/>
        <v>3.3711505551562921</v>
      </c>
      <c r="E40">
        <f t="shared" si="1"/>
        <v>3.5153107762086706</v>
      </c>
      <c r="F40">
        <f>IF(ISNUMBER(B40),B40-Calc!$O$2,0)</f>
        <v>-3258.2781913043473</v>
      </c>
      <c r="G40">
        <f>IF(ISNUMBER(B40),C40-Calc!$X$2,0)</f>
        <v>-4685.1391152173946</v>
      </c>
      <c r="H40">
        <f>IF(ISNUMBER(B40),D40-Calc!$P$2,0)</f>
        <v>-0.16688719527762119</v>
      </c>
      <c r="I40">
        <f>IF(ISNUMBER(B40),E40-Calc!$Y$2,0)</f>
        <v>-0.15719722551261883</v>
      </c>
      <c r="J40">
        <f>IF(ISNUMBER(B40),D40*Calc!$AJ$2 +Calc!$AI$2,0)</f>
        <v>3.5039262481911404</v>
      </c>
      <c r="K40">
        <f t="shared" si="2"/>
        <v>3190.9959147479417</v>
      </c>
      <c r="L40">
        <f>IF(ISNUMBER(B40),J40-Calc!$AN$2,0)</f>
        <v>-0.16858175353015081</v>
      </c>
      <c r="M40">
        <f>IF(ISNUMBER(B40),K40-Calc!$AM$2,0)</f>
        <v>-4524.19287994765</v>
      </c>
      <c r="N40">
        <f t="shared" si="3"/>
        <v>1.1384528017530204E-2</v>
      </c>
      <c r="O40">
        <f t="shared" si="4"/>
        <v>84.754285252058253</v>
      </c>
    </row>
    <row r="41" spans="1:15" x14ac:dyDescent="0.25">
      <c r="A41" t="s">
        <v>40</v>
      </c>
      <c r="B41">
        <v>11413.0586</v>
      </c>
      <c r="C41">
        <v>15920.5635</v>
      </c>
      <c r="D41">
        <f t="shared" si="0"/>
        <v>4.0574020471435093</v>
      </c>
      <c r="E41">
        <f t="shared" si="1"/>
        <v>4.2019584352992352</v>
      </c>
      <c r="F41">
        <f>IF(ISNUMBER(B41),B41-Calc!$O$2,0)</f>
        <v>5804.3329086956528</v>
      </c>
      <c r="G41">
        <f>IF(ISNUMBER(B41),C41-Calc!$X$2,0)</f>
        <v>7959.6741847826061</v>
      </c>
      <c r="H41">
        <f>IF(ISNUMBER(B41),D41-Calc!$P$2,0)</f>
        <v>0.51936429670959594</v>
      </c>
      <c r="I41">
        <f>IF(ISNUMBER(B41),E41-Calc!$Y$2,0)</f>
        <v>0.52945043357794574</v>
      </c>
      <c r="J41">
        <f>IF(ISNUMBER(B41),D41*Calc!$AJ$2 +Calc!$AI$2,0)</f>
        <v>4.1971458789089642</v>
      </c>
      <c r="K41">
        <f t="shared" si="2"/>
        <v>15745.116519131589</v>
      </c>
      <c r="L41">
        <f>IF(ISNUMBER(B41),J41-Calc!$AN$2,0)</f>
        <v>0.52463787718767296</v>
      </c>
      <c r="M41">
        <f>IF(ISNUMBER(B41),K41-Calc!$AM$2,0)</f>
        <v>8029.9277244359973</v>
      </c>
      <c r="N41">
        <f t="shared" si="3"/>
        <v>4.8125563902710056E-3</v>
      </c>
      <c r="O41">
        <f t="shared" si="4"/>
        <v>175.44698086841163</v>
      </c>
    </row>
    <row r="42" spans="1:15" x14ac:dyDescent="0.25">
      <c r="A42" t="s">
        <v>41</v>
      </c>
      <c r="B42">
        <v>16028.6631</v>
      </c>
      <c r="C42">
        <v>22641.651900000001</v>
      </c>
      <c r="D42">
        <f t="shared" si="0"/>
        <v>4.2048973007380788</v>
      </c>
      <c r="E42">
        <f t="shared" si="1"/>
        <v>4.3549081091276918</v>
      </c>
      <c r="F42">
        <f>IF(ISNUMBER(B42),B42-Calc!$O$2,0)</f>
        <v>10419.937408695652</v>
      </c>
      <c r="G42">
        <f>IF(ISNUMBER(B42),C42-Calc!$X$2,0)</f>
        <v>14680.762584782606</v>
      </c>
      <c r="H42">
        <f>IF(ISNUMBER(B42),D42-Calc!$P$2,0)</f>
        <v>0.66685955030416544</v>
      </c>
      <c r="I42">
        <f>IF(ISNUMBER(B42),E42-Calc!$Y$2,0)</f>
        <v>0.68240010740640233</v>
      </c>
      <c r="J42">
        <f>IF(ISNUMBER(B42),D42*Calc!$AJ$2 +Calc!$AI$2,0)</f>
        <v>4.3461387866451329</v>
      </c>
      <c r="K42">
        <f t="shared" si="2"/>
        <v>22189.053978045446</v>
      </c>
      <c r="L42">
        <f>IF(ISNUMBER(B42),J42-Calc!$AN$2,0)</f>
        <v>0.67363078492384165</v>
      </c>
      <c r="M42">
        <f>IF(ISNUMBER(B42),K42-Calc!$AM$2,0)</f>
        <v>14473.865183349855</v>
      </c>
      <c r="N42">
        <f t="shared" si="3"/>
        <v>8.7693224825589056E-3</v>
      </c>
      <c r="O42">
        <f t="shared" si="4"/>
        <v>452.5979219545552</v>
      </c>
    </row>
    <row r="43" spans="1:15" x14ac:dyDescent="0.25">
      <c r="A43" t="s">
        <v>42</v>
      </c>
      <c r="B43">
        <v>8431.8583999999992</v>
      </c>
      <c r="C43">
        <v>12481.1733</v>
      </c>
      <c r="D43">
        <f t="shared" si="0"/>
        <v>3.9259233046266546</v>
      </c>
      <c r="E43">
        <f t="shared" si="1"/>
        <v>4.0962554133723854</v>
      </c>
      <c r="F43">
        <f>IF(ISNUMBER(B43),B43-Calc!$O$2,0)</f>
        <v>2823.1327086956517</v>
      </c>
      <c r="G43">
        <f>IF(ISNUMBER(B43),C43-Calc!$X$2,0)</f>
        <v>4520.2839847826062</v>
      </c>
      <c r="H43">
        <f>IF(ISNUMBER(B43),D43-Calc!$P$2,0)</f>
        <v>0.38788555419274129</v>
      </c>
      <c r="I43">
        <f>IF(ISNUMBER(B43),E43-Calc!$Y$2,0)</f>
        <v>0.42374741165109597</v>
      </c>
      <c r="J43">
        <f>IF(ISNUMBER(B43),D43*Calc!$AJ$2 +Calc!$AI$2,0)</f>
        <v>4.0643321125288754</v>
      </c>
      <c r="K43">
        <f t="shared" si="2"/>
        <v>11596.638322222674</v>
      </c>
      <c r="L43">
        <f>IF(ISNUMBER(B43),J43-Calc!$AN$2,0)</f>
        <v>0.39182411080758417</v>
      </c>
      <c r="M43">
        <f>IF(ISNUMBER(B43),K43-Calc!$AM$2,0)</f>
        <v>3881.4495275270829</v>
      </c>
      <c r="N43">
        <f t="shared" si="3"/>
        <v>3.1923300843510027E-2</v>
      </c>
      <c r="O43">
        <f t="shared" si="4"/>
        <v>884.53497777732628</v>
      </c>
    </row>
    <row r="44" spans="1:15" x14ac:dyDescent="0.25">
      <c r="A44" t="s">
        <v>43</v>
      </c>
      <c r="B44">
        <v>4240.7231000000002</v>
      </c>
      <c r="C44">
        <v>6438.4408999999996</v>
      </c>
      <c r="D44">
        <f t="shared" si="0"/>
        <v>3.6274399159239765</v>
      </c>
      <c r="E44">
        <f t="shared" si="1"/>
        <v>3.8087807135550462</v>
      </c>
      <c r="F44">
        <f>IF(ISNUMBER(B44),B44-Calc!$O$2,0)</f>
        <v>-1368.0025913043473</v>
      </c>
      <c r="G44">
        <f>IF(ISNUMBER(B44),C44-Calc!$X$2,0)</f>
        <v>-1522.4484152173945</v>
      </c>
      <c r="H44">
        <f>IF(ISNUMBER(B44),D44-Calc!$P$2,0)</f>
        <v>8.940216549006319E-2</v>
      </c>
      <c r="I44">
        <f>IF(ISNUMBER(B44),E44-Calc!$Y$2,0)</f>
        <v>0.13627271183375678</v>
      </c>
      <c r="J44">
        <f>IF(ISNUMBER(B44),D44*Calc!$AJ$2 +Calc!$AI$2,0)</f>
        <v>3.7628179491239973</v>
      </c>
      <c r="K44">
        <f t="shared" si="2"/>
        <v>5791.8585798398053</v>
      </c>
      <c r="L44">
        <f>IF(ISNUMBER(B44),J44-Calc!$AN$2,0)</f>
        <v>9.0309947402706037E-2</v>
      </c>
      <c r="M44">
        <f>IF(ISNUMBER(B44),K44-Calc!$AM$2,0)</f>
        <v>-1923.3302148557859</v>
      </c>
      <c r="N44">
        <f t="shared" si="3"/>
        <v>4.5962764431048964E-2</v>
      </c>
      <c r="O44">
        <f t="shared" si="4"/>
        <v>646.58232016019429</v>
      </c>
    </row>
    <row r="45" spans="1:15" x14ac:dyDescent="0.25">
      <c r="A45" t="s">
        <v>44</v>
      </c>
      <c r="B45">
        <v>3314.4285</v>
      </c>
      <c r="C45">
        <v>5019.2467999999999</v>
      </c>
      <c r="D45">
        <f t="shared" si="0"/>
        <v>3.5204086547035605</v>
      </c>
      <c r="E45">
        <f t="shared" si="1"/>
        <v>3.7006385507812674</v>
      </c>
      <c r="F45">
        <f>IF(ISNUMBER(B45),B45-Calc!$O$2,0)</f>
        <v>-2294.2971913043475</v>
      </c>
      <c r="G45">
        <f>IF(ISNUMBER(B45),C45-Calc!$X$2,0)</f>
        <v>-2941.6425152173942</v>
      </c>
      <c r="H45">
        <f>IF(ISNUMBER(B45),D45-Calc!$P$2,0)</f>
        <v>-1.7629095730352873E-2</v>
      </c>
      <c r="I45">
        <f>IF(ISNUMBER(B45),E45-Calc!$Y$2,0)</f>
        <v>2.8130549059977916E-2</v>
      </c>
      <c r="J45">
        <f>IF(ISNUMBER(B45),D45*Calc!$AJ$2 +Calc!$AI$2,0)</f>
        <v>3.6546999016664596</v>
      </c>
      <c r="K45">
        <f t="shared" si="2"/>
        <v>4515.438188886621</v>
      </c>
      <c r="L45">
        <f>IF(ISNUMBER(B45),J45-Calc!$AN$2,0)</f>
        <v>-1.7808100054831577E-2</v>
      </c>
      <c r="M45">
        <f>IF(ISNUMBER(B45),K45-Calc!$AM$2,0)</f>
        <v>-3199.7506058089702</v>
      </c>
      <c r="N45">
        <f t="shared" si="3"/>
        <v>4.5938649114807717E-2</v>
      </c>
      <c r="O45">
        <f t="shared" si="4"/>
        <v>503.8086111133789</v>
      </c>
    </row>
    <row r="46" spans="1:15" x14ac:dyDescent="0.25">
      <c r="A46" t="s">
        <v>45</v>
      </c>
      <c r="B46">
        <v>2281.0248999999999</v>
      </c>
      <c r="C46">
        <v>3171.6163000000001</v>
      </c>
      <c r="D46">
        <f t="shared" si="0"/>
        <v>3.3581300261243365</v>
      </c>
      <c r="E46">
        <f t="shared" si="1"/>
        <v>3.5012806411700859</v>
      </c>
      <c r="F46">
        <f>IF(ISNUMBER(B46),B46-Calc!$O$2,0)</f>
        <v>-3327.7007913043476</v>
      </c>
      <c r="G46">
        <f>IF(ISNUMBER(B46),C46-Calc!$X$2,0)</f>
        <v>-4789.2730152173935</v>
      </c>
      <c r="H46">
        <f>IF(ISNUMBER(B46),D46-Calc!$P$2,0)</f>
        <v>-0.1799077243095768</v>
      </c>
      <c r="I46">
        <f>IF(ISNUMBER(B46),E46-Calc!$Y$2,0)</f>
        <v>-0.17122736055120358</v>
      </c>
      <c r="J46">
        <f>IF(ISNUMBER(B46),D46*Calc!$AJ$2 +Calc!$AI$2,0)</f>
        <v>3.490773509825289</v>
      </c>
      <c r="K46">
        <f t="shared" si="2"/>
        <v>3095.8043762335224</v>
      </c>
      <c r="L46">
        <f>IF(ISNUMBER(B46),J46-Calc!$AN$2,0)</f>
        <v>-0.18173449189600221</v>
      </c>
      <c r="M46">
        <f>IF(ISNUMBER(B46),K46-Calc!$AM$2,0)</f>
        <v>-4619.3844184620684</v>
      </c>
      <c r="N46">
        <f t="shared" si="3"/>
        <v>1.0507131344796861E-2</v>
      </c>
      <c r="O46">
        <f t="shared" si="4"/>
        <v>75.811923766477776</v>
      </c>
    </row>
    <row r="47" spans="1:15" x14ac:dyDescent="0.25">
      <c r="A47" t="s">
        <v>46</v>
      </c>
      <c r="B47">
        <v>1029.4365</v>
      </c>
      <c r="C47">
        <v>1939.8629000000001</v>
      </c>
      <c r="D47">
        <f t="shared" si="0"/>
        <v>3.0125995626586271</v>
      </c>
      <c r="E47">
        <f t="shared" si="1"/>
        <v>3.2877710372098758</v>
      </c>
      <c r="F47">
        <f>IF(ISNUMBER(B47),B47-Calc!$O$2,0)</f>
        <v>-4579.2891913043477</v>
      </c>
      <c r="G47">
        <f>IF(ISNUMBER(B47),C47-Calc!$X$2,0)</f>
        <v>-6021.0264152173941</v>
      </c>
      <c r="H47">
        <f>IF(ISNUMBER(B47),D47-Calc!$P$2,0)</f>
        <v>-0.52543818777528628</v>
      </c>
      <c r="I47">
        <f>IF(ISNUMBER(B47),E47-Calc!$Y$2,0)</f>
        <v>-0.38473696451141359</v>
      </c>
      <c r="J47">
        <f>IF(ISNUMBER(B47),D47*Calc!$AJ$2 +Calc!$AI$2,0)</f>
        <v>3.1417345596995241</v>
      </c>
      <c r="K47">
        <f t="shared" si="2"/>
        <v>1385.9085042322095</v>
      </c>
      <c r="L47">
        <f>IF(ISNUMBER(B47),J47-Calc!$AN$2,0)</f>
        <v>-0.53077344202176713</v>
      </c>
      <c r="M47">
        <f>IF(ISNUMBER(B47),K47-Calc!$AM$2,0)</f>
        <v>-6329.2802904633818</v>
      </c>
      <c r="N47">
        <f t="shared" si="3"/>
        <v>0.14603647751035176</v>
      </c>
      <c r="O47">
        <f t="shared" si="4"/>
        <v>553.95439576779063</v>
      </c>
    </row>
    <row r="48" spans="1:15" x14ac:dyDescent="0.25">
      <c r="A48" t="s">
        <v>47</v>
      </c>
      <c r="C48">
        <v>1633.4123</v>
      </c>
      <c r="E48">
        <f t="shared" si="1"/>
        <v>3.2130958216100289</v>
      </c>
      <c r="G48">
        <f>IF(ISNUMBER(B48),C48-Calc!$X$2,0)</f>
        <v>0</v>
      </c>
      <c r="H48">
        <f>IF(ISNUMBER(B48),D48-Calc!$P$2,0)</f>
        <v>0</v>
      </c>
      <c r="I48">
        <f>IF(ISNUMBER(B48),E48-Calc!$Y$2,0)</f>
        <v>0</v>
      </c>
      <c r="J48">
        <f>IF(ISNUMBER(B48),D48*Calc!$AJ$2 +Calc!$AI$2,0)</f>
        <v>0</v>
      </c>
      <c r="K48">
        <f t="shared" si="2"/>
        <v>0</v>
      </c>
      <c r="L48">
        <f>IF(ISNUMBER(B48),J48-Calc!$AN$2,0)</f>
        <v>0</v>
      </c>
      <c r="M48">
        <f>IF(ISNUMBER(B48),K48-Calc!$AM$2,0)</f>
        <v>0</v>
      </c>
    </row>
    <row r="49" spans="1:15" x14ac:dyDescent="0.25">
      <c r="A49" t="s">
        <v>48</v>
      </c>
      <c r="C49">
        <v>1273.4069999999999</v>
      </c>
      <c r="E49">
        <f t="shared" si="1"/>
        <v>3.1049672328790225</v>
      </c>
      <c r="G49">
        <f>IF(ISNUMBER(B49),C49-Calc!$X$2,0)</f>
        <v>0</v>
      </c>
      <c r="H49">
        <f>IF(ISNUMBER(B49),D49-Calc!$P$2,0)</f>
        <v>0</v>
      </c>
      <c r="I49">
        <f>IF(ISNUMBER(B49),E49-Calc!$Y$2,0)</f>
        <v>0</v>
      </c>
      <c r="J49">
        <f>IF(ISNUMBER(B49),D49*Calc!$AJ$2 +Calc!$AI$2,0)</f>
        <v>0</v>
      </c>
      <c r="K49">
        <f t="shared" si="2"/>
        <v>0</v>
      </c>
      <c r="L49">
        <f>IF(ISNUMBER(B49),J49-Calc!$AN$2,0)</f>
        <v>0</v>
      </c>
      <c r="M49">
        <f>IF(ISNUMBER(B49),K49-Calc!$AM$2,0)</f>
        <v>0</v>
      </c>
    </row>
    <row r="50" spans="1:15" x14ac:dyDescent="0.25">
      <c r="A50" t="s">
        <v>49</v>
      </c>
      <c r="C50">
        <v>1095.7846</v>
      </c>
      <c r="E50">
        <f t="shared" si="1"/>
        <v>3.0397251926290632</v>
      </c>
      <c r="G50">
        <f>IF(ISNUMBER(B50),C50-Calc!$X$2,0)</f>
        <v>0</v>
      </c>
      <c r="H50">
        <f>IF(ISNUMBER(B50),D50-Calc!$P$2,0)</f>
        <v>0</v>
      </c>
      <c r="I50">
        <f>IF(ISNUMBER(B50),E50-Calc!$Y$2,0)</f>
        <v>0</v>
      </c>
      <c r="J50">
        <f>IF(ISNUMBER(B50),D50*Calc!$AJ$2 +Calc!$AI$2,0)</f>
        <v>0</v>
      </c>
      <c r="K50">
        <f t="shared" si="2"/>
        <v>0</v>
      </c>
      <c r="L50">
        <f>IF(ISNUMBER(B50),J50-Calc!$AN$2,0)</f>
        <v>0</v>
      </c>
      <c r="M50">
        <f>IF(ISNUMBER(B50),K50-Calc!$AM$2,0)</f>
        <v>0</v>
      </c>
    </row>
    <row r="51" spans="1:15" x14ac:dyDescent="0.25">
      <c r="A51" t="s">
        <v>50</v>
      </c>
      <c r="B51">
        <v>841.00400000000002</v>
      </c>
      <c r="C51">
        <v>1746.4717000000001</v>
      </c>
      <c r="D51">
        <f t="shared" si="0"/>
        <v>2.9247980614029019</v>
      </c>
      <c r="E51">
        <f t="shared" si="1"/>
        <v>3.2421615526799834</v>
      </c>
      <c r="F51">
        <f>IF(ISNUMBER(B51),B51-Calc!$O$2,0)</f>
        <v>-4767.7216913043476</v>
      </c>
      <c r="G51">
        <f>IF(ISNUMBER(B51),C51-Calc!$X$2,0)</f>
        <v>-6214.4176152173941</v>
      </c>
      <c r="H51">
        <f>IF(ISNUMBER(B51),D51-Calc!$P$2,0)</f>
        <v>-0.61323968903101145</v>
      </c>
      <c r="I51">
        <f>IF(ISNUMBER(B51),E51-Calc!$Y$2,0)</f>
        <v>-0.43034644904130603</v>
      </c>
      <c r="J51">
        <f>IF(ISNUMBER(B51),D51*Calc!$AJ$2 +Calc!$AI$2,0)</f>
        <v>3.0530415295383624</v>
      </c>
      <c r="K51">
        <f t="shared" si="2"/>
        <v>1129.9039569072081</v>
      </c>
      <c r="L51">
        <f>IF(ISNUMBER(B51),J51-Calc!$AN$2,0)</f>
        <v>-0.61946647218292883</v>
      </c>
      <c r="M51">
        <f>IF(ISNUMBER(B51),K51-Calc!$AM$2,0)</f>
        <v>-6585.2848377883829</v>
      </c>
      <c r="N51">
        <f t="shared" si="3"/>
        <v>0.18912002314162102</v>
      </c>
      <c r="O51">
        <f t="shared" si="4"/>
        <v>616.56774309279194</v>
      </c>
    </row>
    <row r="52" spans="1:15" x14ac:dyDescent="0.25">
      <c r="A52" t="s">
        <v>51</v>
      </c>
      <c r="B52">
        <v>1618.5360000000001</v>
      </c>
      <c r="C52">
        <v>2644.9973</v>
      </c>
      <c r="D52">
        <f t="shared" si="0"/>
        <v>3.2091223635640307</v>
      </c>
      <c r="E52">
        <f t="shared" si="1"/>
        <v>3.4224252330457983</v>
      </c>
      <c r="F52">
        <f>IF(ISNUMBER(B52),B52-Calc!$O$2,0)</f>
        <v>-3990.1896913043474</v>
      </c>
      <c r="G52">
        <f>IF(ISNUMBER(B52),C52-Calc!$X$2,0)</f>
        <v>-5315.8920152173941</v>
      </c>
      <c r="H52">
        <f>IF(ISNUMBER(B52),D52-Calc!$P$2,0)</f>
        <v>-0.32891538686988264</v>
      </c>
      <c r="I52">
        <f>IF(ISNUMBER(B52),E52-Calc!$Y$2,0)</f>
        <v>-0.25008276867549117</v>
      </c>
      <c r="J52">
        <f>IF(ISNUMBER(B52),D52*Calc!$AJ$2 +Calc!$AI$2,0)</f>
        <v>3.3402528362525961</v>
      </c>
      <c r="K52">
        <f t="shared" si="2"/>
        <v>2189.0356592393296</v>
      </c>
      <c r="L52">
        <f>IF(ISNUMBER(B52),J52-Calc!$AN$2,0)</f>
        <v>-0.33225516546869516</v>
      </c>
      <c r="M52">
        <f>IF(ISNUMBER(B52),K52-Calc!$AM$2,0)</f>
        <v>-5526.1531354562612</v>
      </c>
      <c r="N52">
        <f t="shared" si="3"/>
        <v>8.2172396793202207E-2</v>
      </c>
      <c r="O52">
        <f t="shared" si="4"/>
        <v>455.96164076067043</v>
      </c>
    </row>
    <row r="53" spans="1:15" x14ac:dyDescent="0.25">
      <c r="A53" t="s">
        <v>52</v>
      </c>
      <c r="B53">
        <v>9822.2919999999995</v>
      </c>
      <c r="C53">
        <v>13724.828600000001</v>
      </c>
      <c r="D53">
        <f t="shared" si="0"/>
        <v>3.9922128408222308</v>
      </c>
      <c r="E53">
        <f t="shared" si="1"/>
        <v>4.1375069295491604</v>
      </c>
      <c r="F53">
        <f>IF(ISNUMBER(B53),B53-Calc!$O$2,0)</f>
        <v>4213.566308695652</v>
      </c>
      <c r="G53">
        <f>IF(ISNUMBER(B53),C53-Calc!$X$2,0)</f>
        <v>5763.9392847826066</v>
      </c>
      <c r="H53">
        <f>IF(ISNUMBER(B53),D53-Calc!$P$2,0)</f>
        <v>0.45417509038831749</v>
      </c>
      <c r="I53">
        <f>IF(ISNUMBER(B53),E53-Calc!$Y$2,0)</f>
        <v>0.464998927827871</v>
      </c>
      <c r="J53">
        <f>IF(ISNUMBER(B53),D53*Calc!$AJ$2 +Calc!$AI$2,0)</f>
        <v>4.1312947469836061</v>
      </c>
      <c r="K53">
        <f t="shared" si="2"/>
        <v>13529.904992730744</v>
      </c>
      <c r="L53">
        <f>IF(ISNUMBER(B53),J53-Calc!$AN$2,0)</f>
        <v>0.45878674526231489</v>
      </c>
      <c r="M53">
        <f>IF(ISNUMBER(B53),K53-Calc!$AM$2,0)</f>
        <v>5814.716198035153</v>
      </c>
      <c r="N53">
        <f t="shared" si="3"/>
        <v>6.2121825655543361E-3</v>
      </c>
      <c r="O53">
        <f t="shared" si="4"/>
        <v>194.92360726925654</v>
      </c>
    </row>
    <row r="54" spans="1:15" x14ac:dyDescent="0.25">
      <c r="A54" t="s">
        <v>53</v>
      </c>
      <c r="B54">
        <v>16082.2178</v>
      </c>
      <c r="C54">
        <v>22364.954600000001</v>
      </c>
      <c r="D54">
        <f t="shared" si="0"/>
        <v>4.2063459394302125</v>
      </c>
      <c r="E54">
        <f t="shared" si="1"/>
        <v>4.3495680209084302</v>
      </c>
      <c r="F54">
        <f>IF(ISNUMBER(B54),B54-Calc!$O$2,0)</f>
        <v>10473.492108695653</v>
      </c>
      <c r="G54">
        <f>IF(ISNUMBER(B54),C54-Calc!$X$2,0)</f>
        <v>14404.065284782606</v>
      </c>
      <c r="H54">
        <f>IF(ISNUMBER(B54),D54-Calc!$P$2,0)</f>
        <v>0.66830818899629918</v>
      </c>
      <c r="I54">
        <f>IF(ISNUMBER(B54),E54-Calc!$Y$2,0)</f>
        <v>0.67706001918714076</v>
      </c>
      <c r="J54">
        <f>IF(ISNUMBER(B54),D54*Calc!$AJ$2 +Calc!$AI$2,0)</f>
        <v>4.3476021346901721</v>
      </c>
      <c r="K54">
        <f t="shared" si="2"/>
        <v>22263.94572936101</v>
      </c>
      <c r="L54">
        <f>IF(ISNUMBER(B54),J54-Calc!$AN$2,0)</f>
        <v>0.67509413296888088</v>
      </c>
      <c r="M54">
        <f>IF(ISNUMBER(B54),K54-Calc!$AM$2,0)</f>
        <v>14548.75693466542</v>
      </c>
      <c r="N54">
        <f t="shared" si="3"/>
        <v>1.9658862182581061E-3</v>
      </c>
      <c r="O54">
        <f t="shared" si="4"/>
        <v>101.00887063899063</v>
      </c>
    </row>
    <row r="55" spans="1:15" x14ac:dyDescent="0.25">
      <c r="A55" t="s">
        <v>54</v>
      </c>
      <c r="B55">
        <v>11377.356400000001</v>
      </c>
      <c r="C55">
        <v>15816.4292</v>
      </c>
      <c r="D55">
        <f t="shared" si="0"/>
        <v>4.056041362738644</v>
      </c>
      <c r="E55">
        <f t="shared" si="1"/>
        <v>4.1991084416282334</v>
      </c>
      <c r="F55">
        <f>IF(ISNUMBER(B55),B55-Calc!$O$2,0)</f>
        <v>5768.6307086956531</v>
      </c>
      <c r="G55">
        <f>IF(ISNUMBER(B55),C55-Calc!$X$2,0)</f>
        <v>7855.5398847826064</v>
      </c>
      <c r="H55">
        <f>IF(ISNUMBER(B55),D55-Calc!$P$2,0)</f>
        <v>0.51800361230473069</v>
      </c>
      <c r="I55">
        <f>IF(ISNUMBER(B55),E55-Calc!$Y$2,0)</f>
        <v>0.52660043990694394</v>
      </c>
      <c r="J55">
        <f>IF(ISNUMBER(B55),D55*Calc!$AJ$2 +Calc!$AI$2,0)</f>
        <v>4.1957713782314769</v>
      </c>
      <c r="K55">
        <f t="shared" si="2"/>
        <v>15695.363498067991</v>
      </c>
      <c r="L55">
        <f>IF(ISNUMBER(B55),J55-Calc!$AN$2,0)</f>
        <v>0.52326337651018573</v>
      </c>
      <c r="M55">
        <f>IF(ISNUMBER(B55),K55-Calc!$AM$2,0)</f>
        <v>7980.1747033723996</v>
      </c>
      <c r="N55">
        <f t="shared" si="3"/>
        <v>3.3370633967564345E-3</v>
      </c>
      <c r="O55">
        <f t="shared" si="4"/>
        <v>121.06570193200969</v>
      </c>
    </row>
    <row r="56" spans="1:15" x14ac:dyDescent="0.25">
      <c r="A56" t="s">
        <v>55</v>
      </c>
      <c r="B56">
        <v>5994.1372000000001</v>
      </c>
      <c r="C56">
        <v>8387.2294999999995</v>
      </c>
      <c r="D56">
        <f t="shared" si="0"/>
        <v>3.777726679303818</v>
      </c>
      <c r="E56">
        <f t="shared" si="1"/>
        <v>3.9236185267923416</v>
      </c>
      <c r="F56">
        <f>IF(ISNUMBER(B56),B56-Calc!$O$2,0)</f>
        <v>385.41150869565263</v>
      </c>
      <c r="G56">
        <f>IF(ISNUMBER(B56),C56-Calc!$X$2,0)</f>
        <v>426.34018478260532</v>
      </c>
      <c r="H56">
        <f>IF(ISNUMBER(B56),D56-Calc!$P$2,0)</f>
        <v>0.23968892886990467</v>
      </c>
      <c r="I56">
        <f>IF(ISNUMBER(B56),E56-Calc!$Y$2,0)</f>
        <v>0.25111052507105214</v>
      </c>
      <c r="J56">
        <f>IF(ISNUMBER(B56),D56*Calc!$AJ$2 +Calc!$AI$2,0)</f>
        <v>3.9146307113961285</v>
      </c>
      <c r="K56">
        <f t="shared" si="2"/>
        <v>8215.4377903788227</v>
      </c>
      <c r="L56">
        <f>IF(ISNUMBER(B56),J56-Calc!$AN$2,0)</f>
        <v>0.24212270967483729</v>
      </c>
      <c r="M56">
        <f>IF(ISNUMBER(B56),K56-Calc!$AM$2,0)</f>
        <v>500.24899568323144</v>
      </c>
      <c r="N56">
        <f t="shared" si="3"/>
        <v>8.9878153962130725E-3</v>
      </c>
      <c r="O56">
        <f t="shared" si="4"/>
        <v>171.79170962117678</v>
      </c>
    </row>
    <row r="57" spans="1:15" x14ac:dyDescent="0.25">
      <c r="A57" t="s">
        <v>56</v>
      </c>
      <c r="B57">
        <v>3814.2705000000001</v>
      </c>
      <c r="C57">
        <v>5001.3950999999997</v>
      </c>
      <c r="D57">
        <f t="shared" si="0"/>
        <v>3.5814114890486493</v>
      </c>
      <c r="E57">
        <f t="shared" si="1"/>
        <v>3.6990911642801216</v>
      </c>
      <c r="F57">
        <f>IF(ISNUMBER(B57),B57-Calc!$O$2,0)</f>
        <v>-1794.4551913043474</v>
      </c>
      <c r="G57">
        <f>IF(ISNUMBER(B57),C57-Calc!$X$2,0)</f>
        <v>-2959.4942152173944</v>
      </c>
      <c r="H57">
        <f>IF(ISNUMBER(B57),D57-Calc!$P$2,0)</f>
        <v>4.3373738614735924E-2</v>
      </c>
      <c r="I57">
        <f>IF(ISNUMBER(B57),E57-Calc!$Y$2,0)</f>
        <v>2.6583162558832196E-2</v>
      </c>
      <c r="J57">
        <f>IF(ISNUMBER(B57),D57*Calc!$AJ$2 +Calc!$AI$2,0)</f>
        <v>3.7163221535540094</v>
      </c>
      <c r="K57">
        <f t="shared" si="2"/>
        <v>5203.818653671322</v>
      </c>
      <c r="L57">
        <f>IF(ISNUMBER(B57),J57-Calc!$AN$2,0)</f>
        <v>4.3814151832718196E-2</v>
      </c>
      <c r="M57">
        <f>IF(ISNUMBER(B57),K57-Calc!$AM$2,0)</f>
        <v>-2511.3701410242693</v>
      </c>
      <c r="N57">
        <f t="shared" si="3"/>
        <v>-1.7230989273887776E-2</v>
      </c>
      <c r="O57">
        <f t="shared" si="4"/>
        <v>-202.42355367132222</v>
      </c>
    </row>
    <row r="58" spans="1:15" x14ac:dyDescent="0.25">
      <c r="A58" t="s">
        <v>57</v>
      </c>
      <c r="B58">
        <v>2649.9560999999999</v>
      </c>
      <c r="C58">
        <v>3124.0126</v>
      </c>
      <c r="D58">
        <f t="shared" si="0"/>
        <v>3.4232386793384388</v>
      </c>
      <c r="E58">
        <f t="shared" si="1"/>
        <v>3.4947127768376047</v>
      </c>
      <c r="F58">
        <f>IF(ISNUMBER(B58),B58-Calc!$O$2,0)</f>
        <v>-2958.7695913043476</v>
      </c>
      <c r="G58">
        <f>IF(ISNUMBER(B58),C58-Calc!$X$2,0)</f>
        <v>-4836.8767152173941</v>
      </c>
      <c r="H58">
        <f>IF(ISNUMBER(B58),D58-Calc!$P$2,0)</f>
        <v>-0.11479907109547449</v>
      </c>
      <c r="I58">
        <f>IF(ISNUMBER(B58),E58-Calc!$Y$2,0)</f>
        <v>-0.17779522488368471</v>
      </c>
      <c r="J58">
        <f>IF(ISNUMBER(B58),D58*Calc!$AJ$2 +Calc!$AI$2,0)</f>
        <v>3.5565432707141378</v>
      </c>
      <c r="K58">
        <f t="shared" si="2"/>
        <v>3601.9963691813646</v>
      </c>
      <c r="L58">
        <f>IF(ISNUMBER(B58),J58-Calc!$AN$2,0)</f>
        <v>-0.11596473100715343</v>
      </c>
      <c r="M58">
        <f>IF(ISNUMBER(B58),K58-Calc!$AM$2,0)</f>
        <v>-4113.1924255142267</v>
      </c>
      <c r="N58">
        <f t="shared" si="3"/>
        <v>-6.1830493876533055E-2</v>
      </c>
      <c r="O58">
        <f t="shared" si="4"/>
        <v>-477.98376918136455</v>
      </c>
    </row>
    <row r="59" spans="1:15" x14ac:dyDescent="0.25">
      <c r="A59" t="s">
        <v>58</v>
      </c>
      <c r="C59">
        <v>2546.8139999999999</v>
      </c>
      <c r="E59">
        <f t="shared" si="1"/>
        <v>3.4059972285430038</v>
      </c>
      <c r="G59">
        <f>IF(ISNUMBER(B59),C59-Calc!$X$2,0)</f>
        <v>0</v>
      </c>
      <c r="H59">
        <f>IF(ISNUMBER(B59),D59-Calc!$P$2,0)</f>
        <v>0</v>
      </c>
      <c r="I59">
        <f>IF(ISNUMBER(B59),E59-Calc!$Y$2,0)</f>
        <v>0</v>
      </c>
      <c r="J59">
        <f>IF(ISNUMBER(B59),D59*Calc!$AJ$2 +Calc!$AI$2,0)</f>
        <v>0</v>
      </c>
      <c r="K59">
        <f t="shared" si="2"/>
        <v>0</v>
      </c>
      <c r="L59">
        <f>IF(ISNUMBER(B59),J59-Calc!$AN$2,0)</f>
        <v>0</v>
      </c>
      <c r="M59">
        <f>IF(ISNUMBER(B59),K59-Calc!$AM$2,0)</f>
        <v>0</v>
      </c>
    </row>
    <row r="60" spans="1:15" x14ac:dyDescent="0.25">
      <c r="A60" t="s">
        <v>59</v>
      </c>
      <c r="C60">
        <v>1954.7393</v>
      </c>
      <c r="E60">
        <f t="shared" si="1"/>
        <v>3.2910888445343884</v>
      </c>
      <c r="G60">
        <f>IF(ISNUMBER(B60),C60-Calc!$X$2,0)</f>
        <v>0</v>
      </c>
      <c r="H60">
        <f>IF(ISNUMBER(B60),D60-Calc!$P$2,0)</f>
        <v>0</v>
      </c>
      <c r="I60">
        <f>IF(ISNUMBER(B60),E60-Calc!$Y$2,0)</f>
        <v>0</v>
      </c>
      <c r="J60">
        <f>IF(ISNUMBER(B60),D60*Calc!$AJ$2 +Calc!$AI$2,0)</f>
        <v>0</v>
      </c>
      <c r="K60">
        <f t="shared" si="2"/>
        <v>0</v>
      </c>
      <c r="L60">
        <f>IF(ISNUMBER(B60),J60-Calc!$AN$2,0)</f>
        <v>0</v>
      </c>
      <c r="M60">
        <f>IF(ISNUMBER(B60),K60-Calc!$AM$2,0)</f>
        <v>0</v>
      </c>
    </row>
    <row r="61" spans="1:15" x14ac:dyDescent="0.25">
      <c r="A61" t="s">
        <v>60</v>
      </c>
      <c r="C61">
        <v>1853.5807</v>
      </c>
      <c r="E61">
        <f t="shared" si="1"/>
        <v>3.2680114988100062</v>
      </c>
      <c r="G61">
        <f>IF(ISNUMBER(B61),C61-Calc!$X$2,0)</f>
        <v>0</v>
      </c>
      <c r="H61">
        <f>IF(ISNUMBER(B61),D61-Calc!$P$2,0)</f>
        <v>0</v>
      </c>
      <c r="I61">
        <f>IF(ISNUMBER(B61),E61-Calc!$Y$2,0)</f>
        <v>0</v>
      </c>
      <c r="J61">
        <f>IF(ISNUMBER(B61),D61*Calc!$AJ$2 +Calc!$AI$2,0)</f>
        <v>0</v>
      </c>
      <c r="K61">
        <f t="shared" si="2"/>
        <v>0</v>
      </c>
      <c r="L61">
        <f>IF(ISNUMBER(B61),J61-Calc!$AN$2,0)</f>
        <v>0</v>
      </c>
      <c r="M61">
        <f>IF(ISNUMBER(B61),K61-Calc!$AM$2,0)</f>
        <v>0</v>
      </c>
    </row>
    <row r="62" spans="1:15" x14ac:dyDescent="0.25">
      <c r="A62" t="s">
        <v>61</v>
      </c>
      <c r="C62">
        <v>1410.2684999999999</v>
      </c>
      <c r="E62">
        <f t="shared" si="1"/>
        <v>3.1493018055399356</v>
      </c>
      <c r="G62">
        <f>IF(ISNUMBER(B62),C62-Calc!$X$2,0)</f>
        <v>0</v>
      </c>
      <c r="H62">
        <f>IF(ISNUMBER(B62),D62-Calc!$P$2,0)</f>
        <v>0</v>
      </c>
      <c r="I62">
        <f>IF(ISNUMBER(B62),E62-Calc!$Y$2,0)</f>
        <v>0</v>
      </c>
      <c r="J62">
        <f>IF(ISNUMBER(B62),D62*Calc!$AJ$2 +Calc!$AI$2,0)</f>
        <v>0</v>
      </c>
      <c r="K62">
        <f t="shared" si="2"/>
        <v>0</v>
      </c>
      <c r="L62">
        <f>IF(ISNUMBER(B62),J62-Calc!$AN$2,0)</f>
        <v>0</v>
      </c>
      <c r="M62">
        <f>IF(ISNUMBER(B62),K62-Calc!$AM$2,0)</f>
        <v>0</v>
      </c>
    </row>
    <row r="63" spans="1:15" x14ac:dyDescent="0.25">
      <c r="A63" t="s">
        <v>62</v>
      </c>
      <c r="C63">
        <v>1627.4617000000001</v>
      </c>
      <c r="E63">
        <f t="shared" si="1"/>
        <v>3.2115107768565871</v>
      </c>
      <c r="G63">
        <f>IF(ISNUMBER(B63),C63-Calc!$X$2,0)</f>
        <v>0</v>
      </c>
      <c r="H63">
        <f>IF(ISNUMBER(B63),D63-Calc!$P$2,0)</f>
        <v>0</v>
      </c>
      <c r="I63">
        <f>IF(ISNUMBER(B63),E63-Calc!$Y$2,0)</f>
        <v>0</v>
      </c>
      <c r="J63">
        <f>IF(ISNUMBER(B63),D63*Calc!$AJ$2 +Calc!$AI$2,0)</f>
        <v>0</v>
      </c>
      <c r="K63">
        <f t="shared" si="2"/>
        <v>0</v>
      </c>
      <c r="L63">
        <f>IF(ISNUMBER(B63),J63-Calc!$AN$2,0)</f>
        <v>0</v>
      </c>
      <c r="M63">
        <f>IF(ISNUMBER(B63),K63-Calc!$AM$2,0)</f>
        <v>0</v>
      </c>
    </row>
    <row r="64" spans="1:15" x14ac:dyDescent="0.25">
      <c r="A64" t="s">
        <v>63</v>
      </c>
      <c r="B64">
        <v>1828.787</v>
      </c>
      <c r="C64">
        <v>148.76249999999999</v>
      </c>
      <c r="D64">
        <f t="shared" si="0"/>
        <v>3.2621631258637986</v>
      </c>
      <c r="E64">
        <f t="shared" si="1"/>
        <v>2.1724934682018695</v>
      </c>
      <c r="F64">
        <f>IF(ISNUMBER(B64),B64-Calc!$O$2,0)</f>
        <v>-3779.9386913043472</v>
      </c>
      <c r="G64">
        <f>IF(ISNUMBER(B64),C64-Calc!$X$2,0)</f>
        <v>-7812.1268152173943</v>
      </c>
      <c r="H64">
        <f>IF(ISNUMBER(B64),D64-Calc!$P$2,0)</f>
        <v>-0.27587462457011469</v>
      </c>
      <c r="I64">
        <f>IF(ISNUMBER(B64),E64-Calc!$Y$2,0)</f>
        <v>-1.5000145335194199</v>
      </c>
      <c r="J64">
        <f>IF(ISNUMBER(B64),D64*Calc!$AJ$2 +Calc!$AI$2,0)</f>
        <v>3.3938321698988707</v>
      </c>
      <c r="K64">
        <f t="shared" si="2"/>
        <v>2476.4648599636635</v>
      </c>
      <c r="L64">
        <f>IF(ISNUMBER(B64),J64-Calc!$AN$2,0)</f>
        <v>-0.27867583182242051</v>
      </c>
      <c r="M64">
        <f>IF(ISNUMBER(B64),K64-Calc!$AM$2,0)</f>
        <v>-5238.7239347319282</v>
      </c>
      <c r="N64">
        <f t="shared" si="3"/>
        <v>-1.2213387016970012</v>
      </c>
      <c r="O64">
        <f t="shared" si="4"/>
        <v>-2327.7023599636636</v>
      </c>
    </row>
    <row r="65" spans="1:13" x14ac:dyDescent="0.25">
      <c r="A65" t="s">
        <v>64</v>
      </c>
      <c r="B65">
        <v>3725.0129000000002</v>
      </c>
      <c r="D65">
        <f t="shared" si="0"/>
        <v>3.5711277810813895</v>
      </c>
      <c r="F65">
        <f>IF(ISNUMBER(B65),B65-Calc!$O$2,0)</f>
        <v>-1883.7127913043473</v>
      </c>
      <c r="J65">
        <f>IF(ISNUMBER(B65),D65*Calc!$AJ$2 +Calc!$AI$2,0)</f>
        <v>3.7059340256989715</v>
      </c>
      <c r="K65">
        <f t="shared" si="2"/>
        <v>5080.8225318996328</v>
      </c>
      <c r="L65">
        <f>IF(ISNUMBER(B65),J65-Calc!$AN$2,0)</f>
        <v>3.3426023977680241E-2</v>
      </c>
      <c r="M65">
        <f>IF(ISNUMBER(B65),K65-Calc!$AM$2,0)</f>
        <v>-2634.3662627959584</v>
      </c>
    </row>
    <row r="66" spans="1:13" x14ac:dyDescent="0.25">
      <c r="A66" t="s">
        <v>65</v>
      </c>
      <c r="B66">
        <v>5165.0342000000001</v>
      </c>
      <c r="D66">
        <f t="shared" si="0"/>
        <v>3.7130732015230365</v>
      </c>
      <c r="F66">
        <f>IF(ISNUMBER(B66),B66-Calc!$O$2,0)</f>
        <v>-443.69149130434744</v>
      </c>
      <c r="J66">
        <f>IF(ISNUMBER(B66),D66*Calc!$AJ$2 +Calc!$AI$2,0)</f>
        <v>3.8493207477528713</v>
      </c>
      <c r="K66">
        <f t="shared" si="2"/>
        <v>7068.3939706188821</v>
      </c>
      <c r="L66">
        <f>IF(ISNUMBER(B66),J66-Calc!$AN$2,0)</f>
        <v>0.17681274603158004</v>
      </c>
      <c r="M66">
        <f>IF(ISNUMBER(B66),K66-Calc!$AM$2,0)</f>
        <v>-646.79482407670912</v>
      </c>
    </row>
    <row r="67" spans="1:13" x14ac:dyDescent="0.25">
      <c r="A67" t="s">
        <v>66</v>
      </c>
      <c r="B67">
        <v>2217.5529999999999</v>
      </c>
      <c r="D67">
        <f t="shared" si="0"/>
        <v>3.3458740083605738</v>
      </c>
      <c r="F67">
        <f>IF(ISNUMBER(B67),B67-Calc!$O$2,0)</f>
        <v>-3391.1726913043476</v>
      </c>
      <c r="J67">
        <f>IF(ISNUMBER(B67),D67*Calc!$AJ$2 +Calc!$AI$2,0)</f>
        <v>3.4783930455094096</v>
      </c>
      <c r="K67">
        <f t="shared" si="2"/>
        <v>3008.7980954542741</v>
      </c>
      <c r="L67">
        <f>IF(ISNUMBER(B67),J67-Calc!$AN$2,0)</f>
        <v>-0.19411495621188157</v>
      </c>
      <c r="M67">
        <f>IF(ISNUMBER(B67),K67-Calc!$AM$2,0)</f>
        <v>-4706.3906992413176</v>
      </c>
    </row>
    <row r="68" spans="1:13" x14ac:dyDescent="0.25">
      <c r="A68" t="s">
        <v>67</v>
      </c>
      <c r="B68">
        <v>1697.876</v>
      </c>
      <c r="D68">
        <f t="shared" si="0"/>
        <v>3.2299059694873224</v>
      </c>
      <c r="F68">
        <f>IF(ISNUMBER(B68),B68-Calc!$O$2,0)</f>
        <v>-3910.8496913043473</v>
      </c>
      <c r="J68">
        <f>IF(ISNUMBER(B68),D68*Calc!$AJ$2 +Calc!$AI$2,0)</f>
        <v>3.361247477126029</v>
      </c>
      <c r="K68">
        <f t="shared" si="2"/>
        <v>2297.4574517609421</v>
      </c>
      <c r="L68">
        <f>IF(ISNUMBER(B68),J68-Calc!$AN$2,0)</f>
        <v>-0.31126052459526221</v>
      </c>
      <c r="M68">
        <f>IF(ISNUMBER(B68),K68-Calc!$AM$2,0)</f>
        <v>-5417.7313429346486</v>
      </c>
    </row>
    <row r="69" spans="1:13" x14ac:dyDescent="0.25">
      <c r="A69" t="s">
        <v>68</v>
      </c>
      <c r="B69">
        <v>1120.6775</v>
      </c>
      <c r="D69">
        <f t="shared" si="0"/>
        <v>3.0494806526296077</v>
      </c>
      <c r="F69">
        <f>IF(ISNUMBER(B69),B69-Calc!$O$2,0)</f>
        <v>-4488.0481913043477</v>
      </c>
      <c r="J69">
        <f>IF(ISNUMBER(B69),D69*Calc!$AJ$2 +Calc!$AI$2,0)</f>
        <v>3.1789901370915952</v>
      </c>
      <c r="K69">
        <f t="shared" si="2"/>
        <v>1510.0458603525856</v>
      </c>
      <c r="L69">
        <f>IF(ISNUMBER(B69),J69-Calc!$AN$2,0)</f>
        <v>-0.49351786462969605</v>
      </c>
      <c r="M69">
        <f>IF(ISNUMBER(B69),K69-Calc!$AM$2,0)</f>
        <v>-6205.1429343430054</v>
      </c>
    </row>
    <row r="70" spans="1:13" x14ac:dyDescent="0.25">
      <c r="A70" t="s">
        <v>69</v>
      </c>
      <c r="B70">
        <v>1158.364</v>
      </c>
      <c r="D70">
        <f t="shared" si="0"/>
        <v>3.0638450519225686</v>
      </c>
      <c r="F70">
        <f>IF(ISNUMBER(B70),B70-Calc!$O$2,0)</f>
        <v>-4450.3616913043479</v>
      </c>
      <c r="J70">
        <f>IF(ISNUMBER(B70),D70*Calc!$AJ$2 +Calc!$AI$2,0)</f>
        <v>3.1935003912617024</v>
      </c>
      <c r="K70">
        <f t="shared" si="2"/>
        <v>1561.3504446104978</v>
      </c>
      <c r="L70">
        <f>IF(ISNUMBER(B70),J70-Calc!$AN$2,0)</f>
        <v>-0.47900761045958884</v>
      </c>
      <c r="M70">
        <f>IF(ISNUMBER(B70),K70-Calc!$AM$2,0)</f>
        <v>-6153.8383500850932</v>
      </c>
    </row>
    <row r="71" spans="1:13" x14ac:dyDescent="0.25">
      <c r="A71" t="s">
        <v>70</v>
      </c>
      <c r="F71">
        <f>IF(ISNUMBER(B71),B71-Calc!$O$2,0)</f>
        <v>0</v>
      </c>
      <c r="L71">
        <f>IF(ISNUMBER(B71),J71-Calc!$AN$2,0)</f>
        <v>0</v>
      </c>
      <c r="M71">
        <f>IF(ISNUMBER(B71),K71-Calc!$AM$2,0)</f>
        <v>0</v>
      </c>
    </row>
    <row r="72" spans="1:13" x14ac:dyDescent="0.25">
      <c r="A72" t="s">
        <v>71</v>
      </c>
      <c r="F72">
        <f>IF(ISNUMBER(B72),B72-Calc!$O$2,0)</f>
        <v>0</v>
      </c>
      <c r="L72">
        <f>IF(ISNUMBER(B72),J72-Calc!$AN$2,0)</f>
        <v>0</v>
      </c>
      <c r="M72">
        <f>IF(ISNUMBER(B72),K72-Calc!$AM$2,0)</f>
        <v>0</v>
      </c>
    </row>
    <row r="73" spans="1:13" x14ac:dyDescent="0.25">
      <c r="A73" t="s">
        <v>72</v>
      </c>
      <c r="F73">
        <f>IF(ISNUMBER(B73),B73-Calc!$O$2,0)</f>
        <v>0</v>
      </c>
      <c r="L73">
        <f>IF(ISNUMBER(B73),J73-Calc!$AN$2,0)</f>
        <v>0</v>
      </c>
      <c r="M73">
        <f>IF(ISNUMBER(B73),K73-Calc!$AM$2,0)</f>
        <v>0</v>
      </c>
    </row>
    <row r="74" spans="1:13" x14ac:dyDescent="0.25">
      <c r="A74" t="s">
        <v>73</v>
      </c>
      <c r="F74">
        <f>IF(ISNUMBER(B74),B74-Calc!$O$2,0)</f>
        <v>0</v>
      </c>
      <c r="L74">
        <f>IF(ISNUMBER(B74),J74-Calc!$AN$2,0)</f>
        <v>0</v>
      </c>
      <c r="M74">
        <f>IF(ISNUMBER(B74),K74-Calc!$AM$2,0)</f>
        <v>0</v>
      </c>
    </row>
    <row r="75" spans="1:13" x14ac:dyDescent="0.25">
      <c r="A75" t="s">
        <v>74</v>
      </c>
      <c r="B75">
        <v>1223.8195000000001</v>
      </c>
      <c r="D75">
        <f t="shared" ref="D75:D135" si="5">IF(ISNUMBER(B75),LOG10(B75),0)</f>
        <v>3.087717368843411</v>
      </c>
      <c r="F75">
        <f>IF(ISNUMBER(B75),B75-Calc!$O$2,0)</f>
        <v>-4384.9061913043479</v>
      </c>
      <c r="J75">
        <f>IF(ISNUMBER(B75),D75*Calc!$AJ$2 +Calc!$AI$2,0)</f>
        <v>3.2176151056389699</v>
      </c>
      <c r="K75">
        <f t="shared" ref="K75:K135" si="6">IF(ISNUMBER(B75),10^J75,0)</f>
        <v>1650.4983923205414</v>
      </c>
      <c r="L75">
        <f>IF(ISNUMBER(B75),J75-Calc!$AN$2,0)</f>
        <v>-0.45489289608232131</v>
      </c>
      <c r="M75">
        <f>IF(ISNUMBER(B75),K75-Calc!$AM$2,0)</f>
        <v>-6064.6904023750503</v>
      </c>
    </row>
    <row r="76" spans="1:13" x14ac:dyDescent="0.25">
      <c r="A76" t="s">
        <v>75</v>
      </c>
      <c r="B76">
        <v>1513.4105</v>
      </c>
      <c r="D76">
        <f t="shared" si="5"/>
        <v>3.1799567427650497</v>
      </c>
      <c r="F76">
        <f>IF(ISNUMBER(B76),B76-Calc!$O$2,0)</f>
        <v>-4095.3151913043475</v>
      </c>
      <c r="J76">
        <f>IF(ISNUMBER(B76),D76*Calc!$AJ$2 +Calc!$AI$2,0)</f>
        <v>3.310791070244075</v>
      </c>
      <c r="K76">
        <f t="shared" si="6"/>
        <v>2045.4603728967154</v>
      </c>
      <c r="L76">
        <f>IF(ISNUMBER(B76),J76-Calc!$AN$2,0)</f>
        <v>-0.36171693147721617</v>
      </c>
      <c r="M76">
        <f>IF(ISNUMBER(B76),K76-Calc!$AM$2,0)</f>
        <v>-5669.7284217988763</v>
      </c>
    </row>
    <row r="77" spans="1:13" x14ac:dyDescent="0.25">
      <c r="A77" t="s">
        <v>76</v>
      </c>
      <c r="B77">
        <v>11549.920899999999</v>
      </c>
      <c r="D77">
        <f t="shared" si="5"/>
        <v>4.0625790099587995</v>
      </c>
      <c r="F77">
        <f>IF(ISNUMBER(B77),B77-Calc!$O$2,0)</f>
        <v>5941.1952086956517</v>
      </c>
      <c r="J77">
        <f>IF(ISNUMBER(B77),D77*Calc!$AJ$2 +Calc!$AI$2,0)</f>
        <v>4.202375408160206</v>
      </c>
      <c r="K77">
        <f t="shared" si="6"/>
        <v>15935.85641999721</v>
      </c>
      <c r="L77">
        <f>IF(ISNUMBER(B77),J77-Calc!$AN$2,0)</f>
        <v>0.52986740643891483</v>
      </c>
      <c r="M77">
        <f>IF(ISNUMBER(B77),K77-Calc!$AM$2,0)</f>
        <v>8220.6676253016194</v>
      </c>
    </row>
    <row r="78" spans="1:13" x14ac:dyDescent="0.25">
      <c r="A78" t="s">
        <v>77</v>
      </c>
      <c r="B78">
        <v>25981.867200000001</v>
      </c>
      <c r="D78">
        <f t="shared" si="5"/>
        <v>4.4146703586506932</v>
      </c>
      <c r="F78">
        <f>IF(ISNUMBER(B78),B78-Calc!$O$2,0)</f>
        <v>20373.141508695655</v>
      </c>
      <c r="J78">
        <f>IF(ISNUMBER(B78),D78*Calc!$AJ$2 +Calc!$AI$2,0)</f>
        <v>4.5580418621774488</v>
      </c>
      <c r="K78">
        <f t="shared" si="6"/>
        <v>36144.470105830485</v>
      </c>
      <c r="L78">
        <f>IF(ISNUMBER(B78),J78-Calc!$AN$2,0)</f>
        <v>0.88553386045615756</v>
      </c>
      <c r="M78">
        <f>IF(ISNUMBER(B78),K78-Calc!$AM$2,0)</f>
        <v>28429.281311134895</v>
      </c>
    </row>
    <row r="79" spans="1:13" x14ac:dyDescent="0.25">
      <c r="A79" t="s">
        <v>78</v>
      </c>
      <c r="B79">
        <v>11059.9961</v>
      </c>
      <c r="D79">
        <f t="shared" si="5"/>
        <v>4.0437549738268368</v>
      </c>
      <c r="F79">
        <f>IF(ISNUMBER(B79),B79-Calc!$O$2,0)</f>
        <v>5451.2704086956528</v>
      </c>
      <c r="J79">
        <f>IF(ISNUMBER(B79),D79*Calc!$AJ$2 +Calc!$AI$2,0)</f>
        <v>4.1833602343815226</v>
      </c>
      <c r="K79">
        <f t="shared" si="6"/>
        <v>15253.174347530707</v>
      </c>
      <c r="L79">
        <f>IF(ISNUMBER(B79),J79-Calc!$AN$2,0)</f>
        <v>0.51085223266023139</v>
      </c>
      <c r="M79">
        <f>IF(ISNUMBER(B79),K79-Calc!$AM$2,0)</f>
        <v>7537.9855528351154</v>
      </c>
    </row>
    <row r="80" spans="1:13" x14ac:dyDescent="0.25">
      <c r="A80" t="s">
        <v>79</v>
      </c>
      <c r="B80">
        <v>4214.9375</v>
      </c>
      <c r="D80">
        <f t="shared" si="5"/>
        <v>3.6247911391964998</v>
      </c>
      <c r="F80">
        <f>IF(ISNUMBER(B80),B80-Calc!$O$2,0)</f>
        <v>-1393.7881913043475</v>
      </c>
      <c r="J80">
        <f>IF(ISNUMBER(B80),D80*Calc!$AJ$2 +Calc!$AI$2,0)</f>
        <v>3.7601422769450439</v>
      </c>
      <c r="K80">
        <f t="shared" si="6"/>
        <v>5756.2848508993648</v>
      </c>
      <c r="L80">
        <f>IF(ISNUMBER(B80),J80-Calc!$AN$2,0)</f>
        <v>8.7634275223752667E-2</v>
      </c>
      <c r="M80">
        <f>IF(ISNUMBER(B80),K80-Calc!$AM$2,0)</f>
        <v>-1958.9039437962265</v>
      </c>
    </row>
    <row r="81" spans="1:13" x14ac:dyDescent="0.25">
      <c r="A81" t="s">
        <v>80</v>
      </c>
      <c r="B81">
        <v>4147.4984999999997</v>
      </c>
      <c r="D81">
        <f t="shared" si="5"/>
        <v>3.6177862376278411</v>
      </c>
      <c r="F81">
        <f>IF(ISNUMBER(B81),B81-Calc!$O$2,0)</f>
        <v>-1461.2271913043478</v>
      </c>
      <c r="J81">
        <f>IF(ISNUMBER(B81),D81*Calc!$AJ$2 +Calc!$AI$2,0)</f>
        <v>3.7530662482072721</v>
      </c>
      <c r="K81">
        <f t="shared" si="6"/>
        <v>5663.2567097631754</v>
      </c>
      <c r="L81">
        <f>IF(ISNUMBER(B81),J81-Calc!$AN$2,0)</f>
        <v>8.0558246485980867E-2</v>
      </c>
      <c r="M81">
        <f>IF(ISNUMBER(B81),K81-Calc!$AM$2,0)</f>
        <v>-2051.9320849324158</v>
      </c>
    </row>
    <row r="82" spans="1:13" x14ac:dyDescent="0.25">
      <c r="A82" t="s">
        <v>81</v>
      </c>
      <c r="B82">
        <v>2056.8894</v>
      </c>
      <c r="D82">
        <f t="shared" si="5"/>
        <v>3.3132109400850722</v>
      </c>
      <c r="F82">
        <f>IF(ISNUMBER(B82),B82-Calc!$O$2,0)</f>
        <v>-3551.8362913043475</v>
      </c>
      <c r="J82">
        <f>IF(ISNUMBER(B82),D82*Calc!$AJ$2 +Calc!$AI$2,0)</f>
        <v>3.4453983192429698</v>
      </c>
      <c r="K82">
        <f t="shared" si="6"/>
        <v>2788.6776707156473</v>
      </c>
      <c r="L82">
        <f>IF(ISNUMBER(B82),J82-Calc!$AN$2,0)</f>
        <v>-0.22710968247832142</v>
      </c>
      <c r="M82">
        <f>IF(ISNUMBER(B82),K82-Calc!$AM$2,0)</f>
        <v>-4926.5111239799444</v>
      </c>
    </row>
    <row r="83" spans="1:13" x14ac:dyDescent="0.25">
      <c r="A83" t="s">
        <v>82</v>
      </c>
      <c r="B83">
        <v>1235.7204999999999</v>
      </c>
      <c r="D83">
        <f t="shared" si="5"/>
        <v>3.0919202514693387</v>
      </c>
      <c r="F83">
        <f>IF(ISNUMBER(B83),B83-Calc!$O$2,0)</f>
        <v>-4373.005191304348</v>
      </c>
      <c r="J83">
        <f>IF(ISNUMBER(B83),D83*Calc!$AJ$2 +Calc!$AI$2,0)</f>
        <v>3.2218606639742369</v>
      </c>
      <c r="K83">
        <f t="shared" si="6"/>
        <v>1666.7123903319323</v>
      </c>
      <c r="L83">
        <f>IF(ISNUMBER(B83),J83-Calc!$AN$2,0)</f>
        <v>-0.45064733774705434</v>
      </c>
      <c r="M83">
        <f>IF(ISNUMBER(B83),K83-Calc!$AM$2,0)</f>
        <v>-6048.4764043636587</v>
      </c>
    </row>
    <row r="84" spans="1:13" x14ac:dyDescent="0.25">
      <c r="A84" t="s">
        <v>83</v>
      </c>
      <c r="F84">
        <f>IF(ISNUMBER(B84),B84-Calc!$O$2,0)</f>
        <v>0</v>
      </c>
      <c r="L84">
        <f>IF(ISNUMBER(B84),J84-Calc!$AN$2,0)</f>
        <v>0</v>
      </c>
      <c r="M84">
        <f>IF(ISNUMBER(B84),K84-Calc!$AM$2,0)</f>
        <v>0</v>
      </c>
    </row>
    <row r="85" spans="1:13" x14ac:dyDescent="0.25">
      <c r="A85" t="s">
        <v>84</v>
      </c>
      <c r="F85">
        <f>IF(ISNUMBER(B85),B85-Calc!$O$2,0)</f>
        <v>0</v>
      </c>
      <c r="L85">
        <f>IF(ISNUMBER(B85),J85-Calc!$AN$2,0)</f>
        <v>0</v>
      </c>
      <c r="M85">
        <f>IF(ISNUMBER(B85),K85-Calc!$AM$2,0)</f>
        <v>0</v>
      </c>
    </row>
    <row r="86" spans="1:13" x14ac:dyDescent="0.25">
      <c r="A86" t="s">
        <v>85</v>
      </c>
      <c r="F86">
        <f>IF(ISNUMBER(B86),B86-Calc!$O$2,0)</f>
        <v>0</v>
      </c>
      <c r="L86">
        <f>IF(ISNUMBER(B86),J86-Calc!$AN$2,0)</f>
        <v>0</v>
      </c>
      <c r="M86">
        <f>IF(ISNUMBER(B86),K86-Calc!$AM$2,0)</f>
        <v>0</v>
      </c>
    </row>
    <row r="87" spans="1:13" x14ac:dyDescent="0.25">
      <c r="A87" t="s">
        <v>86</v>
      </c>
      <c r="B87">
        <v>909.63310000000001</v>
      </c>
      <c r="D87">
        <f t="shared" si="5"/>
        <v>2.9588662552040894</v>
      </c>
      <c r="F87">
        <f>IF(ISNUMBER(B87),B87-Calc!$O$2,0)</f>
        <v>-4699.0925913043475</v>
      </c>
      <c r="J87">
        <f>IF(ISNUMBER(B87),D87*Calc!$AJ$2 +Calc!$AI$2,0)</f>
        <v>3.0874556488544376</v>
      </c>
      <c r="K87">
        <f t="shared" si="6"/>
        <v>1223.0822087200872</v>
      </c>
      <c r="L87">
        <f>IF(ISNUMBER(B87),J87-Calc!$AN$2,0)</f>
        <v>-0.58505235286685364</v>
      </c>
      <c r="M87">
        <f>IF(ISNUMBER(B87),K87-Calc!$AM$2,0)</f>
        <v>-6492.1065859755035</v>
      </c>
    </row>
    <row r="88" spans="1:13" x14ac:dyDescent="0.25">
      <c r="A88" t="s">
        <v>87</v>
      </c>
      <c r="B88">
        <v>1519.3610000000001</v>
      </c>
      <c r="D88">
        <f t="shared" si="5"/>
        <v>3.1816609744427731</v>
      </c>
      <c r="F88">
        <f>IF(ISNUMBER(B88),B88-Calc!$O$2,0)</f>
        <v>-4089.3646913043476</v>
      </c>
      <c r="J88">
        <f>IF(ISNUMBER(B88),D88*Calc!$AJ$2 +Calc!$AI$2,0)</f>
        <v>3.312512606543935</v>
      </c>
      <c r="K88">
        <f t="shared" si="6"/>
        <v>2053.5846363077949</v>
      </c>
      <c r="L88">
        <f>IF(ISNUMBER(B88),J88-Calc!$AN$2,0)</f>
        <v>-0.35999539517735624</v>
      </c>
      <c r="M88">
        <f>IF(ISNUMBER(B88),K88-Calc!$AM$2,0)</f>
        <v>-5661.6041583877959</v>
      </c>
    </row>
    <row r="89" spans="1:13" x14ac:dyDescent="0.25">
      <c r="A89" t="s">
        <v>88</v>
      </c>
      <c r="B89">
        <v>5615.2885999999999</v>
      </c>
      <c r="D89">
        <f t="shared" si="5"/>
        <v>3.7493720819094158</v>
      </c>
      <c r="F89">
        <f>IF(ISNUMBER(B89),B89-Calc!$O$2,0)</f>
        <v>6.5629086956523679</v>
      </c>
      <c r="J89">
        <f>IF(ISNUMBER(B89),D89*Calc!$AJ$2 +Calc!$AI$2,0)</f>
        <v>3.8859882038542053</v>
      </c>
      <c r="K89">
        <f t="shared" si="6"/>
        <v>7691.0954973429598</v>
      </c>
      <c r="L89">
        <f>IF(ISNUMBER(B89),J89-Calc!$AN$2,0)</f>
        <v>0.21348020213291408</v>
      </c>
      <c r="M89">
        <f>IF(ISNUMBER(B89),K89-Calc!$AM$2,0)</f>
        <v>-24.093297352631453</v>
      </c>
    </row>
    <row r="90" spans="1:13" x14ac:dyDescent="0.25">
      <c r="A90" t="s">
        <v>89</v>
      </c>
      <c r="B90">
        <v>8874.1787000000004</v>
      </c>
      <c r="D90">
        <f t="shared" si="5"/>
        <v>3.9481281698890451</v>
      </c>
      <c r="F90">
        <f>IF(ISNUMBER(B90),B90-Calc!$O$2,0)</f>
        <v>3265.4530086956529</v>
      </c>
      <c r="J90">
        <f>IF(ISNUMBER(B90),D90*Calc!$AJ$2 +Calc!$AI$2,0)</f>
        <v>4.0867624440867125</v>
      </c>
      <c r="K90">
        <f t="shared" si="6"/>
        <v>12211.315274127022</v>
      </c>
      <c r="L90">
        <f>IF(ISNUMBER(B90),J90-Calc!$AN$2,0)</f>
        <v>0.4142544423654213</v>
      </c>
      <c r="M90">
        <f>IF(ISNUMBER(B90),K90-Calc!$AM$2,0)</f>
        <v>4496.1264794314311</v>
      </c>
    </row>
    <row r="91" spans="1:13" x14ac:dyDescent="0.25">
      <c r="A91" t="s">
        <v>90</v>
      </c>
      <c r="B91">
        <v>5994.1372000000001</v>
      </c>
      <c r="D91">
        <f t="shared" si="5"/>
        <v>3.777726679303818</v>
      </c>
      <c r="F91">
        <f>IF(ISNUMBER(B91),B91-Calc!$O$2,0)</f>
        <v>385.41150869565263</v>
      </c>
      <c r="J91">
        <f>IF(ISNUMBER(B91),D91*Calc!$AJ$2 +Calc!$AI$2,0)</f>
        <v>3.9146307113961285</v>
      </c>
      <c r="K91">
        <f t="shared" si="6"/>
        <v>8215.4377903788227</v>
      </c>
      <c r="L91">
        <f>IF(ISNUMBER(B91),J91-Calc!$AN$2,0)</f>
        <v>0.24212270967483729</v>
      </c>
      <c r="M91">
        <f>IF(ISNUMBER(B91),K91-Calc!$AM$2,0)</f>
        <v>500.24899568323144</v>
      </c>
    </row>
    <row r="92" spans="1:13" x14ac:dyDescent="0.25">
      <c r="A92" t="s">
        <v>91</v>
      </c>
      <c r="B92">
        <v>3044.6725999999999</v>
      </c>
      <c r="D92">
        <f t="shared" si="5"/>
        <v>3.483540598887453</v>
      </c>
      <c r="F92">
        <f>IF(ISNUMBER(B92),B92-Calc!$O$2,0)</f>
        <v>-2564.0530913043476</v>
      </c>
      <c r="J92">
        <f>IF(ISNUMBER(B92),D92*Calc!$AJ$2 +Calc!$AI$2,0)</f>
        <v>3.6174574907769514</v>
      </c>
      <c r="K92">
        <f t="shared" si="6"/>
        <v>4144.3601659802462</v>
      </c>
      <c r="L92">
        <f>IF(ISNUMBER(B92),J92-Calc!$AN$2,0)</f>
        <v>-5.505051094433977E-2</v>
      </c>
      <c r="M92">
        <f>IF(ISNUMBER(B92),K92-Calc!$AM$2,0)</f>
        <v>-3570.8286287153451</v>
      </c>
    </row>
    <row r="93" spans="1:13" x14ac:dyDescent="0.25">
      <c r="A93" t="s">
        <v>92</v>
      </c>
      <c r="B93">
        <v>1703.8264999999999</v>
      </c>
      <c r="D93">
        <f t="shared" si="5"/>
        <v>3.2314253686414114</v>
      </c>
      <c r="F93">
        <f>IF(ISNUMBER(B93),B93-Calc!$O$2,0)</f>
        <v>-3904.8991913043474</v>
      </c>
      <c r="J93">
        <f>IF(ISNUMBER(B93),D93*Calc!$AJ$2 +Calc!$AI$2,0)</f>
        <v>3.3627823041286784</v>
      </c>
      <c r="K93">
        <f t="shared" si="6"/>
        <v>2305.5911908393887</v>
      </c>
      <c r="L93">
        <f>IF(ISNUMBER(B93),J93-Calc!$AN$2,0)</f>
        <v>-0.30972569759261281</v>
      </c>
      <c r="M93">
        <f>IF(ISNUMBER(B93),K93-Calc!$AM$2,0)</f>
        <v>-5409.5976038562021</v>
      </c>
    </row>
    <row r="94" spans="1:13" x14ac:dyDescent="0.25">
      <c r="A94" t="s">
        <v>93</v>
      </c>
      <c r="B94">
        <v>1509.4435000000001</v>
      </c>
      <c r="D94">
        <f t="shared" si="5"/>
        <v>3.1788168615807422</v>
      </c>
      <c r="F94">
        <f>IF(ISNUMBER(B94),B94-Calc!$O$2,0)</f>
        <v>-4099.2821913043472</v>
      </c>
      <c r="J94">
        <f>IF(ISNUMBER(B94),D94*Calc!$AJ$2 +Calc!$AI$2,0)</f>
        <v>3.3096396148040883</v>
      </c>
      <c r="K94">
        <f t="shared" si="6"/>
        <v>2040.044377402741</v>
      </c>
      <c r="L94">
        <f>IF(ISNUMBER(B94),J94-Calc!$AN$2,0)</f>
        <v>-0.36286838691720291</v>
      </c>
      <c r="M94">
        <f>IF(ISNUMBER(B94),K94-Calc!$AM$2,0)</f>
        <v>-5675.1444172928504</v>
      </c>
    </row>
    <row r="95" spans="1:13" x14ac:dyDescent="0.25">
      <c r="A95" t="s">
        <v>94</v>
      </c>
      <c r="B95">
        <v>1067.123</v>
      </c>
      <c r="D95">
        <f t="shared" si="5"/>
        <v>3.0282144804765587</v>
      </c>
      <c r="F95">
        <f>IF(ISNUMBER(B95),B95-Calc!$O$2,0)</f>
        <v>-4541.6026913043479</v>
      </c>
      <c r="J95">
        <f>IF(ISNUMBER(B95),D95*Calc!$AJ$2 +Calc!$AI$2,0)</f>
        <v>3.1575080300523397</v>
      </c>
      <c r="K95">
        <f t="shared" si="6"/>
        <v>1437.1696262029488</v>
      </c>
      <c r="L95">
        <f>IF(ISNUMBER(B95),J95-Calc!$AN$2,0)</f>
        <v>-0.51499997166895151</v>
      </c>
      <c r="M95">
        <f>IF(ISNUMBER(B95),K95-Calc!$AM$2,0)</f>
        <v>-6278.0191684926422</v>
      </c>
    </row>
    <row r="96" spans="1:13" x14ac:dyDescent="0.25">
      <c r="A96" t="s">
        <v>95</v>
      </c>
      <c r="F96">
        <f>IF(ISNUMBER(B96),B96-Calc!$O$2,0)</f>
        <v>0</v>
      </c>
      <c r="L96">
        <f>IF(ISNUMBER(B96),J96-Calc!$AN$2,0)</f>
        <v>0</v>
      </c>
      <c r="M96">
        <f>IF(ISNUMBER(B96),K96-Calc!$AM$2,0)</f>
        <v>0</v>
      </c>
    </row>
    <row r="97" spans="1:13" x14ac:dyDescent="0.25">
      <c r="A97" t="s">
        <v>96</v>
      </c>
      <c r="F97">
        <f>IF(ISNUMBER(B97),B97-Calc!$O$2,0)</f>
        <v>0</v>
      </c>
      <c r="L97">
        <f>IF(ISNUMBER(B97),J97-Calc!$AN$2,0)</f>
        <v>0</v>
      </c>
      <c r="M97">
        <f>IF(ISNUMBER(B97),K97-Calc!$AM$2,0)</f>
        <v>0</v>
      </c>
    </row>
    <row r="98" spans="1:13" x14ac:dyDescent="0.25">
      <c r="A98" t="s">
        <v>97</v>
      </c>
      <c r="F98">
        <f>IF(ISNUMBER(B98),B98-Calc!$O$2,0)</f>
        <v>0</v>
      </c>
      <c r="L98">
        <f>IF(ISNUMBER(B98),J98-Calc!$AN$2,0)</f>
        <v>0</v>
      </c>
      <c r="M98">
        <f>IF(ISNUMBER(B98),K98-Calc!$AM$2,0)</f>
        <v>0</v>
      </c>
    </row>
    <row r="99" spans="1:13" x14ac:dyDescent="0.25">
      <c r="A99" t="s">
        <v>98</v>
      </c>
      <c r="B99">
        <v>692.24149999999997</v>
      </c>
      <c r="D99">
        <f t="shared" si="5"/>
        <v>2.8402576317693491</v>
      </c>
      <c r="F99">
        <f>IF(ISNUMBER(B99),B99-Calc!$O$2,0)</f>
        <v>-4916.4841913043474</v>
      </c>
      <c r="J99">
        <f>IF(ISNUMBER(B99),D99*Calc!$AJ$2 +Calc!$AI$2,0)</f>
        <v>2.9676426836406411</v>
      </c>
      <c r="K99">
        <f t="shared" si="6"/>
        <v>928.2023927882467</v>
      </c>
      <c r="L99">
        <f>IF(ISNUMBER(B99),J99-Calc!$AN$2,0)</f>
        <v>-0.70486531808065012</v>
      </c>
      <c r="M99">
        <f>IF(ISNUMBER(B99),K99-Calc!$AM$2,0)</f>
        <v>-6786.9864019073448</v>
      </c>
    </row>
    <row r="100" spans="1:13" x14ac:dyDescent="0.25">
      <c r="A100" t="s">
        <v>99</v>
      </c>
      <c r="B100">
        <v>1154.3969999999999</v>
      </c>
      <c r="D100">
        <f t="shared" si="5"/>
        <v>3.0623551894600576</v>
      </c>
      <c r="F100">
        <f>IF(ISNUMBER(B100),B100-Calc!$O$2,0)</f>
        <v>-4454.3286913043476</v>
      </c>
      <c r="J100">
        <f>IF(ISNUMBER(B100),D100*Calc!$AJ$2 +Calc!$AI$2,0)</f>
        <v>3.1919954008636613</v>
      </c>
      <c r="K100">
        <f t="shared" si="6"/>
        <v>1555.9491541675648</v>
      </c>
      <c r="L100">
        <f>IF(ISNUMBER(B100),J100-Calc!$AN$2,0)</f>
        <v>-0.48051260085762992</v>
      </c>
      <c r="M100">
        <f>IF(ISNUMBER(B100),K100-Calc!$AM$2,0)</f>
        <v>-6159.2396405280269</v>
      </c>
    </row>
    <row r="101" spans="1:13" x14ac:dyDescent="0.25">
      <c r="A101" t="s">
        <v>100</v>
      </c>
      <c r="B101">
        <v>5988.1864999999998</v>
      </c>
      <c r="D101">
        <f t="shared" si="5"/>
        <v>3.7772953178332669</v>
      </c>
      <c r="F101">
        <f>IF(ISNUMBER(B101),B101-Calc!$O$2,0)</f>
        <v>379.4608086956523</v>
      </c>
      <c r="J101">
        <f>IF(ISNUMBER(B101),D101*Calc!$AJ$2 +Calc!$AI$2,0)</f>
        <v>3.9141949699182406</v>
      </c>
      <c r="K101">
        <f t="shared" si="6"/>
        <v>8207.1991138893154</v>
      </c>
      <c r="L101">
        <f>IF(ISNUMBER(B101),J101-Calc!$AN$2,0)</f>
        <v>0.24168696819694935</v>
      </c>
      <c r="M101">
        <f>IF(ISNUMBER(B101),K101-Calc!$AM$2,0)</f>
        <v>492.01031919372417</v>
      </c>
    </row>
    <row r="102" spans="1:13" x14ac:dyDescent="0.25">
      <c r="A102" t="s">
        <v>101</v>
      </c>
      <c r="B102">
        <v>14078.882799999999</v>
      </c>
      <c r="D102">
        <f t="shared" si="5"/>
        <v>4.1485681936522978</v>
      </c>
      <c r="F102">
        <f>IF(ISNUMBER(B102),B102-Calc!$O$2,0)</f>
        <v>8470.1571086956519</v>
      </c>
      <c r="J102">
        <f>IF(ISNUMBER(B102),D102*Calc!$AJ$2 +Calc!$AI$2,0)</f>
        <v>4.2892377186422141</v>
      </c>
      <c r="K102">
        <f t="shared" si="6"/>
        <v>19464.251997951716</v>
      </c>
      <c r="L102">
        <f>IF(ISNUMBER(B102),J102-Calc!$AN$2,0)</f>
        <v>0.61672971692092293</v>
      </c>
      <c r="M102">
        <f>IF(ISNUMBER(B102),K102-Calc!$AM$2,0)</f>
        <v>11749.063203256126</v>
      </c>
    </row>
    <row r="103" spans="1:13" x14ac:dyDescent="0.25">
      <c r="A103" t="s">
        <v>102</v>
      </c>
      <c r="B103">
        <v>8386.2383000000009</v>
      </c>
      <c r="D103">
        <f t="shared" si="5"/>
        <v>3.9235671989815279</v>
      </c>
      <c r="F103">
        <f>IF(ISNUMBER(B103),B103-Calc!$O$2,0)</f>
        <v>2777.5126086956534</v>
      </c>
      <c r="J103">
        <f>IF(ISNUMBER(B103),D103*Calc!$AJ$2 +Calc!$AI$2,0)</f>
        <v>4.0619520831893148</v>
      </c>
      <c r="K103">
        <f t="shared" si="6"/>
        <v>11533.260014207104</v>
      </c>
      <c r="L103">
        <f>IF(ISNUMBER(B103),J103-Calc!$AN$2,0)</f>
        <v>0.38944408146802356</v>
      </c>
      <c r="M103">
        <f>IF(ISNUMBER(B103),K103-Calc!$AM$2,0)</f>
        <v>3818.0712195115129</v>
      </c>
    </row>
    <row r="104" spans="1:13" x14ac:dyDescent="0.25">
      <c r="A104" t="s">
        <v>103</v>
      </c>
      <c r="B104">
        <v>3756.7489999999998</v>
      </c>
      <c r="D104">
        <f t="shared" si="5"/>
        <v>3.5748121794774241</v>
      </c>
      <c r="F104">
        <f>IF(ISNUMBER(B104),B104-Calc!$O$2,0)</f>
        <v>-1851.9766913043477</v>
      </c>
      <c r="J104">
        <f>IF(ISNUMBER(B104),D104*Calc!$AJ$2 +Calc!$AI$2,0)</f>
        <v>3.7096558351599906</v>
      </c>
      <c r="K104">
        <f t="shared" si="6"/>
        <v>5124.5511832806924</v>
      </c>
      <c r="L104">
        <f>IF(ISNUMBER(B104),J104-Calc!$AN$2,0)</f>
        <v>3.7147833438699429E-2</v>
      </c>
      <c r="M104">
        <f>IF(ISNUMBER(B104),K104-Calc!$AM$2,0)</f>
        <v>-2590.6376114148989</v>
      </c>
    </row>
    <row r="105" spans="1:13" x14ac:dyDescent="0.25">
      <c r="A105" t="s">
        <v>104</v>
      </c>
      <c r="B105">
        <v>1572.9155000000001</v>
      </c>
      <c r="D105">
        <f t="shared" si="5"/>
        <v>3.196705392127773</v>
      </c>
      <c r="F105">
        <f>IF(ISNUMBER(B105),B105-Calc!$O$2,0)</f>
        <v>-4035.8101913043474</v>
      </c>
      <c r="J105">
        <f>IF(ISNUMBER(B105),D105*Calc!$AJ$2 +Calc!$AI$2,0)</f>
        <v>3.3277097839544503</v>
      </c>
      <c r="K105">
        <f t="shared" si="6"/>
        <v>2126.7173982101558</v>
      </c>
      <c r="L105">
        <f>IF(ISNUMBER(B105),J105-Calc!$AN$2,0)</f>
        <v>-0.34479821776684094</v>
      </c>
      <c r="M105">
        <f>IF(ISNUMBER(B105),K105-Calc!$AM$2,0)</f>
        <v>-5588.4713964854354</v>
      </c>
    </row>
    <row r="106" spans="1:13" x14ac:dyDescent="0.25">
      <c r="A106" t="s">
        <v>105</v>
      </c>
      <c r="B106">
        <v>1483.6579999999999</v>
      </c>
      <c r="D106">
        <f t="shared" si="5"/>
        <v>3.1713338026746305</v>
      </c>
      <c r="F106">
        <f>IF(ISNUMBER(B106),B106-Calc!$O$2,0)</f>
        <v>-4125.067691304348</v>
      </c>
      <c r="J106">
        <f>IF(ISNUMBER(B106),D106*Calc!$AJ$2 +Calc!$AI$2,0)</f>
        <v>3.3020805735603118</v>
      </c>
      <c r="K106">
        <f t="shared" si="6"/>
        <v>2004.8439465063957</v>
      </c>
      <c r="L106">
        <f>IF(ISNUMBER(B106),J106-Calc!$AN$2,0)</f>
        <v>-0.3704274281609794</v>
      </c>
      <c r="M106">
        <f>IF(ISNUMBER(B106),K106-Calc!$AM$2,0)</f>
        <v>-5710.3448481891955</v>
      </c>
    </row>
    <row r="107" spans="1:13" x14ac:dyDescent="0.25">
      <c r="A107" t="s">
        <v>106</v>
      </c>
      <c r="B107">
        <v>1186.1331</v>
      </c>
      <c r="D107">
        <f t="shared" si="5"/>
        <v>3.0741334254128945</v>
      </c>
      <c r="F107">
        <f>IF(ISNUMBER(B107),B107-Calc!$O$2,0)</f>
        <v>-4422.5925913043475</v>
      </c>
      <c r="J107">
        <f>IF(ISNUMBER(B107),D107*Calc!$AJ$2 +Calc!$AI$2,0)</f>
        <v>3.2038932320131273</v>
      </c>
      <c r="K107">
        <f t="shared" si="6"/>
        <v>1599.1648378034558</v>
      </c>
      <c r="L107">
        <f>IF(ISNUMBER(B107),J107-Calc!$AN$2,0)</f>
        <v>-0.46861476970816396</v>
      </c>
      <c r="M107">
        <f>IF(ISNUMBER(B107),K107-Calc!$AM$2,0)</f>
        <v>-6116.0239568921352</v>
      </c>
    </row>
    <row r="108" spans="1:13" x14ac:dyDescent="0.25">
      <c r="A108" t="s">
        <v>107</v>
      </c>
      <c r="F108">
        <f>IF(ISNUMBER(B108),B108-Calc!$O$2,0)</f>
        <v>0</v>
      </c>
      <c r="L108">
        <f>IF(ISNUMBER(B108),J108-Calc!$AN$2,0)</f>
        <v>0</v>
      </c>
      <c r="M108">
        <f>IF(ISNUMBER(B108),K108-Calc!$AM$2,0)</f>
        <v>0</v>
      </c>
    </row>
    <row r="109" spans="1:13" x14ac:dyDescent="0.25">
      <c r="A109" t="s">
        <v>108</v>
      </c>
      <c r="F109">
        <f>IF(ISNUMBER(B109),B109-Calc!$O$2,0)</f>
        <v>0</v>
      </c>
      <c r="L109">
        <f>IF(ISNUMBER(B109),J109-Calc!$AN$2,0)</f>
        <v>0</v>
      </c>
      <c r="M109">
        <f>IF(ISNUMBER(B109),K109-Calc!$AM$2,0)</f>
        <v>0</v>
      </c>
    </row>
    <row r="110" spans="1:13" x14ac:dyDescent="0.25">
      <c r="A110" t="s">
        <v>109</v>
      </c>
      <c r="F110">
        <f>IF(ISNUMBER(B110),B110-Calc!$O$2,0)</f>
        <v>0</v>
      </c>
      <c r="L110">
        <f>IF(ISNUMBER(B110),J110-Calc!$AN$2,0)</f>
        <v>0</v>
      </c>
      <c r="M110">
        <f>IF(ISNUMBER(B110),K110-Calc!$AM$2,0)</f>
        <v>0</v>
      </c>
    </row>
    <row r="111" spans="1:13" x14ac:dyDescent="0.25">
      <c r="A111" t="s">
        <v>110</v>
      </c>
      <c r="B111">
        <v>769.59799999999996</v>
      </c>
      <c r="D111">
        <f t="shared" si="5"/>
        <v>2.8862639304043767</v>
      </c>
      <c r="F111">
        <f>IF(ISNUMBER(B111),B111-Calc!$O$2,0)</f>
        <v>-4839.1276913043475</v>
      </c>
      <c r="J111">
        <f>IF(ISNUMBER(B111),D111*Calc!$AJ$2 +Calc!$AI$2,0)</f>
        <v>3.0141161262820773</v>
      </c>
      <c r="K111">
        <f t="shared" si="6"/>
        <v>1033.0375934242184</v>
      </c>
      <c r="L111">
        <f>IF(ISNUMBER(B111),J111-Calc!$AN$2,0)</f>
        <v>-0.65839187543921396</v>
      </c>
      <c r="M111">
        <f>IF(ISNUMBER(B111),K111-Calc!$AM$2,0)</f>
        <v>-6682.1512012713729</v>
      </c>
    </row>
    <row r="112" spans="1:13" x14ac:dyDescent="0.25">
      <c r="A112" t="s">
        <v>111</v>
      </c>
      <c r="B112">
        <v>1723.6614999999999</v>
      </c>
      <c r="D112">
        <f t="shared" si="5"/>
        <v>3.2364519812588357</v>
      </c>
      <c r="F112">
        <f>IF(ISNUMBER(B112),B112-Calc!$O$2,0)</f>
        <v>-3885.0641913043473</v>
      </c>
      <c r="J112">
        <f>IF(ISNUMBER(B112),D112*Calc!$AJ$2 +Calc!$AI$2,0)</f>
        <v>3.3678599565390535</v>
      </c>
      <c r="K112">
        <f t="shared" si="6"/>
        <v>2332.7057320665172</v>
      </c>
      <c r="L112">
        <f>IF(ISNUMBER(B112),J112-Calc!$AN$2,0)</f>
        <v>-0.30464804518223776</v>
      </c>
      <c r="M112">
        <f>IF(ISNUMBER(B112),K112-Calc!$AM$2,0)</f>
        <v>-5382.4830626290741</v>
      </c>
    </row>
    <row r="113" spans="1:13" x14ac:dyDescent="0.25">
      <c r="A113" t="s">
        <v>112</v>
      </c>
      <c r="B113">
        <v>8568.7196999999996</v>
      </c>
      <c r="D113">
        <f t="shared" si="5"/>
        <v>3.9329159364199695</v>
      </c>
      <c r="F113">
        <f>IF(ISNUMBER(B113),B113-Calc!$O$2,0)</f>
        <v>2959.9940086956522</v>
      </c>
      <c r="J113">
        <f>IF(ISNUMBER(B113),D113*Calc!$AJ$2 +Calc!$AI$2,0)</f>
        <v>4.0713957469050577</v>
      </c>
      <c r="K113">
        <f t="shared" si="6"/>
        <v>11786.795453434464</v>
      </c>
      <c r="L113">
        <f>IF(ISNUMBER(B113),J113-Calc!$AN$2,0)</f>
        <v>0.39888774518376646</v>
      </c>
      <c r="M113">
        <f>IF(ISNUMBER(B113),K113-Calc!$AM$2,0)</f>
        <v>4071.6066587388732</v>
      </c>
    </row>
    <row r="114" spans="1:13" x14ac:dyDescent="0.25">
      <c r="A114" t="s">
        <v>113</v>
      </c>
      <c r="B114">
        <v>16534.455099999999</v>
      </c>
      <c r="D114">
        <f t="shared" si="5"/>
        <v>4.2183898871261931</v>
      </c>
      <c r="F114">
        <f>IF(ISNUMBER(B114),B114-Calc!$O$2,0)</f>
        <v>10925.729408695652</v>
      </c>
      <c r="J114">
        <f>IF(ISNUMBER(B114),D114*Calc!$AJ$2 +Calc!$AI$2,0)</f>
        <v>4.3597683755970085</v>
      </c>
      <c r="K114">
        <f t="shared" si="6"/>
        <v>22896.461788592791</v>
      </c>
      <c r="L114">
        <f>IF(ISNUMBER(B114),J114-Calc!$AN$2,0)</f>
        <v>0.68726037387571726</v>
      </c>
      <c r="M114">
        <f>IF(ISNUMBER(B114),K114-Calc!$AM$2,0)</f>
        <v>15181.272993897201</v>
      </c>
    </row>
    <row r="115" spans="1:13" x14ac:dyDescent="0.25">
      <c r="A115" t="s">
        <v>114</v>
      </c>
      <c r="B115">
        <v>9070.5458999999992</v>
      </c>
      <c r="D115">
        <f t="shared" si="5"/>
        <v>3.9576334253427081</v>
      </c>
      <c r="F115">
        <f>IF(ISNUMBER(B115),B115-Calc!$O$2,0)</f>
        <v>3461.8202086956517</v>
      </c>
      <c r="J115">
        <f>IF(ISNUMBER(B115),D115*Calc!$AJ$2 +Calc!$AI$2,0)</f>
        <v>4.0963642150881654</v>
      </c>
      <c r="K115">
        <f t="shared" si="6"/>
        <v>12484.300540257567</v>
      </c>
      <c r="L115">
        <f>IF(ISNUMBER(B115),J115-Calc!$AN$2,0)</f>
        <v>0.42385621336687418</v>
      </c>
      <c r="M115">
        <f>IF(ISNUMBER(B115),K115-Calc!$AM$2,0)</f>
        <v>4769.111745561976</v>
      </c>
    </row>
    <row r="116" spans="1:13" x14ac:dyDescent="0.25">
      <c r="A116" t="s">
        <v>115</v>
      </c>
      <c r="B116">
        <v>4179.2344000000003</v>
      </c>
      <c r="D116">
        <f t="shared" si="5"/>
        <v>3.6210967300265464</v>
      </c>
      <c r="F116">
        <f>IF(ISNUMBER(B116),B116-Calc!$O$2,0)</f>
        <v>-1429.4912913043472</v>
      </c>
      <c r="J116">
        <f>IF(ISNUMBER(B116),D116*Calc!$AJ$2 +Calc!$AI$2,0)</f>
        <v>3.7564103550615675</v>
      </c>
      <c r="K116">
        <f t="shared" si="6"/>
        <v>5707.0326224268301</v>
      </c>
      <c r="L116">
        <f>IF(ISNUMBER(B116),J116-Calc!$AN$2,0)</f>
        <v>8.3902353340276292E-2</v>
      </c>
      <c r="M116">
        <f>IF(ISNUMBER(B116),K116-Calc!$AM$2,0)</f>
        <v>-2008.1561722687611</v>
      </c>
    </row>
    <row r="117" spans="1:13" x14ac:dyDescent="0.25">
      <c r="A117" t="s">
        <v>116</v>
      </c>
      <c r="B117">
        <v>2267.1404000000002</v>
      </c>
      <c r="D117">
        <f t="shared" si="5"/>
        <v>3.3554784160494044</v>
      </c>
      <c r="F117">
        <f>IF(ISNUMBER(B117),B117-Calc!$O$2,0)</f>
        <v>-3341.5852913043473</v>
      </c>
      <c r="J117">
        <f>IF(ISNUMBER(B117),D117*Calc!$AJ$2 +Calc!$AI$2,0)</f>
        <v>3.4880949755293136</v>
      </c>
      <c r="K117">
        <f t="shared" si="6"/>
        <v>3076.7695975716315</v>
      </c>
      <c r="L117">
        <f>IF(ISNUMBER(B117),J117-Calc!$AN$2,0)</f>
        <v>-0.18441302619197764</v>
      </c>
      <c r="M117">
        <f>IF(ISNUMBER(B117),K117-Calc!$AM$2,0)</f>
        <v>-4638.4191971239597</v>
      </c>
    </row>
    <row r="118" spans="1:13" x14ac:dyDescent="0.25">
      <c r="A118" t="s">
        <v>117</v>
      </c>
      <c r="B118">
        <v>1814.9024999999999</v>
      </c>
      <c r="D118">
        <f t="shared" si="5"/>
        <v>3.2588532988766175</v>
      </c>
      <c r="F118">
        <f>IF(ISNUMBER(B118),B118-Calc!$O$2,0)</f>
        <v>-3793.8231913043473</v>
      </c>
      <c r="J118">
        <f>IF(ISNUMBER(B118),D118*Calc!$AJ$2 +Calc!$AI$2,0)</f>
        <v>3.3904887352126316</v>
      </c>
      <c r="K118">
        <f t="shared" si="6"/>
        <v>2457.4728881335068</v>
      </c>
      <c r="L118">
        <f>IF(ISNUMBER(B118),J118-Calc!$AN$2,0)</f>
        <v>-0.28201926650865961</v>
      </c>
      <c r="M118">
        <f>IF(ISNUMBER(B118),K118-Calc!$AM$2,0)</f>
        <v>-5257.7159065620845</v>
      </c>
    </row>
    <row r="119" spans="1:13" x14ac:dyDescent="0.25">
      <c r="A119" t="s">
        <v>118</v>
      </c>
      <c r="B119">
        <v>1114.7271000000001</v>
      </c>
      <c r="D119">
        <f t="shared" si="5"/>
        <v>3.0471685593389455</v>
      </c>
      <c r="F119">
        <f>IF(ISNUMBER(B119),B119-Calc!$O$2,0)</f>
        <v>-4493.9985913043474</v>
      </c>
      <c r="J119">
        <f>IF(ISNUMBER(B119),D119*Calc!$AJ$2 +Calc!$AI$2,0)</f>
        <v>3.1766545670041677</v>
      </c>
      <c r="K119">
        <f t="shared" si="6"/>
        <v>1501.9468590553495</v>
      </c>
      <c r="L119">
        <f>IF(ISNUMBER(B119),J119-Calc!$AN$2,0)</f>
        <v>-0.49585343471712351</v>
      </c>
      <c r="M119">
        <f>IF(ISNUMBER(B119),K119-Calc!$AM$2,0)</f>
        <v>-6213.2419356402415</v>
      </c>
    </row>
    <row r="120" spans="1:13" x14ac:dyDescent="0.25">
      <c r="A120" t="s">
        <v>119</v>
      </c>
      <c r="F120">
        <f>IF(ISNUMBER(B120),B120-Calc!$O$2,0)</f>
        <v>0</v>
      </c>
      <c r="L120">
        <f>IF(ISNUMBER(B120),J120-Calc!$AN$2,0)</f>
        <v>0</v>
      </c>
      <c r="M120">
        <f>IF(ISNUMBER(B120),K120-Calc!$AM$2,0)</f>
        <v>0</v>
      </c>
    </row>
    <row r="121" spans="1:13" x14ac:dyDescent="0.25">
      <c r="A121" t="s">
        <v>120</v>
      </c>
      <c r="F121">
        <f>IF(ISNUMBER(B121),B121-Calc!$O$2,0)</f>
        <v>0</v>
      </c>
      <c r="L121">
        <f>IF(ISNUMBER(B121),J121-Calc!$AN$2,0)</f>
        <v>0</v>
      </c>
      <c r="M121">
        <f>IF(ISNUMBER(B121),K121-Calc!$AM$2,0)</f>
        <v>0</v>
      </c>
    </row>
    <row r="122" spans="1:13" x14ac:dyDescent="0.25">
      <c r="A122" t="s">
        <v>121</v>
      </c>
      <c r="F122">
        <f>IF(ISNUMBER(B122),B122-Calc!$O$2,0)</f>
        <v>0</v>
      </c>
      <c r="L122">
        <f>IF(ISNUMBER(B122),J122-Calc!$AN$2,0)</f>
        <v>0</v>
      </c>
      <c r="M122">
        <f>IF(ISNUMBER(B122),K122-Calc!$AM$2,0)</f>
        <v>0</v>
      </c>
    </row>
    <row r="123" spans="1:13" x14ac:dyDescent="0.25">
      <c r="A123" t="s">
        <v>122</v>
      </c>
      <c r="B123">
        <v>1142.4960000000001</v>
      </c>
      <c r="D123">
        <f t="shared" si="5"/>
        <v>3.0578546882333812</v>
      </c>
      <c r="F123">
        <f>IF(ISNUMBER(B123),B123-Calc!$O$2,0)</f>
        <v>-4466.2296913043474</v>
      </c>
      <c r="J123">
        <f>IF(ISNUMBER(B123),D123*Calc!$AJ$2 +Calc!$AI$2,0)</f>
        <v>3.1874492019339256</v>
      </c>
      <c r="K123">
        <f t="shared" si="6"/>
        <v>1539.7464162078265</v>
      </c>
      <c r="L123">
        <f>IF(ISNUMBER(B123),J123-Calc!$AN$2,0)</f>
        <v>-0.48505879978736566</v>
      </c>
      <c r="M123">
        <f>IF(ISNUMBER(B123),K123-Calc!$AM$2,0)</f>
        <v>-6175.4423784877645</v>
      </c>
    </row>
    <row r="124" spans="1:13" x14ac:dyDescent="0.25">
      <c r="A124" t="s">
        <v>123</v>
      </c>
      <c r="B124">
        <v>1719.6945000000001</v>
      </c>
      <c r="D124">
        <f t="shared" si="5"/>
        <v>3.2354513022863798</v>
      </c>
      <c r="F124">
        <f>IF(ISNUMBER(B124),B124-Calc!$O$2,0)</f>
        <v>-3889.0311913043474</v>
      </c>
      <c r="J124">
        <f>IF(ISNUMBER(B124),D124*Calc!$AJ$2 +Calc!$AI$2,0)</f>
        <v>3.366849116758226</v>
      </c>
      <c r="K124">
        <f t="shared" si="6"/>
        <v>2327.2825691864887</v>
      </c>
      <c r="L124">
        <f>IF(ISNUMBER(B124),J124-Calc!$AN$2,0)</f>
        <v>-0.30565888496306526</v>
      </c>
      <c r="M124">
        <f>IF(ISNUMBER(B124),K124-Calc!$AM$2,0)</f>
        <v>-5387.906225509103</v>
      </c>
    </row>
    <row r="125" spans="1:13" x14ac:dyDescent="0.25">
      <c r="A125" t="s">
        <v>124</v>
      </c>
      <c r="B125">
        <v>12436.544900000001</v>
      </c>
      <c r="D125">
        <f t="shared" si="5"/>
        <v>4.0946997421488023</v>
      </c>
      <c r="F125">
        <f>IF(ISNUMBER(B125),B125-Calc!$O$2,0)</f>
        <v>6827.8192086956533</v>
      </c>
      <c r="J125">
        <f>IF(ISNUMBER(B125),D125*Calc!$AJ$2 +Calc!$AI$2,0)</f>
        <v>4.2348222915070988</v>
      </c>
      <c r="K125">
        <f t="shared" si="6"/>
        <v>17172.055818684392</v>
      </c>
      <c r="L125">
        <f>IF(ISNUMBER(B125),J125-Calc!$AN$2,0)</f>
        <v>0.56231428978580755</v>
      </c>
      <c r="M125">
        <f>IF(ISNUMBER(B125),K125-Calc!$AM$2,0)</f>
        <v>9456.8670239888015</v>
      </c>
    </row>
    <row r="126" spans="1:13" x14ac:dyDescent="0.25">
      <c r="A126" t="s">
        <v>125</v>
      </c>
      <c r="B126">
        <v>21203.6152</v>
      </c>
      <c r="D126">
        <f t="shared" si="5"/>
        <v>4.3264099141153665</v>
      </c>
      <c r="F126">
        <f>IF(ISNUMBER(B126),B126-Calc!$O$2,0)</f>
        <v>15594.889508695653</v>
      </c>
      <c r="J126">
        <f>IF(ISNUMBER(B126),D126*Calc!$AJ$2 +Calc!$AI$2,0)</f>
        <v>4.4688852286660286</v>
      </c>
      <c r="K126">
        <f t="shared" si="6"/>
        <v>29436.436120565995</v>
      </c>
      <c r="L126">
        <f>IF(ISNUMBER(B126),J126-Calc!$AN$2,0)</f>
        <v>0.79637722694473734</v>
      </c>
      <c r="M126">
        <f>IF(ISNUMBER(B126),K126-Calc!$AM$2,0)</f>
        <v>21721.247325870405</v>
      </c>
    </row>
    <row r="127" spans="1:13" x14ac:dyDescent="0.25">
      <c r="A127" t="s">
        <v>126</v>
      </c>
      <c r="B127">
        <v>9885.7636999999995</v>
      </c>
      <c r="D127">
        <f t="shared" si="5"/>
        <v>3.995010225281892</v>
      </c>
      <c r="F127">
        <f>IF(ISNUMBER(B127),B127-Calc!$O$2,0)</f>
        <v>4277.038008695652</v>
      </c>
      <c r="J127">
        <f>IF(ISNUMBER(B127),D127*Calc!$AJ$2 +Calc!$AI$2,0)</f>
        <v>4.1341205358448967</v>
      </c>
      <c r="K127">
        <f t="shared" si="6"/>
        <v>13618.225957642233</v>
      </c>
      <c r="L127">
        <f>IF(ISNUMBER(B127),J127-Calc!$AN$2,0)</f>
        <v>0.46161253412360548</v>
      </c>
      <c r="M127">
        <f>IF(ISNUMBER(B127),K127-Calc!$AM$2,0)</f>
        <v>5903.0371629466417</v>
      </c>
    </row>
    <row r="128" spans="1:13" x14ac:dyDescent="0.25">
      <c r="A128" t="s">
        <v>127</v>
      </c>
      <c r="B128">
        <v>5621.2388000000001</v>
      </c>
      <c r="D128">
        <f t="shared" si="5"/>
        <v>3.7498320352696974</v>
      </c>
      <c r="F128">
        <f>IF(ISNUMBER(B128),B128-Calc!$O$2,0)</f>
        <v>12.513108695652591</v>
      </c>
      <c r="J128">
        <f>IF(ISNUMBER(B128),D128*Calc!$AJ$2 +Calc!$AI$2,0)</f>
        <v>3.8864528275414174</v>
      </c>
      <c r="K128">
        <f t="shared" si="6"/>
        <v>7699.3281079092421</v>
      </c>
      <c r="L128">
        <f>IF(ISNUMBER(B128),J128-Calc!$AN$2,0)</f>
        <v>0.21394482582012619</v>
      </c>
      <c r="M128">
        <f>IF(ISNUMBER(B128),K128-Calc!$AM$2,0)</f>
        <v>-15.860686786349106</v>
      </c>
    </row>
    <row r="129" spans="1:13" x14ac:dyDescent="0.25">
      <c r="A129" t="s">
        <v>128</v>
      </c>
      <c r="B129">
        <v>2822.5205000000001</v>
      </c>
      <c r="D129">
        <f t="shared" si="5"/>
        <v>3.4506371048944535</v>
      </c>
      <c r="F129">
        <f>IF(ISNUMBER(B129),B129-Calc!$O$2,0)</f>
        <v>-2786.2051913043474</v>
      </c>
      <c r="J129">
        <f>IF(ISNUMBER(B129),D129*Calc!$AJ$2 +Calc!$AI$2,0)</f>
        <v>3.5842198975309199</v>
      </c>
      <c r="K129">
        <f t="shared" si="6"/>
        <v>3839.0157824169073</v>
      </c>
      <c r="L129">
        <f>IF(ISNUMBER(B129),J129-Calc!$AN$2,0)</f>
        <v>-8.8288104190371364E-2</v>
      </c>
      <c r="M129">
        <f>IF(ISNUMBER(B129),K129-Calc!$AM$2,0)</f>
        <v>-3876.1730122786839</v>
      </c>
    </row>
    <row r="130" spans="1:13" x14ac:dyDescent="0.25">
      <c r="A130" t="s">
        <v>129</v>
      </c>
      <c r="B130">
        <v>1935.896</v>
      </c>
      <c r="D130">
        <f t="shared" si="5"/>
        <v>3.2868820224768611</v>
      </c>
      <c r="F130">
        <f>IF(ISNUMBER(B130),B130-Calc!$O$2,0)</f>
        <v>-3672.8296913043478</v>
      </c>
      <c r="J130">
        <f>IF(ISNUMBER(B130),D130*Calc!$AJ$2 +Calc!$AI$2,0)</f>
        <v>3.4188020600658686</v>
      </c>
      <c r="K130">
        <f t="shared" si="6"/>
        <v>2623.0227665273178</v>
      </c>
      <c r="L130">
        <f>IF(ISNUMBER(B130),J130-Calc!$AN$2,0)</f>
        <v>-0.2537059416554226</v>
      </c>
      <c r="M130">
        <f>IF(ISNUMBER(B130),K130-Calc!$AM$2,0)</f>
        <v>-5092.1660281682734</v>
      </c>
    </row>
    <row r="131" spans="1:13" x14ac:dyDescent="0.25">
      <c r="A131" t="s">
        <v>130</v>
      </c>
      <c r="B131">
        <v>864.80600000000004</v>
      </c>
      <c r="D131">
        <f t="shared" si="5"/>
        <v>2.9369186940787553</v>
      </c>
      <c r="F131">
        <f>IF(ISNUMBER(B131),B131-Calc!$O$2,0)</f>
        <v>-4743.919691304347</v>
      </c>
      <c r="J131">
        <f>IF(ISNUMBER(B131),D131*Calc!$AJ$2 +Calc!$AI$2,0)</f>
        <v>3.0652852340777734</v>
      </c>
      <c r="K131">
        <f t="shared" si="6"/>
        <v>1162.2116756607531</v>
      </c>
      <c r="L131">
        <f>IF(ISNUMBER(B131),J131-Calc!$AN$2,0)</f>
        <v>-0.60722276764351779</v>
      </c>
      <c r="M131">
        <f>IF(ISNUMBER(B131),K131-Calc!$AM$2,0)</f>
        <v>-6552.9771190348383</v>
      </c>
    </row>
    <row r="132" spans="1:13" x14ac:dyDescent="0.25">
      <c r="A132" t="s">
        <v>131</v>
      </c>
      <c r="F132">
        <f>IF(ISNUMBER(B132),B132-Calc!$O$2,0)</f>
        <v>0</v>
      </c>
      <c r="L132">
        <f>IF(ISNUMBER(B132),J132-Calc!$AN$2,0)</f>
        <v>0</v>
      </c>
      <c r="M132">
        <f>IF(ISNUMBER(B132),K132-Calc!$AM$2,0)</f>
        <v>0</v>
      </c>
    </row>
    <row r="133" spans="1:13" x14ac:dyDescent="0.25">
      <c r="A133" t="s">
        <v>132</v>
      </c>
      <c r="F133">
        <f>IF(ISNUMBER(B133),B133-Calc!$O$2,0)</f>
        <v>0</v>
      </c>
      <c r="L133">
        <f>IF(ISNUMBER(B133),J133-Calc!$AN$2,0)</f>
        <v>0</v>
      </c>
      <c r="M133">
        <f>IF(ISNUMBER(B133),K133-Calc!$AM$2,0)</f>
        <v>0</v>
      </c>
    </row>
    <row r="134" spans="1:13" x14ac:dyDescent="0.25">
      <c r="A134" t="s">
        <v>133</v>
      </c>
      <c r="F134">
        <f>IF(ISNUMBER(B134),B134-Calc!$O$2,0)</f>
        <v>0</v>
      </c>
      <c r="L134">
        <f>IF(ISNUMBER(B134),J134-Calc!$AN$2,0)</f>
        <v>0</v>
      </c>
      <c r="M134">
        <f>IF(ISNUMBER(B134),K134-Calc!$AM$2,0)</f>
        <v>0</v>
      </c>
    </row>
    <row r="135" spans="1:13" x14ac:dyDescent="0.25">
      <c r="A135" t="s">
        <v>134</v>
      </c>
      <c r="B135">
        <v>251.90450000000001</v>
      </c>
      <c r="D135">
        <f t="shared" si="5"/>
        <v>2.4012359257661262</v>
      </c>
      <c r="F135">
        <f>IF(ISNUMBER(B135),B135-Calc!$O$2,0)</f>
        <v>-5356.8211913043478</v>
      </c>
      <c r="J135">
        <f>IF(ISNUMBER(B135),D135*Calc!$AJ$2 +Calc!$AI$2,0)</f>
        <v>2.5241631889274516</v>
      </c>
      <c r="K135">
        <f t="shared" si="6"/>
        <v>334.32063954440906</v>
      </c>
      <c r="L135">
        <f>IF(ISNUMBER(B135),J135-Calc!$AN$2,0)</f>
        <v>-1.1483448127938396</v>
      </c>
      <c r="M135">
        <f>IF(ISNUMBER(B135),K135-Calc!$AM$2,0)</f>
        <v>-7380.8681551511818</v>
      </c>
    </row>
    <row r="136" spans="1:13" x14ac:dyDescent="0.25">
      <c r="A136" t="s">
        <v>135</v>
      </c>
      <c r="B136">
        <v>914.39350000000002</v>
      </c>
      <c r="D136">
        <f t="shared" ref="D136:D155" si="7">IF(ISNUMBER(B136),LOG10(B136),0)</f>
        <v>2.9611331301998174</v>
      </c>
      <c r="F136">
        <f>IF(ISNUMBER(B136),B136-Calc!$O$2,0)</f>
        <v>-4694.3321913043474</v>
      </c>
      <c r="J136">
        <f>IF(ISNUMBER(B136),D136*Calc!$AJ$2 +Calc!$AI$2,0)</f>
        <v>3.0897455415042465</v>
      </c>
      <c r="K136">
        <f t="shared" ref="K136:K156" si="8">IF(ISNUMBER(B136),10^J136,0)</f>
        <v>1229.5481522894024</v>
      </c>
      <c r="L136">
        <f>IF(ISNUMBER(B136),J136-Calc!$AN$2,0)</f>
        <v>-0.5827624602170447</v>
      </c>
      <c r="M136">
        <f>IF(ISNUMBER(B136),K136-Calc!$AM$2,0)</f>
        <v>-6485.6406424061888</v>
      </c>
    </row>
    <row r="137" spans="1:13" x14ac:dyDescent="0.25">
      <c r="A137" t="s">
        <v>136</v>
      </c>
      <c r="B137">
        <v>4601.7201999999997</v>
      </c>
      <c r="D137">
        <f t="shared" si="7"/>
        <v>3.6629202085763795</v>
      </c>
      <c r="F137">
        <f>IF(ISNUMBER(B137),B137-Calc!$O$2,0)</f>
        <v>-1007.0054913043477</v>
      </c>
      <c r="J137">
        <f>IF(ISNUMBER(B137),D137*Calc!$AJ$2 +Calc!$AI$2,0)</f>
        <v>3.7986585056217854</v>
      </c>
      <c r="K137">
        <f t="shared" si="8"/>
        <v>6290.1138420121779</v>
      </c>
      <c r="L137">
        <f>IF(ISNUMBER(B137),J137-Calc!$AN$2,0)</f>
        <v>0.1261505039004942</v>
      </c>
      <c r="M137">
        <f>IF(ISNUMBER(B137),K137-Calc!$AM$2,0)</f>
        <v>-1425.0749526834134</v>
      </c>
    </row>
    <row r="138" spans="1:13" x14ac:dyDescent="0.25">
      <c r="A138" t="s">
        <v>137</v>
      </c>
      <c r="B138">
        <v>17710.671900000001</v>
      </c>
      <c r="D138">
        <f t="shared" si="7"/>
        <v>4.2482350375834788</v>
      </c>
      <c r="F138">
        <f>IF(ISNUMBER(B138),B138-Calc!$O$2,0)</f>
        <v>12101.946208695654</v>
      </c>
      <c r="J138">
        <f>IF(ISNUMBER(B138),D138*Calc!$AJ$2 +Calc!$AI$2,0)</f>
        <v>4.3899165711496426</v>
      </c>
      <c r="K138">
        <f t="shared" si="8"/>
        <v>24542.374064166383</v>
      </c>
      <c r="L138">
        <f>IF(ISNUMBER(B138),J138-Calc!$AN$2,0)</f>
        <v>0.71740856942835141</v>
      </c>
      <c r="M138">
        <f>IF(ISNUMBER(B138),K138-Calc!$AM$2,0)</f>
        <v>16827.185269470792</v>
      </c>
    </row>
    <row r="139" spans="1:13" x14ac:dyDescent="0.25">
      <c r="A139" t="s">
        <v>138</v>
      </c>
      <c r="B139">
        <v>13110.934600000001</v>
      </c>
      <c r="D139">
        <f t="shared" si="7"/>
        <v>4.1176336510459697</v>
      </c>
      <c r="F139">
        <f>IF(ISNUMBER(B139),B139-Calc!$O$2,0)</f>
        <v>7502.208908695653</v>
      </c>
      <c r="J139">
        <f>IF(ISNUMBER(B139),D139*Calc!$AJ$2 +Calc!$AI$2,0)</f>
        <v>4.2579890693461877</v>
      </c>
      <c r="K139">
        <f t="shared" si="8"/>
        <v>18112.945040082905</v>
      </c>
      <c r="L139">
        <f>IF(ISNUMBER(B139),J139-Calc!$AN$2,0)</f>
        <v>0.58548106762489649</v>
      </c>
      <c r="M139">
        <f>IF(ISNUMBER(B139),K139-Calc!$AM$2,0)</f>
        <v>10397.756245387314</v>
      </c>
    </row>
    <row r="140" spans="1:13" x14ac:dyDescent="0.25">
      <c r="A140" t="s">
        <v>139</v>
      </c>
      <c r="B140">
        <v>5799.7538999999997</v>
      </c>
      <c r="D140">
        <f t="shared" si="7"/>
        <v>3.7634095656078386</v>
      </c>
      <c r="F140">
        <f>IF(ISNUMBER(B140),B140-Calc!$O$2,0)</f>
        <v>191.02820869565221</v>
      </c>
      <c r="J140">
        <f>IF(ISNUMBER(B140),D140*Calc!$AJ$2 +Calc!$AI$2,0)</f>
        <v>3.900168222956895</v>
      </c>
      <c r="K140">
        <f t="shared" si="8"/>
        <v>7946.3597551497041</v>
      </c>
      <c r="L140">
        <f>IF(ISNUMBER(B140),J140-Calc!$AN$2,0)</f>
        <v>0.22766022123560381</v>
      </c>
      <c r="M140">
        <f>IF(ISNUMBER(B140),K140-Calc!$AM$2,0)</f>
        <v>231.1709604541129</v>
      </c>
    </row>
    <row r="141" spans="1:13" x14ac:dyDescent="0.25">
      <c r="A141" t="s">
        <v>140</v>
      </c>
      <c r="B141">
        <v>2987.1509000000001</v>
      </c>
      <c r="D141">
        <f t="shared" si="7"/>
        <v>3.4752571621360988</v>
      </c>
      <c r="F141">
        <f>IF(ISNUMBER(B141),B141-Calc!$O$2,0)</f>
        <v>-2621.5747913043474</v>
      </c>
      <c r="J141">
        <f>IF(ISNUMBER(B141),D141*Calc!$AJ$2 +Calc!$AI$2,0)</f>
        <v>3.6090899447200093</v>
      </c>
      <c r="K141">
        <f t="shared" si="8"/>
        <v>4065.2751447920259</v>
      </c>
      <c r="L141">
        <f>IF(ISNUMBER(B141),J141-Calc!$AN$2,0)</f>
        <v>-6.3418057001281891E-2</v>
      </c>
      <c r="M141">
        <f>IF(ISNUMBER(B141),K141-Calc!$AM$2,0)</f>
        <v>-3649.9136499035653</v>
      </c>
    </row>
    <row r="142" spans="1:13" x14ac:dyDescent="0.25">
      <c r="A142" t="s">
        <v>141</v>
      </c>
      <c r="B142">
        <v>1884.325</v>
      </c>
      <c r="D142">
        <f t="shared" si="7"/>
        <v>3.275155810099017</v>
      </c>
      <c r="F142">
        <f>IF(ISNUMBER(B142),B142-Calc!$O$2,0)</f>
        <v>-3724.4006913043477</v>
      </c>
      <c r="J142">
        <f>IF(ISNUMBER(B142),D142*Calc!$AJ$2 +Calc!$AI$2,0)</f>
        <v>3.4069567807343097</v>
      </c>
      <c r="K142">
        <f t="shared" si="8"/>
        <v>2552.447280584041</v>
      </c>
      <c r="L142">
        <f>IF(ISNUMBER(B142),J142-Calc!$AN$2,0)</f>
        <v>-0.26555122098698147</v>
      </c>
      <c r="M142">
        <f>IF(ISNUMBER(B142),K142-Calc!$AM$2,0)</f>
        <v>-5162.7415141115507</v>
      </c>
    </row>
    <row r="143" spans="1:13" x14ac:dyDescent="0.25">
      <c r="A143" t="s">
        <v>142</v>
      </c>
      <c r="B143">
        <v>727.94449999999995</v>
      </c>
      <c r="D143">
        <f t="shared" si="7"/>
        <v>2.8620982690622587</v>
      </c>
      <c r="F143">
        <f>IF(ISNUMBER(B143),B143-Calc!$O$2,0)</f>
        <v>-4880.7811913043479</v>
      </c>
      <c r="J143">
        <f>IF(ISNUMBER(B143),D143*Calc!$AJ$2 +Calc!$AI$2,0)</f>
        <v>2.9897050888894663</v>
      </c>
      <c r="K143">
        <f t="shared" si="8"/>
        <v>976.57384553514635</v>
      </c>
      <c r="L143">
        <f>IF(ISNUMBER(B143),J143-Calc!$AN$2,0)</f>
        <v>-0.68280291283182493</v>
      </c>
      <c r="M143">
        <f>IF(ISNUMBER(B143),K143-Calc!$AM$2,0)</f>
        <v>-6738.6149491604447</v>
      </c>
    </row>
    <row r="144" spans="1:13" x14ac:dyDescent="0.25">
      <c r="A144" t="s">
        <v>143</v>
      </c>
      <c r="F144">
        <f>IF(ISNUMBER(B144),B144-Calc!$O$2,0)</f>
        <v>0</v>
      </c>
      <c r="L144">
        <f>IF(ISNUMBER(B144),J144-Calc!$AN$2,0)</f>
        <v>0</v>
      </c>
      <c r="M144">
        <f>IF(ISNUMBER(B144),K144-Calc!$AM$2,0)</f>
        <v>0</v>
      </c>
    </row>
    <row r="145" spans="1:13" x14ac:dyDescent="0.25">
      <c r="A145" t="s">
        <v>144</v>
      </c>
      <c r="F145">
        <f>IF(ISNUMBER(B145),B145-Calc!$O$2,0)</f>
        <v>0</v>
      </c>
      <c r="L145">
        <f>IF(ISNUMBER(B145),J145-Calc!$AN$2,0)</f>
        <v>0</v>
      </c>
      <c r="M145">
        <f>IF(ISNUMBER(B145),K145-Calc!$AM$2,0)</f>
        <v>0</v>
      </c>
    </row>
    <row r="146" spans="1:13" x14ac:dyDescent="0.25">
      <c r="A146" t="s">
        <v>145</v>
      </c>
      <c r="F146">
        <f>IF(ISNUMBER(B146),B146-Calc!$O$2,0)</f>
        <v>0</v>
      </c>
      <c r="L146">
        <f>IF(ISNUMBER(B146),J146-Calc!$AN$2,0)</f>
        <v>0</v>
      </c>
      <c r="M146">
        <f>IF(ISNUMBER(B146),K146-Calc!$AM$2,0)</f>
        <v>0</v>
      </c>
    </row>
    <row r="147" spans="1:13" x14ac:dyDescent="0.25">
      <c r="A147" t="s">
        <v>146</v>
      </c>
      <c r="F147">
        <f>IF(ISNUMBER(B147),B147-Calc!$O$2,0)</f>
        <v>0</v>
      </c>
      <c r="L147">
        <f>IF(ISNUMBER(B147),J147-Calc!$AN$2,0)</f>
        <v>0</v>
      </c>
      <c r="M147">
        <f>IF(ISNUMBER(B147),K147-Calc!$AM$2,0)</f>
        <v>0</v>
      </c>
    </row>
    <row r="148" spans="1:13" x14ac:dyDescent="0.25">
      <c r="A148" t="s">
        <v>147</v>
      </c>
      <c r="B148">
        <v>1440.021</v>
      </c>
      <c r="D148">
        <f t="shared" si="7"/>
        <v>3.1583688255102631</v>
      </c>
      <c r="F148">
        <f>IF(ISNUMBER(B148),B148-Calc!$O$2,0)</f>
        <v>-4168.7046913043478</v>
      </c>
      <c r="J148">
        <f>IF(ISNUMBER(B148),D148*Calc!$AJ$2 +Calc!$AI$2,0)</f>
        <v>3.2889839511309429</v>
      </c>
      <c r="K148">
        <f t="shared" si="8"/>
        <v>1945.2881943349794</v>
      </c>
      <c r="L148">
        <f>IF(ISNUMBER(B148),J148-Calc!$AN$2,0)</f>
        <v>-0.38352405059034833</v>
      </c>
      <c r="M148">
        <f>IF(ISNUMBER(B148),K148-Calc!$AM$2,0)</f>
        <v>-5769.9006003606119</v>
      </c>
    </row>
    <row r="149" spans="1:13" x14ac:dyDescent="0.25">
      <c r="A149" t="s">
        <v>148</v>
      </c>
      <c r="B149">
        <v>10534.368200000001</v>
      </c>
      <c r="D149">
        <f t="shared" si="7"/>
        <v>4.0226084938613749</v>
      </c>
      <c r="F149">
        <f>IF(ISNUMBER(B149),B149-Calc!$O$2,0)</f>
        <v>4925.6425086956533</v>
      </c>
      <c r="J149">
        <f>IF(ISNUMBER(B149),D149*Calc!$AJ$2 +Calc!$AI$2,0)</f>
        <v>4.1619990348740501</v>
      </c>
      <c r="K149">
        <f t="shared" si="8"/>
        <v>14521.083905860078</v>
      </c>
      <c r="L149">
        <f>IF(ISNUMBER(B149),J149-Calc!$AN$2,0)</f>
        <v>0.48949103315275888</v>
      </c>
      <c r="M149">
        <f>IF(ISNUMBER(B149),K149-Calc!$AM$2,0)</f>
        <v>6805.8951111644865</v>
      </c>
    </row>
    <row r="150" spans="1:13" x14ac:dyDescent="0.25">
      <c r="A150" t="s">
        <v>149</v>
      </c>
      <c r="B150">
        <v>21370.228500000001</v>
      </c>
      <c r="D150">
        <f t="shared" si="7"/>
        <v>4.3298091658589017</v>
      </c>
      <c r="F150">
        <f>IF(ISNUMBER(B150),B150-Calc!$O$2,0)</f>
        <v>15761.502808695654</v>
      </c>
      <c r="J150">
        <f>IF(ISNUMBER(B150),D150*Calc!$AJ$2 +Calc!$AI$2,0)</f>
        <v>4.4723189961199203</v>
      </c>
      <c r="K150">
        <f t="shared" si="8"/>
        <v>29670.099047376723</v>
      </c>
      <c r="L150">
        <f>IF(ISNUMBER(B150),J150-Calc!$AN$2,0)</f>
        <v>0.79981099439862913</v>
      </c>
      <c r="M150">
        <f>IF(ISNUMBER(B150),K150-Calc!$AM$2,0)</f>
        <v>21954.910252681133</v>
      </c>
    </row>
    <row r="151" spans="1:13" x14ac:dyDescent="0.25">
      <c r="A151" t="s">
        <v>150</v>
      </c>
      <c r="B151">
        <v>12982.007799999999</v>
      </c>
      <c r="D151">
        <f t="shared" si="7"/>
        <v>4.1133418657330143</v>
      </c>
      <c r="F151">
        <f>IF(ISNUMBER(B151),B151-Calc!$O$2,0)</f>
        <v>7373.2821086956519</v>
      </c>
      <c r="J151">
        <f>IF(ISNUMBER(B151),D151*Calc!$AJ$2 +Calc!$AI$2,0)</f>
        <v>4.2536537056136403</v>
      </c>
      <c r="K151">
        <f t="shared" si="8"/>
        <v>17933.03126363808</v>
      </c>
      <c r="L151">
        <f>IF(ISNUMBER(B151),J151-Calc!$AN$2,0)</f>
        <v>0.5811457038923491</v>
      </c>
      <c r="M151">
        <f>IF(ISNUMBER(B151),K151-Calc!$AM$2,0)</f>
        <v>10217.84246894249</v>
      </c>
    </row>
    <row r="152" spans="1:13" x14ac:dyDescent="0.25">
      <c r="A152" t="s">
        <v>151</v>
      </c>
      <c r="B152">
        <v>4359.7329</v>
      </c>
      <c r="D152">
        <f t="shared" si="7"/>
        <v>3.6394598829361482</v>
      </c>
      <c r="F152">
        <f>IF(ISNUMBER(B152),B152-Calc!$O$2,0)</f>
        <v>-1248.9927913043475</v>
      </c>
      <c r="J152">
        <f>IF(ISNUMBER(B152),D152*Calc!$AJ$2 +Calc!$AI$2,0)</f>
        <v>3.7749599658492206</v>
      </c>
      <c r="K152">
        <f t="shared" si="8"/>
        <v>5956.0723670893785</v>
      </c>
      <c r="L152">
        <f>IF(ISNUMBER(B152),J152-Calc!$AN$2,0)</f>
        <v>0.10245196412792934</v>
      </c>
      <c r="M152">
        <f>IF(ISNUMBER(B152),K152-Calc!$AM$2,0)</f>
        <v>-1759.1164276062127</v>
      </c>
    </row>
    <row r="153" spans="1:13" x14ac:dyDescent="0.25">
      <c r="A153" t="s">
        <v>152</v>
      </c>
      <c r="B153">
        <v>2013.2524000000001</v>
      </c>
      <c r="D153">
        <f t="shared" si="7"/>
        <v>3.3038982254876164</v>
      </c>
      <c r="F153">
        <f>IF(ISNUMBER(B153),B153-Calc!$O$2,0)</f>
        <v>-3595.4732913043472</v>
      </c>
      <c r="J153">
        <f>IF(ISNUMBER(B153),D153*Calc!$AJ$2 +Calc!$AI$2,0)</f>
        <v>3.4359910441410468</v>
      </c>
      <c r="K153">
        <f t="shared" si="8"/>
        <v>2728.9215074254871</v>
      </c>
      <c r="L153">
        <f>IF(ISNUMBER(B153),J153-Calc!$AN$2,0)</f>
        <v>-0.23651695758024438</v>
      </c>
      <c r="M153">
        <f>IF(ISNUMBER(B153),K153-Calc!$AM$2,0)</f>
        <v>-4986.2672872701041</v>
      </c>
    </row>
    <row r="154" spans="1:13" x14ac:dyDescent="0.25">
      <c r="A154" t="s">
        <v>153</v>
      </c>
      <c r="B154">
        <v>1412.252</v>
      </c>
      <c r="D154">
        <f t="shared" si="7"/>
        <v>3.1499121984470255</v>
      </c>
      <c r="F154">
        <f>IF(ISNUMBER(B154),B154-Calc!$O$2,0)</f>
        <v>-4196.4736913043471</v>
      </c>
      <c r="J154">
        <f>IF(ISNUMBER(B154),D154*Calc!$AJ$2 +Calc!$AI$2,0)</f>
        <v>3.2804414562025599</v>
      </c>
      <c r="K154">
        <f t="shared" si="8"/>
        <v>1907.3985853713691</v>
      </c>
      <c r="L154">
        <f>IF(ISNUMBER(B154),J154-Calc!$AN$2,0)</f>
        <v>-0.39206654551873132</v>
      </c>
      <c r="M154">
        <f>IF(ISNUMBER(B154),K154-Calc!$AM$2,0)</f>
        <v>-5807.7902093242219</v>
      </c>
    </row>
    <row r="155" spans="1:13" x14ac:dyDescent="0.25">
      <c r="A155" t="s">
        <v>154</v>
      </c>
      <c r="B155">
        <v>595.04999999999995</v>
      </c>
      <c r="D155">
        <f t="shared" si="7"/>
        <v>2.7745534595298316</v>
      </c>
      <c r="F155">
        <f>IF(ISNUMBER(B155),B155-Calc!$O$2,0)</f>
        <v>-5013.6756913043473</v>
      </c>
      <c r="J155">
        <f>IF(ISNUMBER(B155),D155*Calc!$AJ$2 +Calc!$AI$2,0)</f>
        <v>2.9012713568773223</v>
      </c>
      <c r="K155">
        <f t="shared" si="8"/>
        <v>796.65696397812997</v>
      </c>
      <c r="L155">
        <f>IF(ISNUMBER(B155),J155-Calc!$AN$2,0)</f>
        <v>-0.77123664484396892</v>
      </c>
      <c r="M155">
        <f>IF(ISNUMBER(B155),K155-Calc!$AM$2,0)</f>
        <v>-6918.5318307174612</v>
      </c>
    </row>
    <row r="156" spans="1:13" x14ac:dyDescent="0.25">
      <c r="A156" t="s">
        <v>155</v>
      </c>
      <c r="J156">
        <f>IF(ISNUMBER(B156),D156*Calc!$AJ$2 +Calc!$AI$2,0)</f>
        <v>0</v>
      </c>
      <c r="K156">
        <f t="shared" si="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
  <sheetViews>
    <sheetView workbookViewId="0">
      <selection activeCell="I3" sqref="I3"/>
    </sheetView>
  </sheetViews>
  <sheetFormatPr defaultRowHeight="15" x14ac:dyDescent="0.25"/>
  <cols>
    <col min="1" max="1" width="17.85546875" style="1" bestFit="1" customWidth="1"/>
    <col min="2" max="2" width="18" style="1" bestFit="1" customWidth="1"/>
    <col min="3" max="3" width="15.42578125" style="1" bestFit="1" customWidth="1"/>
    <col min="4" max="4" width="22.85546875" style="1" bestFit="1" customWidth="1"/>
    <col min="5" max="5" width="22" style="1" bestFit="1" customWidth="1"/>
    <col min="6" max="6" width="24.42578125" style="1" bestFit="1" customWidth="1"/>
    <col min="7" max="7" width="23.5703125" style="1" bestFit="1" customWidth="1"/>
    <col min="8" max="9" width="9.140625" style="1"/>
    <col min="10" max="10" width="14.7109375" style="1" bestFit="1" customWidth="1"/>
    <col min="11" max="12" width="9.140625" style="1"/>
    <col min="13" max="13" width="18.28515625" style="1" bestFit="1" customWidth="1"/>
    <col min="14" max="14" width="9.140625" style="1"/>
    <col min="15" max="15" width="17.140625" style="1" customWidth="1"/>
    <col min="16" max="16" width="14.140625" style="1" customWidth="1"/>
    <col min="17" max="17" width="9.140625" style="1"/>
    <col min="18" max="18" width="10.140625" style="1" bestFit="1" customWidth="1"/>
    <col min="19" max="19" width="9.140625" style="1"/>
    <col min="20" max="20" width="18.7109375" style="1" customWidth="1"/>
    <col min="21" max="31" width="9.140625" style="1"/>
    <col min="32" max="32" width="12" style="1" bestFit="1" customWidth="1"/>
    <col min="33" max="33" width="9.140625" style="1"/>
    <col min="34" max="34" width="12" style="1" bestFit="1" customWidth="1"/>
    <col min="35" max="35" width="9.140625" style="1"/>
    <col min="36" max="36" width="11.85546875" style="1" customWidth="1"/>
    <col min="37" max="37" width="9.140625" style="1"/>
    <col min="38" max="38" width="15.85546875" style="1" bestFit="1" customWidth="1"/>
    <col min="39" max="44" width="9.140625" style="1"/>
    <col min="45" max="45" width="10.140625" style="1" bestFit="1" customWidth="1"/>
    <col min="46" max="46" width="9.140625" style="1"/>
    <col min="47" max="47" width="12" style="1" bestFit="1" customWidth="1"/>
    <col min="48" max="48" width="10.140625" style="1" bestFit="1" customWidth="1"/>
    <col min="49" max="49" width="9.140625" style="1"/>
    <col min="50" max="50" width="10" style="1" bestFit="1" customWidth="1"/>
    <col min="51" max="59" width="9.140625" style="1"/>
    <col min="60" max="60" width="12.7109375" style="1" bestFit="1" customWidth="1"/>
    <col min="61" max="61" width="9.140625" style="1"/>
    <col min="62" max="62" width="12" style="1" bestFit="1" customWidth="1"/>
    <col min="63" max="86" width="9.140625" style="1"/>
    <col min="87" max="87" width="15.5703125" style="1" customWidth="1"/>
    <col min="88" max="95" width="9.140625" style="1"/>
    <col min="96" max="96" width="14.42578125" style="1" customWidth="1"/>
    <col min="97" max="125" width="9.140625" style="1"/>
    <col min="126" max="126" width="9.140625" style="1" customWidth="1"/>
    <col min="127" max="146" width="9.140625" style="1"/>
    <col min="147" max="147" width="10" style="1" bestFit="1" customWidth="1"/>
    <col min="148" max="176" width="9.140625" style="1"/>
    <col min="177" max="177" width="11" style="1" bestFit="1" customWidth="1"/>
    <col min="178" max="206" width="9.140625" style="1"/>
    <col min="207" max="207" width="11" style="1" bestFit="1" customWidth="1"/>
    <col min="208" max="208" width="11.28515625" style="1" customWidth="1"/>
    <col min="209" max="236" width="9.140625" style="1"/>
    <col min="237" max="237" width="10" style="1" bestFit="1" customWidth="1"/>
    <col min="238" max="254" width="9.140625" style="1"/>
    <col min="255" max="255" width="13.7109375" style="1" customWidth="1"/>
    <col min="256" max="256" width="15.28515625" style="1" customWidth="1"/>
    <col min="257" max="257" width="9.140625" style="1"/>
    <col min="258" max="258" width="13.140625" style="1" customWidth="1"/>
    <col min="259" max="266" width="9.140625" style="1"/>
    <col min="267" max="267" width="10" style="1" bestFit="1" customWidth="1"/>
    <col min="268" max="361" width="9.140625" style="1"/>
    <col min="362" max="362" width="12" style="1" bestFit="1" customWidth="1"/>
    <col min="363" max="16384" width="9.140625" style="1"/>
  </cols>
  <sheetData>
    <row r="1" spans="1:56" x14ac:dyDescent="0.25">
      <c r="A1" t="s">
        <v>156</v>
      </c>
      <c r="B1" t="s">
        <v>157</v>
      </c>
      <c r="C1" t="s">
        <v>158</v>
      </c>
      <c r="D1" t="s">
        <v>159</v>
      </c>
      <c r="E1" t="s">
        <v>160</v>
      </c>
      <c r="F1" t="s">
        <v>161</v>
      </c>
      <c r="G1" t="s">
        <v>162</v>
      </c>
      <c r="H1" t="s">
        <v>163</v>
      </c>
      <c r="I1" t="s">
        <v>164</v>
      </c>
      <c r="J1" t="s">
        <v>165</v>
      </c>
      <c r="K1" t="s">
        <v>166</v>
      </c>
      <c r="L1" t="s">
        <v>167</v>
      </c>
      <c r="M1" t="s">
        <v>168</v>
      </c>
      <c r="N1" t="s">
        <v>175</v>
      </c>
      <c r="O1" t="s">
        <v>176</v>
      </c>
      <c r="P1" t="s">
        <v>205</v>
      </c>
      <c r="Q1" t="s">
        <v>177</v>
      </c>
      <c r="R1" t="s">
        <v>206</v>
      </c>
      <c r="S1" t="s">
        <v>178</v>
      </c>
      <c r="T1" t="s">
        <v>179</v>
      </c>
      <c r="U1" t="s">
        <v>207</v>
      </c>
      <c r="V1" t="s">
        <v>180</v>
      </c>
      <c r="W1" t="s">
        <v>208</v>
      </c>
      <c r="X1" t="s">
        <v>181</v>
      </c>
      <c r="Y1" t="s">
        <v>209</v>
      </c>
      <c r="Z1" t="s">
        <v>182</v>
      </c>
      <c r="AA1" t="s">
        <v>210</v>
      </c>
      <c r="AB1" t="s">
        <v>183</v>
      </c>
      <c r="AC1" t="s">
        <v>184</v>
      </c>
      <c r="AD1" t="s">
        <v>211</v>
      </c>
      <c r="AE1" t="s">
        <v>185</v>
      </c>
      <c r="AF1" t="s">
        <v>212</v>
      </c>
      <c r="AG1" t="s">
        <v>186</v>
      </c>
      <c r="AH1" t="s">
        <v>213</v>
      </c>
      <c r="AI1" t="s">
        <v>214</v>
      </c>
      <c r="AJ1" t="s">
        <v>215</v>
      </c>
      <c r="AK1" t="s">
        <v>216</v>
      </c>
      <c r="AL1" t="s">
        <v>217</v>
      </c>
      <c r="AM1" t="s">
        <v>187</v>
      </c>
      <c r="AN1" t="s">
        <v>218</v>
      </c>
      <c r="AO1" t="s">
        <v>188</v>
      </c>
      <c r="AP1" t="s">
        <v>219</v>
      </c>
      <c r="AQ1" t="s">
        <v>189</v>
      </c>
      <c r="AR1" t="s">
        <v>220</v>
      </c>
      <c r="AS1" t="s">
        <v>190</v>
      </c>
      <c r="AT1" t="s">
        <v>221</v>
      </c>
      <c r="AU1" t="s">
        <v>191</v>
      </c>
      <c r="AV1" t="s">
        <v>192</v>
      </c>
      <c r="AW1" t="s">
        <v>193</v>
      </c>
      <c r="AX1" t="s">
        <v>194</v>
      </c>
      <c r="AY1" t="s">
        <v>195</v>
      </c>
      <c r="AZ1" t="s">
        <v>196</v>
      </c>
      <c r="BA1" t="s">
        <v>197</v>
      </c>
      <c r="BB1" t="s">
        <v>198</v>
      </c>
      <c r="BC1" t="s">
        <v>199</v>
      </c>
      <c r="BD1" t="s">
        <v>200</v>
      </c>
    </row>
    <row r="2" spans="1:56" x14ac:dyDescent="0.25">
      <c r="A2" t="s">
        <v>169</v>
      </c>
      <c r="B2" t="s">
        <v>170</v>
      </c>
      <c r="C2" t="s">
        <v>171</v>
      </c>
      <c r="D2" t="str">
        <f>Data!A1</f>
        <v>1997-01</v>
      </c>
      <c r="E2" t="str">
        <f>Data!A156</f>
        <v>2009-12</v>
      </c>
      <c r="F2" t="str">
        <f>Data!A1</f>
        <v>1997-01</v>
      </c>
      <c r="G2" t="str">
        <f>Data!A156</f>
        <v>2009-12</v>
      </c>
      <c r="H2" t="str">
        <f>Data!A1</f>
        <v>1997-01</v>
      </c>
      <c r="I2" t="str">
        <f>Data!A156</f>
        <v>2009-12</v>
      </c>
      <c r="J2" t="s">
        <v>222</v>
      </c>
      <c r="K2">
        <v>2</v>
      </c>
      <c r="L2"/>
      <c r="M2">
        <v>70</v>
      </c>
      <c r="N2">
        <f>COUNT(Data!B7:B155)-COUNTBLANK(Data!C7:C155)+COUNTBLANK(Data!B64:B155)</f>
        <v>46</v>
      </c>
      <c r="O2">
        <f>AVERAGE(Data!B7:B64)</f>
        <v>5608.7256913043475</v>
      </c>
      <c r="P2">
        <f>AVERAGE(Data!D7:D64)</f>
        <v>3.5380377504339133</v>
      </c>
      <c r="Q2">
        <f>STDEV(Data!B7:B64)</f>
        <v>5508.9018056080922</v>
      </c>
      <c r="R2">
        <f>STDEV(Data!D7:'Data'!D64)</f>
        <v>0.4420063183791329</v>
      </c>
      <c r="S2">
        <f>COUNT(Data!B7:B155) - N2</f>
        <v>68</v>
      </c>
      <c r="T2">
        <f>AVERAGE(Data!B65:B155)</f>
        <v>5190.8369941176479</v>
      </c>
      <c r="U2">
        <f>AVERAGE(Data!D65:D155)</f>
        <v>3.4797566508856317</v>
      </c>
      <c r="V2">
        <f>STDEV(Data!B65:B155)</f>
        <v>5747.6901664041025</v>
      </c>
      <c r="W2">
        <f>STDEV(Data!D65:D155)</f>
        <v>0.45832810329504697</v>
      </c>
      <c r="X2">
        <f>SUMPRODUCT(--ISNUMBER(Data!B7:B64),Data!C7:C64)/COUNT(Data!B7:B64)</f>
        <v>7960.8893152173941</v>
      </c>
      <c r="Y2">
        <f>SUMPRODUCT(--ISNUMBER(Data!D7:D64),Data!E7:E64)/COUNT(Data!D7:D64)</f>
        <v>3.6725080017212894</v>
      </c>
      <c r="Z2">
        <f>SQRT((1/(N2-1))*SUMSQ(Data!G7:G64))</f>
        <v>7924.0916996081232</v>
      </c>
      <c r="AA2">
        <f>SQRT((1/(N2-1))*SUMSQ(Data!I7:I64))</f>
        <v>0.48536310640134395</v>
      </c>
      <c r="AB2">
        <f>COUNT(Data!C7:C155)</f>
        <v>58</v>
      </c>
      <c r="AC2">
        <f>AVERAGE(Data!C:C)</f>
        <v>6677.3176275862097</v>
      </c>
      <c r="AD2">
        <f>AVERAGE(Data!E7:E64)</f>
        <v>3.5817362263861732</v>
      </c>
      <c r="AE2">
        <f>STDEV(Data!C7:C64)</f>
        <v>7485.3606015377372</v>
      </c>
      <c r="AF2">
        <f>STDEV(Data!E7:E64)</f>
        <v>0.46922147804307168</v>
      </c>
      <c r="AG2">
        <f>SKEW(Data!C7:C64)</f>
        <v>1.6382686341036872</v>
      </c>
      <c r="AH2">
        <f>SKEW(Data!E7:E64)</f>
        <v>8.0782567422329643E-2</v>
      </c>
      <c r="AI2">
        <f>Y2-AJ2*P2</f>
        <v>9.8545319732386449E-2</v>
      </c>
      <c r="AJ2">
        <f>AK2*(AA2/R2)</f>
        <v>1.0101539141436757</v>
      </c>
      <c r="AK2">
        <f>CORREL(Data!D7:D155,Data!E7:E155)</f>
        <v>0.91991831826153092</v>
      </c>
      <c r="AL2">
        <f>AK2^2</f>
        <v>0.84624971227312329</v>
      </c>
      <c r="AM2">
        <f>SUMPRODUCT(--ISNUMBER(Data!B7:B64),Data!K7:K64)/COUNT(Data!B7:B64)</f>
        <v>7715.1887946955912</v>
      </c>
      <c r="AN2">
        <f>SUMPRODUCT(--ISNUMBER(Data!B7:B64),Data!J7:J64)/COUNT(Data!B7:B64)</f>
        <v>3.6725080017212912</v>
      </c>
      <c r="AO2">
        <f>SQRT(1/(N2-1)*SUMSQ(Data!M7:M64))</f>
        <v>7643.9482798258869</v>
      </c>
      <c r="AP2">
        <f>SQRT((1/(N2-1))*SUMSQ(Data!L7:L64))</f>
        <v>0.44649441258691347</v>
      </c>
      <c r="AQ2">
        <f>SQRT(SUMSQ(Data!O7:O64)/Calc!N2)</f>
        <v>910.90886779855771</v>
      </c>
      <c r="AR2" s="1">
        <f>SQRT(SUMSQ(Data!N7:N64)/Calc!N2)</f>
        <v>0.18823573369870875</v>
      </c>
      <c r="AS2">
        <f>SQRT(SUMSQ(Data!O7:O64)/(Calc!N2-2))</f>
        <v>931.38128616936842</v>
      </c>
      <c r="AT2">
        <f>SQRT(SUMSQ(Data!N7:N64)/(Calc!N2-2))</f>
        <v>0.19246627840943245</v>
      </c>
      <c r="AU2">
        <f>AS2/SQRT(SUMSQ(Data!F7:F64))</f>
        <v>2.5203230968536074E-2</v>
      </c>
      <c r="AV2">
        <f>AJ2/AU2</f>
        <v>40.080333962132094</v>
      </c>
      <c r="AW2">
        <f>_xlfn.T.INV(M2/100,N2-2)</f>
        <v>0.52822122736447541</v>
      </c>
      <c r="AX2" t="str">
        <f>IF(AV2&gt;AW2,"Yes","No")</f>
        <v>Yes</v>
      </c>
      <c r="AY2"/>
      <c r="AZ2"/>
      <c r="BA2">
        <f>COUNT(Data!J65:J155)</f>
        <v>68</v>
      </c>
      <c r="BB2">
        <f>AVERAGE(Data!K65:K155)</f>
        <v>7139.6976222071144</v>
      </c>
      <c r="BC2">
        <f>STDEV(Data!K65:K155)</f>
        <v>7982.7371099357661</v>
      </c>
      <c r="BD2">
        <f>SKEW(Data!K65:K155)</f>
        <v>1.7640282076472393</v>
      </c>
    </row>
  </sheetData>
  <pageMargins left="0.7" right="0.7" top="0.75" bottom="0.75" header="0.3" footer="0.3"/>
  <pageSetup orientation="portrait" r:id="rId1"/>
  <ignoredErrors>
    <ignoredError sqref="O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
  <sheetViews>
    <sheetView workbookViewId="0">
      <selection sqref="A1:XFD1"/>
    </sheetView>
  </sheetViews>
  <sheetFormatPr defaultRowHeight="15" x14ac:dyDescent="0.25"/>
  <cols>
    <col min="1" max="1" width="8.7109375" customWidth="1"/>
    <col min="11" max="11" width="10.5703125" bestFit="1" customWidth="1"/>
    <col min="14" max="14" width="10.5703125" bestFit="1" customWidth="1"/>
    <col min="15" max="16" width="12.5703125" bestFit="1" customWidth="1"/>
    <col min="17" max="17" width="10.5703125" bestFit="1" customWidth="1"/>
    <col min="20" max="20" width="13.7109375" bestFit="1" customWidth="1"/>
    <col min="21" max="21" width="12.5703125" bestFit="1" customWidth="1"/>
    <col min="22" max="22" width="10.5703125" bestFit="1" customWidth="1"/>
    <col min="23" max="23" width="13.7109375" bestFit="1" customWidth="1"/>
    <col min="24" max="24" width="12.5703125" bestFit="1" customWidth="1"/>
    <col min="25" max="25" width="10.5703125" bestFit="1" customWidth="1"/>
    <col min="26" max="26" width="12.5703125" bestFit="1" customWidth="1"/>
    <col min="27" max="29" width="10.5703125" bestFit="1" customWidth="1"/>
    <col min="32" max="34" width="10.5703125" bestFit="1" customWidth="1"/>
    <col min="44" max="44" width="10.5703125" bestFit="1" customWidth="1"/>
    <col min="45" max="46" width="12.5703125" bestFit="1" customWidth="1"/>
    <col min="47" max="47" width="10.5703125" bestFit="1" customWidth="1"/>
    <col min="50" max="50" width="13.7109375" bestFit="1" customWidth="1"/>
    <col min="51" max="51" width="12.5703125" bestFit="1" customWidth="1"/>
    <col min="52" max="52" width="10.5703125" bestFit="1" customWidth="1"/>
    <col min="53" max="53" width="13.7109375" bestFit="1" customWidth="1"/>
    <col min="54" max="54" width="12.5703125" bestFit="1" customWidth="1"/>
    <col min="55" max="55" width="10.5703125" bestFit="1" customWidth="1"/>
    <col min="56" max="56" width="13.7109375" bestFit="1" customWidth="1"/>
    <col min="57" max="58" width="11.28515625" bestFit="1" customWidth="1"/>
    <col min="59" max="59" width="10.5703125" bestFit="1" customWidth="1"/>
    <col min="62" max="64" width="10.5703125" bestFit="1" customWidth="1"/>
    <col min="74" max="74" width="10.5703125" bestFit="1" customWidth="1"/>
    <col min="75" max="76" width="12.5703125" bestFit="1" customWidth="1"/>
    <col min="77" max="77" width="10.5703125" bestFit="1" customWidth="1"/>
    <col min="78" max="79" width="12.5703125" bestFit="1" customWidth="1"/>
    <col min="80" max="80" width="13.7109375" bestFit="1" customWidth="1"/>
    <col min="81" max="81" width="12.5703125" bestFit="1" customWidth="1"/>
    <col min="82" max="82" width="10.5703125" bestFit="1" customWidth="1"/>
    <col min="83" max="83" width="13.7109375" bestFit="1" customWidth="1"/>
    <col min="84" max="84" width="12.5703125" bestFit="1" customWidth="1"/>
    <col min="85" max="85" width="11.28515625" bestFit="1" customWidth="1"/>
    <col min="86" max="86" width="13.7109375" bestFit="1" customWidth="1"/>
    <col min="87" max="88" width="11.28515625" bestFit="1" customWidth="1"/>
    <col min="89" max="89" width="12.7109375" customWidth="1"/>
    <col min="92" max="94" width="10.5703125" bestFit="1" customWidth="1"/>
    <col min="104" max="104" width="10.5703125" bestFit="1" customWidth="1"/>
    <col min="105" max="105" width="13.7109375" bestFit="1" customWidth="1"/>
    <col min="106" max="106" width="12.5703125" bestFit="1" customWidth="1"/>
    <col min="107" max="107" width="10.5703125" bestFit="1" customWidth="1"/>
    <col min="108" max="108" width="13.7109375" bestFit="1" customWidth="1"/>
    <col min="109" max="109" width="12.5703125" bestFit="1" customWidth="1"/>
    <col min="110" max="111" width="13.7109375" bestFit="1" customWidth="1"/>
    <col min="112" max="112" width="10.5703125" bestFit="1" customWidth="1"/>
    <col min="113" max="114" width="13.7109375" bestFit="1" customWidth="1"/>
    <col min="115" max="115" width="11.28515625" bestFit="1" customWidth="1"/>
    <col min="116" max="116" width="12.5703125" bestFit="1" customWidth="1"/>
    <col min="117" max="119" width="10.5703125" bestFit="1" customWidth="1"/>
    <col min="122" max="124" width="10.5703125" bestFit="1" customWidth="1"/>
    <col min="134" max="134" width="10.5703125" bestFit="1" customWidth="1"/>
    <col min="135" max="136" width="13.7109375" bestFit="1" customWidth="1"/>
    <col min="137" max="137" width="10.5703125" bestFit="1" customWidth="1"/>
    <col min="138" max="139" width="13.7109375" bestFit="1" customWidth="1"/>
    <col min="140" max="140" width="14.7109375" bestFit="1" customWidth="1"/>
    <col min="141" max="141" width="13.7109375" bestFit="1" customWidth="1"/>
    <col min="142" max="142" width="10.5703125" bestFit="1" customWidth="1"/>
    <col min="143" max="143" width="14.7109375" bestFit="1" customWidth="1"/>
    <col min="144" max="144" width="13.7109375" bestFit="1" customWidth="1"/>
    <col min="145" max="145" width="10.5703125" bestFit="1" customWidth="1"/>
    <col min="146" max="146" width="13.7109375" bestFit="1" customWidth="1"/>
    <col min="147" max="149" width="10.5703125" bestFit="1" customWidth="1"/>
    <col min="152" max="154" width="10.5703125" bestFit="1" customWidth="1"/>
    <col min="164" max="164" width="10.5703125" bestFit="1" customWidth="1"/>
    <col min="165" max="165" width="14.7109375" bestFit="1" customWidth="1"/>
    <col min="166" max="166" width="13.7109375" bestFit="1" customWidth="1"/>
    <col min="167" max="167" width="10.5703125" bestFit="1" customWidth="1"/>
    <col min="168" max="168" width="14.7109375" bestFit="1" customWidth="1"/>
    <col min="169" max="169" width="13.7109375" bestFit="1" customWidth="1"/>
    <col min="170" max="170" width="14.7109375" bestFit="1" customWidth="1"/>
    <col min="171" max="171" width="13.7109375" bestFit="1" customWidth="1"/>
    <col min="172" max="172" width="10.5703125" bestFit="1" customWidth="1"/>
    <col min="173" max="173" width="14.7109375" bestFit="1" customWidth="1"/>
    <col min="174" max="174" width="13.7109375" bestFit="1" customWidth="1"/>
    <col min="175" max="175" width="10.5703125" bestFit="1" customWidth="1"/>
    <col min="176" max="176" width="14.42578125" bestFit="1" customWidth="1"/>
    <col min="177" max="179" width="10.5703125" bestFit="1" customWidth="1"/>
    <col min="182" max="184" width="10.5703125" bestFit="1" customWidth="1"/>
    <col min="194" max="194" width="10.5703125" bestFit="1" customWidth="1"/>
    <col min="195" max="195" width="14.7109375" bestFit="1" customWidth="1"/>
    <col min="196" max="196" width="13.7109375" bestFit="1" customWidth="1"/>
    <col min="197" max="197" width="10.5703125" bestFit="1" customWidth="1"/>
    <col min="198" max="199" width="13.7109375" bestFit="1" customWidth="1"/>
    <col min="200" max="200" width="14.7109375" bestFit="1" customWidth="1"/>
    <col min="201" max="201" width="13.7109375" bestFit="1" customWidth="1"/>
    <col min="202" max="202" width="10.5703125" bestFit="1" customWidth="1"/>
    <col min="203" max="203" width="14.7109375" bestFit="1" customWidth="1"/>
    <col min="204" max="204" width="13.7109375" bestFit="1" customWidth="1"/>
    <col min="205" max="205" width="10.5703125" bestFit="1" customWidth="1"/>
    <col min="206" max="206" width="13.42578125" bestFit="1" customWidth="1"/>
    <col min="207" max="209" width="10.5703125" bestFit="1" customWidth="1"/>
    <col min="212" max="214" width="10.5703125" bestFit="1" customWidth="1"/>
    <col min="224" max="224" width="10.5703125" bestFit="1" customWidth="1"/>
    <col min="225" max="226" width="13.7109375" bestFit="1" customWidth="1"/>
    <col min="227" max="227" width="10.5703125" bestFit="1" customWidth="1"/>
    <col min="228" max="229" width="13.7109375" bestFit="1" customWidth="1"/>
    <col min="230" max="230" width="14.7109375" bestFit="1" customWidth="1"/>
    <col min="231" max="231" width="13.7109375" bestFit="1" customWidth="1"/>
    <col min="232" max="232" width="10.5703125" bestFit="1" customWidth="1"/>
    <col min="233" max="233" width="14.7109375" bestFit="1" customWidth="1"/>
    <col min="234" max="234" width="13.7109375" bestFit="1" customWidth="1"/>
    <col min="235" max="235" width="10.5703125" bestFit="1" customWidth="1"/>
    <col min="236" max="236" width="13.42578125" bestFit="1" customWidth="1"/>
    <col min="237" max="239" width="10.5703125" bestFit="1" customWidth="1"/>
    <col min="242" max="244" width="10.5703125" bestFit="1" customWidth="1"/>
    <col min="254" max="254" width="10.5703125" bestFit="1" customWidth="1"/>
    <col min="255" max="255" width="13.7109375" bestFit="1" customWidth="1"/>
    <col min="256" max="256" width="12.5703125" bestFit="1" customWidth="1"/>
    <col min="257" max="257" width="10.5703125" bestFit="1" customWidth="1"/>
    <col min="258" max="258" width="13.7109375" bestFit="1" customWidth="1"/>
    <col min="259" max="259" width="12.5703125" bestFit="1" customWidth="1"/>
    <col min="260" max="261" width="13.7109375" bestFit="1" customWidth="1"/>
    <col min="262" max="262" width="10.5703125" bestFit="1" customWidth="1"/>
    <col min="263" max="264" width="13.7109375" bestFit="1" customWidth="1"/>
    <col min="265" max="265" width="10.5703125" bestFit="1" customWidth="1"/>
    <col min="266" max="266" width="12.5703125" bestFit="1" customWidth="1"/>
    <col min="267" max="269" width="10.5703125" bestFit="1" customWidth="1"/>
    <col min="272" max="274" width="10.5703125" bestFit="1" customWidth="1"/>
    <col min="284" max="284" width="10.5703125" bestFit="1" customWidth="1"/>
    <col min="285" max="285" width="13.7109375" bestFit="1" customWidth="1"/>
    <col min="286" max="286" width="12.5703125" bestFit="1" customWidth="1"/>
    <col min="287" max="287" width="10.5703125" bestFit="1" customWidth="1"/>
    <col min="288" max="288" width="13.7109375" bestFit="1" customWidth="1"/>
    <col min="289" max="289" width="12.5703125" bestFit="1" customWidth="1"/>
    <col min="290" max="290" width="13.7109375" bestFit="1" customWidth="1"/>
    <col min="291" max="291" width="12.5703125" bestFit="1" customWidth="1"/>
    <col min="292" max="292" width="10.5703125" bestFit="1" customWidth="1"/>
    <col min="293" max="293" width="13.7109375" bestFit="1" customWidth="1"/>
    <col min="294" max="294" width="12.5703125" bestFit="1" customWidth="1"/>
    <col min="295" max="295" width="10.5703125" bestFit="1" customWidth="1"/>
    <col min="296" max="296" width="13.7109375" bestFit="1" customWidth="1"/>
    <col min="297" max="299" width="10.5703125" bestFit="1" customWidth="1"/>
    <col min="302" max="304" width="10.5703125" bestFit="1" customWidth="1"/>
    <col min="314" max="314" width="10.5703125" bestFit="1" customWidth="1"/>
    <col min="315" max="315" width="13.7109375" bestFit="1" customWidth="1"/>
    <col min="316" max="316" width="12.5703125" bestFit="1" customWidth="1"/>
    <col min="317" max="317" width="10.5703125" bestFit="1" customWidth="1"/>
    <col min="318" max="318" width="13.7109375" bestFit="1" customWidth="1"/>
    <col min="319" max="319" width="12.5703125" bestFit="1" customWidth="1"/>
    <col min="320" max="320" width="13.7109375" bestFit="1" customWidth="1"/>
    <col min="321" max="321" width="12.5703125" bestFit="1" customWidth="1"/>
    <col min="322" max="322" width="10.5703125" bestFit="1" customWidth="1"/>
    <col min="323" max="323" width="13.7109375" bestFit="1" customWidth="1"/>
    <col min="324" max="324" width="12.5703125" bestFit="1" customWidth="1"/>
    <col min="325" max="325" width="11.28515625" bestFit="1" customWidth="1"/>
    <col min="326" max="326" width="13.7109375" bestFit="1" customWidth="1"/>
    <col min="327" max="329" width="10.5703125" bestFit="1" customWidth="1"/>
    <col min="332" max="334" width="10.5703125" bestFit="1" customWidth="1"/>
    <col min="344" max="344" width="10.5703125" bestFit="1" customWidth="1"/>
    <col min="345" max="345" width="13.7109375" bestFit="1" customWidth="1"/>
    <col min="346" max="346" width="11.5703125" bestFit="1" customWidth="1"/>
    <col min="347" max="347" width="10.5703125" bestFit="1" customWidth="1"/>
    <col min="350" max="350" width="13.7109375" bestFit="1" customWidth="1"/>
    <col min="351" max="351" width="12.5703125" bestFit="1" customWidth="1"/>
    <col min="352" max="352" width="10.5703125" bestFit="1" customWidth="1"/>
    <col min="353" max="353" width="13.7109375" bestFit="1" customWidth="1"/>
    <col min="354" max="354" width="12.5703125" bestFit="1" customWidth="1"/>
    <col min="355" max="355" width="10.5703125" bestFit="1" customWidth="1"/>
    <col min="356" max="356" width="14.42578125" bestFit="1" customWidth="1"/>
    <col min="357" max="359" width="10.5703125" bestFit="1" customWidth="1"/>
    <col min="362" max="364" width="10.5703125" bestFit="1" customWidth="1"/>
  </cols>
  <sheetData>
    <row r="1" spans="1:56" s="1" customFormat="1" x14ac:dyDescent="0.25">
      <c r="A1" s="1" t="s">
        <v>169</v>
      </c>
      <c r="B1" s="1" t="s">
        <v>170</v>
      </c>
      <c r="C1" s="1" t="s">
        <v>171</v>
      </c>
      <c r="D1" s="1" t="s">
        <v>0</v>
      </c>
      <c r="E1" s="1" t="s">
        <v>155</v>
      </c>
      <c r="F1" s="1" t="s">
        <v>0</v>
      </c>
      <c r="G1" s="1" t="s">
        <v>155</v>
      </c>
      <c r="H1" s="1" t="s">
        <v>0</v>
      </c>
      <c r="I1" s="1" t="s">
        <v>155</v>
      </c>
      <c r="J1" s="1" t="s">
        <v>222</v>
      </c>
      <c r="K1" s="1">
        <v>2</v>
      </c>
      <c r="M1" s="1">
        <v>70</v>
      </c>
      <c r="N1" s="1">
        <v>46</v>
      </c>
      <c r="O1" s="1">
        <v>5608.7256913043475</v>
      </c>
      <c r="P1" s="1">
        <v>3.5380377504339133</v>
      </c>
      <c r="Q1" s="1">
        <v>5508.9018056080922</v>
      </c>
      <c r="R1" s="1">
        <v>0.4420063183791329</v>
      </c>
      <c r="S1" s="1">
        <v>68</v>
      </c>
      <c r="T1" s="1">
        <v>5190.8369941176479</v>
      </c>
      <c r="U1" s="1">
        <v>3.4797566508856317</v>
      </c>
      <c r="V1" s="1">
        <v>5747.6901664041025</v>
      </c>
      <c r="W1" s="1">
        <v>0.45832810329504697</v>
      </c>
      <c r="X1" s="1">
        <v>7960.8893152173941</v>
      </c>
      <c r="Y1" s="1">
        <v>3.6725080017212894</v>
      </c>
      <c r="Z1" s="1">
        <v>7924.0916996081232</v>
      </c>
      <c r="AA1" s="1">
        <v>0.48536310640134395</v>
      </c>
      <c r="AB1" s="1">
        <v>58</v>
      </c>
      <c r="AC1" s="1">
        <v>6677.3176275862097</v>
      </c>
      <c r="AD1" s="1">
        <v>3.5817362263861732</v>
      </c>
      <c r="AE1" s="1">
        <v>7485.3606015377372</v>
      </c>
      <c r="AF1" s="1">
        <v>0.46922147804307168</v>
      </c>
      <c r="AG1" s="1">
        <v>1.6382686341036872</v>
      </c>
      <c r="AH1" s="1">
        <v>8.0782567422329643E-2</v>
      </c>
      <c r="AI1" s="1">
        <v>9.8545319732386449E-2</v>
      </c>
      <c r="AJ1" s="1">
        <v>1.0101539141436757</v>
      </c>
      <c r="AK1" s="1">
        <v>0.91991831826153092</v>
      </c>
      <c r="AL1" s="1">
        <v>0.84624971227312329</v>
      </c>
      <c r="AM1" s="1">
        <v>7715.1887946955912</v>
      </c>
      <c r="AN1" s="1">
        <v>3.6725080017212912</v>
      </c>
      <c r="AO1" s="1">
        <v>7643.9482798258869</v>
      </c>
      <c r="AP1" s="1">
        <v>0.44649441258691347</v>
      </c>
      <c r="AQ1" s="1">
        <v>910.90886779855771</v>
      </c>
      <c r="AR1" s="1">
        <v>0.18823573369870875</v>
      </c>
      <c r="AS1" s="1">
        <v>931.38128616936842</v>
      </c>
      <c r="AT1" s="1">
        <v>0.19246627840943245</v>
      </c>
      <c r="AU1" s="1">
        <v>2.5203230968536074E-2</v>
      </c>
      <c r="AV1" s="1">
        <v>40.080333962132094</v>
      </c>
      <c r="AW1" s="1">
        <v>0.52822122736447541</v>
      </c>
      <c r="AX1" s="1" t="s">
        <v>172</v>
      </c>
      <c r="BA1" s="1">
        <v>68</v>
      </c>
      <c r="BB1" s="1">
        <v>7139.6976222071144</v>
      </c>
      <c r="BC1" s="1">
        <v>7982.7371099357661</v>
      </c>
      <c r="BD1" s="1">
        <v>1.7640282076472393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Data</vt:lpstr>
      <vt:lpstr>Calc</vt:lpstr>
      <vt:lpstr>Final</vt:lpstr>
    </vt:vector>
  </TitlesOfParts>
  <Company>Olin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Mahon</dc:creator>
  <cp:lastModifiedBy>Elizabeth Mahon</cp:lastModifiedBy>
  <dcterms:created xsi:type="dcterms:W3CDTF">2013-05-24T18:42:07Z</dcterms:created>
  <dcterms:modified xsi:type="dcterms:W3CDTF">2013-06-19T19:27:40Z</dcterms:modified>
</cp:coreProperties>
</file>