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40" yWindow="100" windowWidth="21500" windowHeight="15500"/>
  </bookViews>
  <sheets>
    <sheet name="Доходы 2014г " sheetId="6" r:id="rId1"/>
  </sheets>
  <externalReferences>
    <externalReference r:id="rId2"/>
  </externalReferences>
  <definedNames>
    <definedName name="OLE_LINK1" localSheetId="0">'Доходы 2014г '!$D$55</definedName>
    <definedName name="_xlnm.Print_Area" localSheetId="0">'Доходы 2014г '!$A$1:$E$61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6" l="1"/>
  <c r="H61" i="6"/>
  <c r="G61" i="6"/>
  <c r="F61" i="6"/>
  <c r="J60" i="6"/>
  <c r="J59" i="6"/>
  <c r="K59" i="6"/>
  <c r="J58" i="6"/>
  <c r="K58" i="6"/>
  <c r="J57" i="6"/>
  <c r="I57" i="6"/>
  <c r="H57" i="6"/>
  <c r="H56" i="6"/>
  <c r="G57" i="6"/>
  <c r="F57" i="6"/>
  <c r="F56" i="6"/>
  <c r="E57" i="6"/>
  <c r="K57" i="6"/>
  <c r="J56" i="6"/>
  <c r="I56" i="6"/>
  <c r="G56" i="6"/>
  <c r="E56" i="6"/>
  <c r="K56" i="6"/>
  <c r="J55" i="6"/>
  <c r="K55" i="6"/>
  <c r="J54" i="6"/>
  <c r="K54" i="6"/>
  <c r="J53" i="6"/>
  <c r="I53" i="6"/>
  <c r="H53" i="6"/>
  <c r="H52" i="6"/>
  <c r="H51" i="6"/>
  <c r="H50" i="6"/>
  <c r="H49" i="6"/>
  <c r="G53" i="6"/>
  <c r="F53" i="6"/>
  <c r="F52" i="6"/>
  <c r="F51" i="6"/>
  <c r="F50" i="6"/>
  <c r="F49" i="6"/>
  <c r="E53" i="6"/>
  <c r="K53" i="6"/>
  <c r="E52" i="6"/>
  <c r="J52" i="6"/>
  <c r="K52" i="6"/>
  <c r="I52" i="6"/>
  <c r="I51" i="6"/>
  <c r="I50" i="6"/>
  <c r="I49" i="6"/>
  <c r="G52" i="6"/>
  <c r="G51" i="6"/>
  <c r="G50" i="6"/>
  <c r="G49" i="6"/>
  <c r="E51" i="6"/>
  <c r="J51" i="6"/>
  <c r="J50" i="6"/>
  <c r="J49" i="6"/>
  <c r="J48" i="6"/>
  <c r="K48" i="6"/>
  <c r="J47" i="6"/>
  <c r="K47" i="6"/>
  <c r="E46" i="6"/>
  <c r="J46" i="6"/>
  <c r="K46" i="6"/>
  <c r="I46" i="6"/>
  <c r="I45" i="6"/>
  <c r="I41" i="6"/>
  <c r="H46" i="6"/>
  <c r="G46" i="6"/>
  <c r="G45" i="6"/>
  <c r="G41" i="6"/>
  <c r="F46" i="6"/>
  <c r="E45" i="6"/>
  <c r="J45" i="6"/>
  <c r="K45" i="6"/>
  <c r="H45" i="6"/>
  <c r="F45" i="6"/>
  <c r="F41" i="6"/>
  <c r="J44" i="6"/>
  <c r="K44" i="6"/>
  <c r="E43" i="6"/>
  <c r="J43" i="6"/>
  <c r="K43" i="6"/>
  <c r="E41" i="6"/>
  <c r="J41" i="6"/>
  <c r="K41" i="6"/>
  <c r="J42" i="6"/>
  <c r="K42" i="6"/>
  <c r="H41" i="6"/>
  <c r="J40" i="6"/>
  <c r="K40" i="6"/>
  <c r="J39" i="6"/>
  <c r="E39" i="6"/>
  <c r="E38" i="6"/>
  <c r="J38" i="6"/>
  <c r="K38" i="6"/>
  <c r="J37" i="6"/>
  <c r="K37" i="6"/>
  <c r="I37" i="6"/>
  <c r="H37" i="6"/>
  <c r="G37" i="6"/>
  <c r="F37" i="6"/>
  <c r="J36" i="6"/>
  <c r="E36" i="6"/>
  <c r="J35" i="6"/>
  <c r="I35" i="6"/>
  <c r="H35" i="6"/>
  <c r="G35" i="6"/>
  <c r="F35" i="6"/>
  <c r="J34" i="6"/>
  <c r="K34" i="6"/>
  <c r="J33" i="6"/>
  <c r="I33" i="6"/>
  <c r="I32" i="6"/>
  <c r="H33" i="6"/>
  <c r="G33" i="6"/>
  <c r="G32" i="6"/>
  <c r="F33" i="6"/>
  <c r="E33" i="6"/>
  <c r="E32" i="6"/>
  <c r="J32" i="6"/>
  <c r="K32" i="6"/>
  <c r="H32" i="6"/>
  <c r="F32" i="6"/>
  <c r="J31" i="6"/>
  <c r="K31" i="6"/>
  <c r="G31" i="6"/>
  <c r="F31" i="6"/>
  <c r="E30" i="6"/>
  <c r="J30" i="6"/>
  <c r="K30" i="6"/>
  <c r="I30" i="6"/>
  <c r="I29" i="6"/>
  <c r="H30" i="6"/>
  <c r="G30" i="6"/>
  <c r="G29" i="6"/>
  <c r="F30" i="6"/>
  <c r="E29" i="6"/>
  <c r="J29" i="6"/>
  <c r="K29" i="6"/>
  <c r="H29" i="6"/>
  <c r="F29" i="6"/>
  <c r="E27" i="6"/>
  <c r="J26" i="6"/>
  <c r="K26" i="6"/>
  <c r="J25" i="6"/>
  <c r="K25" i="6"/>
  <c r="I25" i="6"/>
  <c r="H25" i="6"/>
  <c r="H24" i="6"/>
  <c r="G25" i="6"/>
  <c r="F25" i="6"/>
  <c r="J24" i="6"/>
  <c r="I24" i="6"/>
  <c r="G24" i="6"/>
  <c r="F24" i="6"/>
  <c r="E24" i="6"/>
  <c r="K24" i="6"/>
  <c r="J23" i="6"/>
  <c r="K23" i="6"/>
  <c r="J22" i="6"/>
  <c r="K22" i="6"/>
  <c r="J21" i="6"/>
  <c r="K21" i="6"/>
  <c r="F21" i="6"/>
  <c r="F20" i="6"/>
  <c r="J20" i="6"/>
  <c r="I20" i="6"/>
  <c r="H20" i="6"/>
  <c r="G20" i="6"/>
  <c r="E20" i="6"/>
  <c r="K20" i="6"/>
  <c r="J19" i="6"/>
  <c r="K19" i="6"/>
  <c r="J18" i="6"/>
  <c r="K18" i="6"/>
  <c r="H18" i="6"/>
  <c r="H17" i="6"/>
  <c r="H16" i="6"/>
  <c r="H15" i="6"/>
  <c r="H14" i="6"/>
  <c r="H60" i="6"/>
  <c r="H62" i="6"/>
  <c r="G18" i="6"/>
  <c r="F18" i="6"/>
  <c r="J17" i="6"/>
  <c r="I17" i="6"/>
  <c r="G17" i="6"/>
  <c r="F17" i="6"/>
  <c r="F16" i="6"/>
  <c r="F15" i="6"/>
  <c r="E17" i="6"/>
  <c r="K17" i="6"/>
  <c r="J16" i="6"/>
  <c r="I16" i="6"/>
  <c r="I15" i="6"/>
  <c r="G16" i="6"/>
  <c r="G15" i="6"/>
  <c r="E16" i="6"/>
  <c r="E15" i="6"/>
  <c r="J15" i="6"/>
  <c r="J14" i="6"/>
  <c r="I14" i="6"/>
  <c r="I60" i="6"/>
  <c r="I62" i="6"/>
  <c r="E35" i="6"/>
  <c r="K35" i="6"/>
  <c r="K15" i="6"/>
  <c r="E14" i="6"/>
  <c r="K51" i="6"/>
  <c r="E50" i="6"/>
  <c r="G14" i="6"/>
  <c r="G60" i="6"/>
  <c r="G62" i="6"/>
  <c r="F14" i="6"/>
  <c r="F60" i="6"/>
  <c r="F62" i="6"/>
  <c r="K16" i="6"/>
  <c r="K33" i="6"/>
  <c r="K36" i="6"/>
  <c r="K39" i="6"/>
  <c r="K14" i="6"/>
  <c r="E49" i="6"/>
  <c r="E60" i="6"/>
  <c r="K49" i="6"/>
  <c r="K50" i="6"/>
  <c r="E63" i="6"/>
  <c r="K60" i="6"/>
</calcChain>
</file>

<file path=xl/sharedStrings.xml><?xml version="1.0" encoding="utf-8"?>
<sst xmlns="http://schemas.openxmlformats.org/spreadsheetml/2006/main" count="205" uniqueCount="161">
  <si>
    <t>муниципальный округ Адмиралтейский округ</t>
  </si>
  <si>
    <t>от 11.12.2013 года № 25</t>
  </si>
  <si>
    <t>903</t>
  </si>
  <si>
    <t>1.1.2</t>
  </si>
  <si>
    <t>1.1.3</t>
  </si>
  <si>
    <t>1.1.3.1</t>
  </si>
  <si>
    <t>1.2</t>
  </si>
  <si>
    <t>1.2.1</t>
  </si>
  <si>
    <t>1.3</t>
  </si>
  <si>
    <t>1.4</t>
  </si>
  <si>
    <t>1.4.1</t>
  </si>
  <si>
    <t>1.5</t>
  </si>
  <si>
    <t>1.5.1</t>
  </si>
  <si>
    <t>1.6</t>
  </si>
  <si>
    <t>1.6.1</t>
  </si>
  <si>
    <t>1.6.1.1</t>
  </si>
  <si>
    <t>1.6.1.1.2</t>
  </si>
  <si>
    <t>1.3.1.1</t>
  </si>
  <si>
    <t>1.1.1</t>
  </si>
  <si>
    <t>1.1.2.2</t>
  </si>
  <si>
    <t>муниципального образования</t>
  </si>
  <si>
    <t>1.1</t>
  </si>
  <si>
    <t>1.4.2</t>
  </si>
  <si>
    <t>Приложение № 1</t>
  </si>
  <si>
    <t xml:space="preserve">ДОХОДЫ   МЕСТНОГО БЮДЖЕТА МУНИЦИПАЛЬНОГО ОБРАЗОВАНИЯ  </t>
  </si>
  <si>
    <r>
      <t xml:space="preserve">МУНИЦИПАЛЬНЫЙ ОКРУГ АДМИРАЛТЕЙСКИЙ ОКРУГ   на   </t>
    </r>
    <r>
      <rPr>
        <b/>
        <sz val="13"/>
        <rFont val="Arial Cyr"/>
        <charset val="204"/>
      </rPr>
      <t xml:space="preserve">2014 </t>
    </r>
    <r>
      <rPr>
        <b/>
        <sz val="12"/>
        <rFont val="Arial Cyr"/>
        <family val="2"/>
        <charset val="204"/>
      </rPr>
      <t>год</t>
    </r>
  </si>
  <si>
    <t>№ п/п</t>
  </si>
  <si>
    <t>Код адмнистратора</t>
  </si>
  <si>
    <t>код источника доходов</t>
  </si>
  <si>
    <t>Наименование кода дохода  бюджета</t>
  </si>
  <si>
    <t>Сумма тыс.руб.</t>
  </si>
  <si>
    <t>1 квартал</t>
  </si>
  <si>
    <t>2 квартал</t>
  </si>
  <si>
    <t>3 квартал</t>
  </si>
  <si>
    <t>4 квартал</t>
  </si>
  <si>
    <t>РАЗДЕЛ 1. ДОХОДЫ</t>
  </si>
  <si>
    <t>кассовый план</t>
  </si>
  <si>
    <t>ПРОВЕРКА</t>
  </si>
  <si>
    <t>I</t>
  </si>
  <si>
    <t>000</t>
  </si>
  <si>
    <t xml:space="preserve"> 1 00 00000 00 0000 000</t>
  </si>
  <si>
    <t xml:space="preserve"> НАЛОГОВЫЕ И НЕНАЛОГОВЫЕ ДОХОДЫ</t>
  </si>
  <si>
    <t xml:space="preserve"> 1 05 00000 00 0000 000</t>
  </si>
  <si>
    <t>НАЛОГИ НА СОВОКУПНЫЙ ДОХОД</t>
  </si>
  <si>
    <t>182</t>
  </si>
  <si>
    <t xml:space="preserve"> 1 05 01000 00 0000 110</t>
  </si>
  <si>
    <t>Налог, взимаемый в связи с применением упрощенной системы налогообложения</t>
  </si>
  <si>
    <t>1.1.1.1</t>
  </si>
  <si>
    <t xml:space="preserve"> 1 05 01010 01 0000 110</t>
  </si>
  <si>
    <t xml:space="preserve">Налог, взимаемый с налогоплательщиков, выбравших в качестве объекта налогообложения доходы </t>
  </si>
  <si>
    <t>1.1.1.1.1</t>
  </si>
  <si>
    <t xml:space="preserve"> 1 05 01011 01 0000 110</t>
  </si>
  <si>
    <t>1.1.1.1.2</t>
  </si>
  <si>
    <t xml:space="preserve"> 1 05 01012 01 0000 110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</si>
  <si>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</si>
  <si>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 xml:space="preserve"> 1 05 01020 01 0000 110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</si>
  <si>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</si>
  <si>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1.1.1.1.2.1</t>
  </si>
  <si>
    <t xml:space="preserve"> 1 05 01021 01 0000 110</t>
  </si>
  <si>
    <t>1.1.1.1.2.2</t>
  </si>
  <si>
    <t xml:space="preserve"> 1 05 01022 01 0000 110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</si>
  <si>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</si>
  <si>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1.1.1.1.3</t>
  </si>
  <si>
    <t>1 05 01050 01 0000 110</t>
  </si>
  <si>
    <t>Минимальный налог,зачисляемый в бюджеты субъектов Российской Федерации</t>
  </si>
  <si>
    <t xml:space="preserve"> 1 05 02000 02 0000 110</t>
  </si>
  <si>
    <t>Единый налог на вмененный доход для отдельных видов деятельности</t>
  </si>
  <si>
    <t>1.1.2.1</t>
  </si>
  <si>
    <t xml:space="preserve"> 1 05 02010 02 0000 110</t>
  </si>
  <si>
    <t xml:space="preserve">Единый налог на вмененный доход для отдельных видов деятельности </t>
  </si>
  <si>
    <t xml:space="preserve"> 1 05 02020 02 0000 110</t>
  </si>
  <si>
    <t>Единый налог на вмененный доход для отдельных видов деятельности (за налоговые периоды, истекшие до 1 января 2011 года)</t>
  </si>
  <si>
    <t>1 05 04000  02 0000 110</t>
  </si>
  <si>
    <t>Налог, взимаемый в связи  с  применением    патентной системы налогообложения</t>
  </si>
  <si>
    <t>1 05 04010  02 0000 110</t>
  </si>
  <si>
    <t xml:space="preserve">Налог, взимаемый в связи  с  применением   патентной системы налогообложения, зачисляемый в бюджеты городских округов
</t>
  </si>
  <si>
    <t xml:space="preserve"> 1 06 00000 00 0000 000</t>
  </si>
  <si>
    <t>НАЛОГИ НА ИМУЩЕСТВО</t>
  </si>
  <si>
    <t xml:space="preserve"> 1 06 01000 00 0000 110</t>
  </si>
  <si>
    <t>Налог на имущество физических лиц</t>
  </si>
  <si>
    <t>1.2.1.1</t>
  </si>
  <si>
    <t xml:space="preserve"> 1 06 01010 03 0000 110</t>
  </si>
  <si>
    <t xml:space="preserve">Налог на имущество физических лиц, взимаемый по ставкам, применяемым к объектам налогообложения, расположенным  в границах внутригородских муниципальных образований городов федерального значения Москвы и Санкт-Петербурга </t>
  </si>
  <si>
    <t xml:space="preserve"> 1 09 00000 00 0000 000</t>
  </si>
  <si>
    <t>ЗАДОЛЖЕННОСТЬ И ПЕРЕРАСЧЕТЫ ПО ОТМЕНЕННЫМ  НАЛОГАМ, СБОРАМ И ИНЫМ  ОБЯЗАТЕЛЬНЫМ ПЛАТЕЖАМ</t>
  </si>
  <si>
    <t>1.3.1.</t>
  </si>
  <si>
    <t>1 09  04000 00 0000 110</t>
  </si>
  <si>
    <t>Налоги на имущество</t>
  </si>
  <si>
    <t xml:space="preserve"> 1 09 04040 01 0000 110</t>
  </si>
  <si>
    <t xml:space="preserve">Налог с имущества, переходящего в порядке наследования или дарения  </t>
  </si>
  <si>
    <t>1 13 00000 00 0000 000</t>
  </si>
  <si>
    <t>ДОХОДЫ ОТ ОКАЗАНИЯ ПЛАТНЫХ УСЛУГ (РАБОТ) И КОМПЕНСАЦИИ ЗАТРАТ ГОСУДАРТСВА</t>
  </si>
  <si>
    <t xml:space="preserve"> 1 13 01000 00 0000 130 </t>
  </si>
  <si>
    <t>Доходы от оказания платных услуг (работ)</t>
  </si>
  <si>
    <t>1.4.1.1</t>
  </si>
  <si>
    <t xml:space="preserve"> 1 13 01993 03 0000 130 </t>
  </si>
  <si>
    <t>Прочие доходы от оказания платных услуг (работ) получателями средств бюджетов внутригородских муниципальных образований городов федерального значения Москвы и Санкт-Петербурга</t>
  </si>
  <si>
    <t xml:space="preserve">1 13 02000 00 0000 130 </t>
  </si>
  <si>
    <t>Доходы от компенсации затрат государства</t>
  </si>
  <si>
    <t>1.4.2.1</t>
  </si>
  <si>
    <t xml:space="preserve"> 1 13 02990 00 0000 130 </t>
  </si>
  <si>
    <t xml:space="preserve">Прочие доходы от компенсации затрат государства </t>
  </si>
  <si>
    <t>1.4.2.1.1</t>
  </si>
  <si>
    <t>867</t>
  </si>
  <si>
    <t xml:space="preserve"> 1 13 02993 03 0100 130 </t>
  </si>
  <si>
    <t xml:space="preserve">Средства, составляющие восстановительную стоимость зеленых насаждений внутриквартального озелеления и подлежащие зачислению в бюджеты внутригородских муниципальных образований Санкт-Петербурга в соответствии с законодательством Санкт-Петербурга
</t>
  </si>
  <si>
    <t xml:space="preserve"> 1 16 00000 00 0000 000</t>
  </si>
  <si>
    <t>ШТРАФЫ, САНКЦИИ, ВОЗМЕЩЕНИЕ УЩЕРБА</t>
  </si>
  <si>
    <t xml:space="preserve"> 1 16 06000 01 0000 140</t>
  </si>
  <si>
    <t>Денежные взыскания (штрафы) за нарушение  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</si>
  <si>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1.5.2</t>
  </si>
  <si>
    <t>1 16 21000 00 0000 140</t>
  </si>
  <si>
    <t>Денежные  взыскания  (штрафы)   и   иные суммы, взыскиваемые с лиц, виновных в совершении преступлений, и в возмещение ущерба имуществу</t>
  </si>
  <si>
    <t>1.5.2.1</t>
  </si>
  <si>
    <t>322</t>
  </si>
  <si>
    <t>1 16 21030 03 0000 140</t>
  </si>
  <si>
    <t>Денежные  взыскания  (штрафы)   и   иные суммы, взыскиваемые с лиц, виновных в совершении преступлений, и в возмещение ущерба имуществу, зачисляемые в бюджеты внутригородских муниципальных образований городов федерального значения Москвы и Санкт-Петербурга</t>
  </si>
  <si>
    <t>1.5.3</t>
  </si>
  <si>
    <t xml:space="preserve"> 1 16 90000 00 0000 140</t>
  </si>
  <si>
    <t>Прочие поступления от денежных взысканий (штрафов) и иных сумм в возмещение ущерба</t>
  </si>
  <si>
    <t>1.5.3.1</t>
  </si>
  <si>
    <t>1 16 90030 03 0000 140</t>
  </si>
  <si>
    <t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Москвы и Санкт-Петербурга</t>
  </si>
  <si>
    <t>1.5.3.1.2</t>
  </si>
  <si>
    <t>806</t>
  </si>
  <si>
    <t>1 16 90030 03 0100 140</t>
  </si>
  <si>
    <t>Штрафы за адмистративные правонарушения в области благоустройства, предусмотренные  главой 4 Закона Санкт-Петербурга  "Об административных правонарушениях в  Санкт-Петербурге"</t>
  </si>
  <si>
    <t>846</t>
  </si>
  <si>
    <t>1 16 90030 03 0200 140</t>
  </si>
  <si>
    <t>Штрафы за адмистративные правонарушения в области предпринимательской деятельности, предусмотренные статьей 44  Законом Санкт-Петербурга   "Об административных правонарушениях в  Санкт-Петербурге"</t>
  </si>
  <si>
    <t>2 00 00000 00 0000 000</t>
  </si>
  <si>
    <t>БЕЗВОЗМЕЗДНЫЕ ПОСТУПЛЕНИЯ</t>
  </si>
  <si>
    <t>2 02 00000 00 0000 000</t>
  </si>
  <si>
    <t>БЕЗВОЗМЕЗДНЫЕ ПОСТУПЛЕНИЯ ОТ ДРУГИХ БЮДЖЕТОВ БЮДЖЕТНОЙ  СИСТЕМЫ РОССИЙСКОЙ ФЕДЕРАЦИИ</t>
  </si>
  <si>
    <t>2 02 03000 00 0000 151</t>
  </si>
  <si>
    <t>Субвенции бюджетам субъектов Российской Федерации и муниципальных образований</t>
  </si>
  <si>
    <t>2 02 03024 00 0000 151</t>
  </si>
  <si>
    <t>Субвенции местным бюджетам на выполнение передаваемых полномочий субъектов Российской Федерации</t>
  </si>
  <si>
    <t>1.6.1.1.2.1</t>
  </si>
  <si>
    <t>2 02 03 024 03 0000 151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</si>
  <si>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</si>
  <si>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1.6.1.1.2.1.1</t>
  </si>
  <si>
    <t>2 02 03024 03 0100 151</t>
  </si>
  <si>
    <t>Субвенции бюджетам муниципальных образований на исполнение государственного полномочия по организации и осуществлению деятельности по опеке и попечительству</t>
  </si>
  <si>
    <t>1.6.1.1.2.1.2</t>
  </si>
  <si>
    <t>2 02 03024 03 0200 151</t>
  </si>
  <si>
    <t>Субвенции бюджетам  муниципальных образований  на исполнение  государственного полномочия  по  составлению протоколов об административных правонарушениях</t>
  </si>
  <si>
    <t>2 02 03027 00 0000 151</t>
  </si>
  <si>
    <t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</t>
  </si>
  <si>
    <t>1.6.1.2.1</t>
  </si>
  <si>
    <t>2 02 03027 03 0000 151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</si>
  <si>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</si>
  <si>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1.6.1.2.1.1</t>
  </si>
  <si>
    <t>2 02 03027 03 0100 151</t>
  </si>
  <si>
    <t>Субвенции бюджетам муниципальных образований на исполнение государственных полномочий по выплате денежных средств на содержание ребенка в семье опекуна и приемной семье</t>
  </si>
  <si>
    <t>1.6.1.2.1.2</t>
  </si>
  <si>
    <t>2 02 03027 03 0200 151</t>
  </si>
  <si>
    <t>Субвенции бюджетам муниципальных образований на исполнение государственного полномочия по выплате денежных средств на вознаграждение приемным родителям</t>
  </si>
  <si>
    <t>ИТОГО ДОХОДОВ</t>
  </si>
  <si>
    <t>.</t>
  </si>
  <si>
    <t>к  Решению Муниципального Совета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</si>
</sst>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2"/>
      <name val="Arial Cyr"/>
      <charset val="204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name val="Arial Cyr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Times New Roman"/>
      <family val="1"/>
      <charset val="204"/>
    </font>
    <font>
      <sz val="11"/>
      <name val="Arial Cyr"/>
      <family val="2"/>
      <charset val="204"/>
    </font>
    <font>
      <b/>
      <sz val="14"/>
      <name val="Arial Cyr"/>
      <family val="2"/>
      <charset val="204"/>
    </font>
    <font>
      <sz val="13"/>
      <name val="Arial Cyr"/>
      <family val="2"/>
      <charset val="204"/>
    </font>
    <font>
      <sz val="13"/>
      <name val="Arial Cyr"/>
      <charset val="204"/>
    </font>
    <font>
      <b/>
      <sz val="16"/>
      <name val="Arial Cyr"/>
      <family val="2"/>
      <charset val="204"/>
    </font>
    <font>
      <sz val="12"/>
      <color theme="1"/>
      <name val="Times New Roman"/>
      <family val="1"/>
      <charset val="204"/>
    </font>
    <font>
      <b/>
      <sz val="11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0" fontId="9" fillId="0" borderId="0" xfId="1" applyFont="1"/>
    <xf numFmtId="0" fontId="10" fillId="0" borderId="0" xfId="1" applyFont="1"/>
    <xf numFmtId="164" fontId="7" fillId="0" borderId="0" xfId="1" applyNumberFormat="1" applyFont="1"/>
    <xf numFmtId="164" fontId="2" fillId="0" borderId="0" xfId="1" applyNumberFormat="1" applyAlignment="1">
      <alignment horizontal="center"/>
    </xf>
    <xf numFmtId="164" fontId="2" fillId="0" borderId="0" xfId="1" applyNumberFormat="1"/>
    <xf numFmtId="0" fontId="11" fillId="0" borderId="0" xfId="1" applyFont="1" applyAlignment="1">
      <alignment horizontal="right"/>
    </xf>
    <xf numFmtId="0" fontId="2" fillId="0" borderId="0" xfId="1" applyAlignment="1">
      <alignment horizontal="right"/>
    </xf>
    <xf numFmtId="0" fontId="3" fillId="0" borderId="0" xfId="2" applyFont="1" applyAlignment="1">
      <alignment horizontal="righ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3" fillId="0" borderId="0" xfId="2" applyFont="1"/>
    <xf numFmtId="14" fontId="5" fillId="0" borderId="0" xfId="1" applyNumberFormat="1" applyFont="1" applyAlignment="1">
      <alignment horizontal="right"/>
    </xf>
    <xf numFmtId="0" fontId="14" fillId="0" borderId="0" xfId="1" applyFont="1"/>
    <xf numFmtId="0" fontId="5" fillId="0" borderId="0" xfId="1" applyFont="1" applyAlignment="1"/>
    <xf numFmtId="0" fontId="5" fillId="0" borderId="0" xfId="2" applyFont="1" applyBorder="1" applyAlignment="1">
      <alignment horizontal="left" wrapText="1"/>
    </xf>
    <xf numFmtId="0" fontId="1" fillId="0" borderId="0" xfId="2"/>
    <xf numFmtId="0" fontId="15" fillId="0" borderId="0" xfId="1" applyFont="1"/>
    <xf numFmtId="0" fontId="16" fillId="0" borderId="5" xfId="1" applyFont="1" applyBorder="1" applyAlignment="1">
      <alignment vertical="center"/>
    </xf>
    <xf numFmtId="0" fontId="16" fillId="0" borderId="6" xfId="1" applyFont="1" applyBorder="1" applyAlignment="1">
      <alignment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2" fontId="15" fillId="0" borderId="9" xfId="1" applyNumberFormat="1" applyFont="1" applyBorder="1" applyAlignment="1">
      <alignment horizontal="center" vertical="center"/>
    </xf>
    <xf numFmtId="2" fontId="15" fillId="0" borderId="8" xfId="1" applyNumberFormat="1" applyFont="1" applyBorder="1" applyAlignment="1">
      <alignment horizontal="center" vertical="center"/>
    </xf>
    <xf numFmtId="2" fontId="15" fillId="0" borderId="10" xfId="1" applyNumberFormat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49" fontId="11" fillId="3" borderId="1" xfId="1" applyNumberFormat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left" vertical="center" wrapText="1"/>
    </xf>
    <xf numFmtId="164" fontId="11" fillId="3" borderId="2" xfId="1" applyNumberFormat="1" applyFont="1" applyFill="1" applyBorder="1" applyAlignment="1">
      <alignment horizontal="center" vertical="center" wrapText="1"/>
    </xf>
    <xf numFmtId="164" fontId="19" fillId="3" borderId="2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Alignment="1">
      <alignment horizontal="center"/>
    </xf>
    <xf numFmtId="164" fontId="5" fillId="0" borderId="0" xfId="1" applyNumberFormat="1" applyFont="1"/>
    <xf numFmtId="49" fontId="11" fillId="4" borderId="1" xfId="1" applyNumberFormat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center" wrapText="1"/>
    </xf>
    <xf numFmtId="164" fontId="11" fillId="4" borderId="1" xfId="1" applyNumberFormat="1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 wrapText="1"/>
    </xf>
    <xf numFmtId="49" fontId="12" fillId="0" borderId="1" xfId="1" applyNumberFormat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49" fontId="11" fillId="6" borderId="1" xfId="1" applyNumberFormat="1" applyFont="1" applyFill="1" applyBorder="1" applyAlignment="1">
      <alignment horizontal="center" vertical="center"/>
    </xf>
    <xf numFmtId="49" fontId="11" fillId="6" borderId="1" xfId="1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left" vertical="center" wrapText="1"/>
    </xf>
    <xf numFmtId="164" fontId="11" fillId="6" borderId="1" xfId="1" applyNumberFormat="1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12" fillId="2" borderId="1" xfId="1" applyNumberFormat="1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/>
    </xf>
    <xf numFmtId="49" fontId="12" fillId="2" borderId="1" xfId="1" applyNumberFormat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9" fontId="11" fillId="7" borderId="1" xfId="1" applyNumberFormat="1" applyFont="1" applyFill="1" applyBorder="1" applyAlignment="1">
      <alignment horizontal="center" vertical="center"/>
    </xf>
    <xf numFmtId="49" fontId="11" fillId="7" borderId="1" xfId="1" applyNumberFormat="1" applyFont="1" applyFill="1" applyBorder="1" applyAlignment="1">
      <alignment horizontal="center" vertical="center" wrapText="1"/>
    </xf>
    <xf numFmtId="0" fontId="11" fillId="7" borderId="1" xfId="1" applyFont="1" applyFill="1" applyBorder="1" applyAlignment="1">
      <alignment horizontal="left" vertical="center" wrapText="1"/>
    </xf>
    <xf numFmtId="164" fontId="11" fillId="7" borderId="1" xfId="1" applyNumberFormat="1" applyFont="1" applyFill="1" applyBorder="1" applyAlignment="1">
      <alignment horizontal="center" vertical="center" wrapText="1"/>
    </xf>
    <xf numFmtId="0" fontId="2" fillId="5" borderId="0" xfId="1" applyFill="1"/>
    <xf numFmtId="164" fontId="6" fillId="0" borderId="1" xfId="1" applyNumberFormat="1" applyFont="1" applyBorder="1" applyAlignment="1">
      <alignment horizontal="center" vertical="center"/>
    </xf>
    <xf numFmtId="49" fontId="12" fillId="5" borderId="1" xfId="1" applyNumberFormat="1" applyFont="1" applyFill="1" applyBorder="1" applyAlignment="1">
      <alignment horizontal="center" vertical="center"/>
    </xf>
    <xf numFmtId="164" fontId="12" fillId="5" borderId="1" xfId="1" applyNumberFormat="1" applyFont="1" applyFill="1" applyBorder="1" applyAlignment="1">
      <alignment horizontal="center" vertical="center" wrapText="1"/>
    </xf>
    <xf numFmtId="164" fontId="6" fillId="5" borderId="1" xfId="1" applyNumberFormat="1" applyFont="1" applyFill="1" applyBorder="1" applyAlignment="1">
      <alignment horizontal="center" vertical="center" wrapText="1"/>
    </xf>
    <xf numFmtId="49" fontId="11" fillId="2" borderId="1" xfId="1" applyNumberFormat="1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wrapText="1"/>
    </xf>
    <xf numFmtId="3" fontId="11" fillId="4" borderId="1" xfId="1" applyNumberFormat="1" applyFont="1" applyFill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2" fillId="0" borderId="1" xfId="1" applyNumberFormat="1" applyFont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164" fontId="21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/>
    </xf>
    <xf numFmtId="0" fontId="12" fillId="0" borderId="1" xfId="2" applyNumberFormat="1" applyFont="1" applyBorder="1" applyAlignment="1">
      <alignment vertical="center" wrapText="1"/>
    </xf>
    <xf numFmtId="0" fontId="11" fillId="8" borderId="1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 wrapText="1"/>
    </xf>
    <xf numFmtId="164" fontId="11" fillId="8" borderId="1" xfId="1" applyNumberFormat="1" applyFont="1" applyFill="1" applyBorder="1" applyAlignment="1">
      <alignment horizontal="center" vertical="center" wrapText="1"/>
    </xf>
    <xf numFmtId="164" fontId="22" fillId="9" borderId="1" xfId="1" applyNumberFormat="1" applyFont="1" applyFill="1" applyBorder="1" applyAlignment="1">
      <alignment horizontal="center" vertical="center" wrapText="1"/>
    </xf>
    <xf numFmtId="0" fontId="23" fillId="0" borderId="0" xfId="2" applyFont="1" applyAlignment="1">
      <alignment vertical="center"/>
    </xf>
    <xf numFmtId="0" fontId="12" fillId="0" borderId="0" xfId="1" applyFont="1" applyAlignment="1">
      <alignment horizontal="center"/>
    </xf>
    <xf numFmtId="164" fontId="24" fillId="5" borderId="0" xfId="1" applyNumberFormat="1" applyFont="1" applyFill="1" applyBorder="1" applyAlignment="1">
      <alignment horizontal="center"/>
    </xf>
    <xf numFmtId="164" fontId="13" fillId="2" borderId="0" xfId="1" applyNumberFormat="1" applyFont="1" applyFill="1" applyBorder="1" applyAlignment="1">
      <alignment horizontal="center"/>
    </xf>
    <xf numFmtId="164" fontId="24" fillId="0" borderId="0" xfId="1" applyNumberFormat="1" applyFont="1"/>
    <xf numFmtId="4" fontId="9" fillId="0" borderId="0" xfId="1" applyNumberFormat="1" applyFont="1"/>
    <xf numFmtId="4" fontId="7" fillId="0" borderId="0" xfId="1" applyNumberFormat="1" applyFont="1" applyFill="1" applyBorder="1" applyAlignment="1">
      <alignment horizontal="center"/>
    </xf>
    <xf numFmtId="164" fontId="5" fillId="5" borderId="0" xfId="1" applyNumberFormat="1" applyFont="1" applyFill="1" applyBorder="1" applyAlignment="1">
      <alignment horizontal="center"/>
    </xf>
    <xf numFmtId="164" fontId="7" fillId="5" borderId="0" xfId="1" applyNumberFormat="1" applyFont="1" applyFill="1" applyBorder="1"/>
    <xf numFmtId="164" fontId="5" fillId="0" borderId="0" xfId="1" applyNumberFormat="1" applyFont="1" applyAlignment="1">
      <alignment horizontal="center"/>
    </xf>
    <xf numFmtId="4" fontId="2" fillId="0" borderId="0" xfId="1" applyNumberFormat="1"/>
    <xf numFmtId="165" fontId="2" fillId="0" borderId="0" xfId="1" applyNumberFormat="1"/>
    <xf numFmtId="0" fontId="8" fillId="0" borderId="0" xfId="1" applyFont="1"/>
    <xf numFmtId="4" fontId="8" fillId="0" borderId="0" xfId="1" applyNumberFormat="1" applyFont="1"/>
    <xf numFmtId="164" fontId="8" fillId="0" borderId="0" xfId="1" applyNumberFormat="1" applyFont="1"/>
    <xf numFmtId="0" fontId="24" fillId="0" borderId="0" xfId="1" applyFont="1" applyFill="1"/>
    <xf numFmtId="0" fontId="11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4" xfId="1" applyFont="1" applyBorder="1" applyAlignment="1">
      <alignment horizontal="center"/>
    </xf>
    <xf numFmtId="0" fontId="6" fillId="2" borderId="0" xfId="1" applyFont="1" applyFill="1" applyAlignment="1">
      <alignment horizontal="right"/>
    </xf>
    <xf numFmtId="0" fontId="6" fillId="0" borderId="0" xfId="1" applyFont="1" applyAlignment="1">
      <alignment horizontal="right"/>
    </xf>
  </cellXfs>
  <cellStyles count="4">
    <cellStyle name="Обычный 2" xfId="1"/>
    <cellStyle name="Обычный 3" xfId="2"/>
    <cellStyle name="Процентный 2" xf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085;&#1072;/Desktop/&#1041;&#1070;&#1044;&#1046;&#1045;&#1058;%202014/&#1055;&#1088;&#1086;&#1077;&#1082;&#1090;%20&#1073;&#1102;&#1076;&#1078;&#1077;&#1090;&#1072;%202014&#1075;%20&#1080;%20&#1057;&#1052;&#1045;&#1058;&#1067;/&#8470;1%20&#1044;&#1054;&#1061;&#1054;&#1044;&#1067;%202014&#107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оходы 2014г "/>
      <sheetName val=" Кассов. план 2014год"/>
    </sheetNames>
    <sheetDataSet>
      <sheetData sheetId="0"/>
      <sheetData sheetId="1">
        <row r="13">
          <cell r="E13">
            <v>48923.7</v>
          </cell>
        </row>
        <row r="14">
          <cell r="E14">
            <v>29895</v>
          </cell>
        </row>
        <row r="15">
          <cell r="E15">
            <v>23418.9</v>
          </cell>
        </row>
        <row r="16">
          <cell r="E16">
            <v>17560.3</v>
          </cell>
        </row>
        <row r="17">
          <cell r="E17">
            <v>17540.3</v>
          </cell>
        </row>
        <row r="18">
          <cell r="E18">
            <v>20</v>
          </cell>
        </row>
        <row r="19">
          <cell r="E19">
            <v>2628.4</v>
          </cell>
        </row>
        <row r="20">
          <cell r="E20">
            <v>2608.4</v>
          </cell>
        </row>
        <row r="21">
          <cell r="E21">
            <v>20</v>
          </cell>
        </row>
        <row r="22">
          <cell r="E22">
            <v>3230.2</v>
          </cell>
        </row>
        <row r="23">
          <cell r="E23">
            <v>6476.1</v>
          </cell>
        </row>
        <row r="24">
          <cell r="E24">
            <v>6466</v>
          </cell>
        </row>
        <row r="25">
          <cell r="E25">
            <v>10.1</v>
          </cell>
        </row>
        <row r="26">
          <cell r="E26">
            <v>16040.099999999999</v>
          </cell>
        </row>
        <row r="27">
          <cell r="E27">
            <v>16040.099999999999</v>
          </cell>
        </row>
        <row r="28">
          <cell r="E28">
            <v>16040.099999999999</v>
          </cell>
        </row>
        <row r="29">
          <cell r="E29">
            <v>6</v>
          </cell>
        </row>
        <row r="30">
          <cell r="E30">
            <v>6</v>
          </cell>
        </row>
        <row r="31">
          <cell r="E31">
            <v>6</v>
          </cell>
        </row>
        <row r="32">
          <cell r="E32">
            <v>75</v>
          </cell>
        </row>
        <row r="33">
          <cell r="E33">
            <v>30</v>
          </cell>
        </row>
        <row r="34">
          <cell r="E34">
            <v>30</v>
          </cell>
        </row>
        <row r="35">
          <cell r="E35">
            <v>45</v>
          </cell>
        </row>
        <row r="36">
          <cell r="E36">
            <v>45</v>
          </cell>
        </row>
        <row r="37">
          <cell r="E37">
            <v>45</v>
          </cell>
        </row>
        <row r="38">
          <cell r="E38">
            <v>2907.6</v>
          </cell>
        </row>
        <row r="39">
          <cell r="E39">
            <v>298.39999999999998</v>
          </cell>
        </row>
        <row r="40">
          <cell r="E40">
            <v>873.6</v>
          </cell>
        </row>
        <row r="41">
          <cell r="E41">
            <v>873.6</v>
          </cell>
        </row>
        <row r="42">
          <cell r="E42">
            <v>1735.6</v>
          </cell>
        </row>
        <row r="43">
          <cell r="E43">
            <v>1735.6</v>
          </cell>
        </row>
        <row r="44">
          <cell r="E44">
            <v>1715.6</v>
          </cell>
        </row>
        <row r="45">
          <cell r="E45">
            <v>20</v>
          </cell>
        </row>
        <row r="46">
          <cell r="E46">
            <v>8522.7000000000007</v>
          </cell>
        </row>
        <row r="47">
          <cell r="E47">
            <v>8522.7000000000007</v>
          </cell>
        </row>
        <row r="48">
          <cell r="E48">
            <v>8522.7000000000007</v>
          </cell>
        </row>
        <row r="49">
          <cell r="E49">
            <v>2103.6000000000004</v>
          </cell>
        </row>
        <row r="50">
          <cell r="E50">
            <v>2103.6000000000004</v>
          </cell>
        </row>
        <row r="51">
          <cell r="E51">
            <v>2098.3000000000002</v>
          </cell>
        </row>
        <row r="52">
          <cell r="E52">
            <v>5.3</v>
          </cell>
        </row>
        <row r="53">
          <cell r="E53">
            <v>6419.1</v>
          </cell>
        </row>
        <row r="54">
          <cell r="E54">
            <v>6419.1</v>
          </cell>
        </row>
        <row r="55">
          <cell r="E55">
            <v>4003.8</v>
          </cell>
        </row>
        <row r="56">
          <cell r="E56">
            <v>2415.3000000000002</v>
          </cell>
        </row>
        <row r="59">
          <cell r="E59">
            <v>57446.399999999994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M85"/>
  <sheetViews>
    <sheetView tabSelected="1" view="pageBreakPreview" zoomScale="70" zoomScaleNormal="80" zoomScaleSheetLayoutView="70" zoomScalePageLayoutView="80" workbookViewId="0">
      <selection activeCell="D5" sqref="D5:G5"/>
    </sheetView>
  </sheetViews>
  <sheetFormatPr baseColWidth="10" defaultColWidth="9.1640625" defaultRowHeight="13" x14ac:dyDescent="0"/>
  <cols>
    <col min="1" max="2" width="13" style="2" customWidth="1"/>
    <col min="3" max="3" width="30.1640625" style="2" customWidth="1"/>
    <col min="4" max="4" width="65.83203125" style="2" customWidth="1"/>
    <col min="5" max="5" width="15.83203125" style="2" customWidth="1"/>
    <col min="6" max="6" width="16" style="2" hidden="1" customWidth="1"/>
    <col min="7" max="7" width="14" style="2" hidden="1" customWidth="1"/>
    <col min="8" max="8" width="14.1640625" style="2" hidden="1" customWidth="1"/>
    <col min="9" max="9" width="17.1640625" style="2" hidden="1" customWidth="1"/>
    <col min="10" max="10" width="17.1640625" style="2" customWidth="1"/>
    <col min="11" max="11" width="11.1640625" style="2" customWidth="1"/>
    <col min="12" max="12" width="9.1640625" style="2"/>
    <col min="13" max="13" width="12.5" style="2" customWidth="1"/>
    <col min="14" max="256" width="9.1640625" style="2"/>
    <col min="257" max="258" width="13" style="2" customWidth="1"/>
    <col min="259" max="259" width="30.1640625" style="2" customWidth="1"/>
    <col min="260" max="260" width="65.83203125" style="2" customWidth="1"/>
    <col min="261" max="261" width="15.83203125" style="2" customWidth="1"/>
    <col min="262" max="265" width="0" style="2" hidden="1" customWidth="1"/>
    <col min="266" max="266" width="17.1640625" style="2" customWidth="1"/>
    <col min="267" max="267" width="11.1640625" style="2" customWidth="1"/>
    <col min="268" max="268" width="9.1640625" style="2"/>
    <col min="269" max="269" width="12.5" style="2" customWidth="1"/>
    <col min="270" max="512" width="9.1640625" style="2"/>
    <col min="513" max="514" width="13" style="2" customWidth="1"/>
    <col min="515" max="515" width="30.1640625" style="2" customWidth="1"/>
    <col min="516" max="516" width="65.83203125" style="2" customWidth="1"/>
    <col min="517" max="517" width="15.83203125" style="2" customWidth="1"/>
    <col min="518" max="521" width="0" style="2" hidden="1" customWidth="1"/>
    <col min="522" max="522" width="17.1640625" style="2" customWidth="1"/>
    <col min="523" max="523" width="11.1640625" style="2" customWidth="1"/>
    <col min="524" max="524" width="9.1640625" style="2"/>
    <col min="525" max="525" width="12.5" style="2" customWidth="1"/>
    <col min="526" max="768" width="9.1640625" style="2"/>
    <col min="769" max="770" width="13" style="2" customWidth="1"/>
    <col min="771" max="771" width="30.1640625" style="2" customWidth="1"/>
    <col min="772" max="772" width="65.83203125" style="2" customWidth="1"/>
    <col min="773" max="773" width="15.83203125" style="2" customWidth="1"/>
    <col min="774" max="777" width="0" style="2" hidden="1" customWidth="1"/>
    <col min="778" max="778" width="17.1640625" style="2" customWidth="1"/>
    <col min="779" max="779" width="11.1640625" style="2" customWidth="1"/>
    <col min="780" max="780" width="9.1640625" style="2"/>
    <col min="781" max="781" width="12.5" style="2" customWidth="1"/>
    <col min="782" max="1024" width="9.1640625" style="2"/>
    <col min="1025" max="1026" width="13" style="2" customWidth="1"/>
    <col min="1027" max="1027" width="30.1640625" style="2" customWidth="1"/>
    <col min="1028" max="1028" width="65.83203125" style="2" customWidth="1"/>
    <col min="1029" max="1029" width="15.83203125" style="2" customWidth="1"/>
    <col min="1030" max="1033" width="0" style="2" hidden="1" customWidth="1"/>
    <col min="1034" max="1034" width="17.1640625" style="2" customWidth="1"/>
    <col min="1035" max="1035" width="11.1640625" style="2" customWidth="1"/>
    <col min="1036" max="1036" width="9.1640625" style="2"/>
    <col min="1037" max="1037" width="12.5" style="2" customWidth="1"/>
    <col min="1038" max="1280" width="9.1640625" style="2"/>
    <col min="1281" max="1282" width="13" style="2" customWidth="1"/>
    <col min="1283" max="1283" width="30.1640625" style="2" customWidth="1"/>
    <col min="1284" max="1284" width="65.83203125" style="2" customWidth="1"/>
    <col min="1285" max="1285" width="15.83203125" style="2" customWidth="1"/>
    <col min="1286" max="1289" width="0" style="2" hidden="1" customWidth="1"/>
    <col min="1290" max="1290" width="17.1640625" style="2" customWidth="1"/>
    <col min="1291" max="1291" width="11.1640625" style="2" customWidth="1"/>
    <col min="1292" max="1292" width="9.1640625" style="2"/>
    <col min="1293" max="1293" width="12.5" style="2" customWidth="1"/>
    <col min="1294" max="1536" width="9.1640625" style="2"/>
    <col min="1537" max="1538" width="13" style="2" customWidth="1"/>
    <col min="1539" max="1539" width="30.1640625" style="2" customWidth="1"/>
    <col min="1540" max="1540" width="65.83203125" style="2" customWidth="1"/>
    <col min="1541" max="1541" width="15.83203125" style="2" customWidth="1"/>
    <col min="1542" max="1545" width="0" style="2" hidden="1" customWidth="1"/>
    <col min="1546" max="1546" width="17.1640625" style="2" customWidth="1"/>
    <col min="1547" max="1547" width="11.1640625" style="2" customWidth="1"/>
    <col min="1548" max="1548" width="9.1640625" style="2"/>
    <col min="1549" max="1549" width="12.5" style="2" customWidth="1"/>
    <col min="1550" max="1792" width="9.1640625" style="2"/>
    <col min="1793" max="1794" width="13" style="2" customWidth="1"/>
    <col min="1795" max="1795" width="30.1640625" style="2" customWidth="1"/>
    <col min="1796" max="1796" width="65.83203125" style="2" customWidth="1"/>
    <col min="1797" max="1797" width="15.83203125" style="2" customWidth="1"/>
    <col min="1798" max="1801" width="0" style="2" hidden="1" customWidth="1"/>
    <col min="1802" max="1802" width="17.1640625" style="2" customWidth="1"/>
    <col min="1803" max="1803" width="11.1640625" style="2" customWidth="1"/>
    <col min="1804" max="1804" width="9.1640625" style="2"/>
    <col min="1805" max="1805" width="12.5" style="2" customWidth="1"/>
    <col min="1806" max="2048" width="9.1640625" style="2"/>
    <col min="2049" max="2050" width="13" style="2" customWidth="1"/>
    <col min="2051" max="2051" width="30.1640625" style="2" customWidth="1"/>
    <col min="2052" max="2052" width="65.83203125" style="2" customWidth="1"/>
    <col min="2053" max="2053" width="15.83203125" style="2" customWidth="1"/>
    <col min="2054" max="2057" width="0" style="2" hidden="1" customWidth="1"/>
    <col min="2058" max="2058" width="17.1640625" style="2" customWidth="1"/>
    <col min="2059" max="2059" width="11.1640625" style="2" customWidth="1"/>
    <col min="2060" max="2060" width="9.1640625" style="2"/>
    <col min="2061" max="2061" width="12.5" style="2" customWidth="1"/>
    <col min="2062" max="2304" width="9.1640625" style="2"/>
    <col min="2305" max="2306" width="13" style="2" customWidth="1"/>
    <col min="2307" max="2307" width="30.1640625" style="2" customWidth="1"/>
    <col min="2308" max="2308" width="65.83203125" style="2" customWidth="1"/>
    <col min="2309" max="2309" width="15.83203125" style="2" customWidth="1"/>
    <col min="2310" max="2313" width="0" style="2" hidden="1" customWidth="1"/>
    <col min="2314" max="2314" width="17.1640625" style="2" customWidth="1"/>
    <col min="2315" max="2315" width="11.1640625" style="2" customWidth="1"/>
    <col min="2316" max="2316" width="9.1640625" style="2"/>
    <col min="2317" max="2317" width="12.5" style="2" customWidth="1"/>
    <col min="2318" max="2560" width="9.1640625" style="2"/>
    <col min="2561" max="2562" width="13" style="2" customWidth="1"/>
    <col min="2563" max="2563" width="30.1640625" style="2" customWidth="1"/>
    <col min="2564" max="2564" width="65.83203125" style="2" customWidth="1"/>
    <col min="2565" max="2565" width="15.83203125" style="2" customWidth="1"/>
    <col min="2566" max="2569" width="0" style="2" hidden="1" customWidth="1"/>
    <col min="2570" max="2570" width="17.1640625" style="2" customWidth="1"/>
    <col min="2571" max="2571" width="11.1640625" style="2" customWidth="1"/>
    <col min="2572" max="2572" width="9.1640625" style="2"/>
    <col min="2573" max="2573" width="12.5" style="2" customWidth="1"/>
    <col min="2574" max="2816" width="9.1640625" style="2"/>
    <col min="2817" max="2818" width="13" style="2" customWidth="1"/>
    <col min="2819" max="2819" width="30.1640625" style="2" customWidth="1"/>
    <col min="2820" max="2820" width="65.83203125" style="2" customWidth="1"/>
    <col min="2821" max="2821" width="15.83203125" style="2" customWidth="1"/>
    <col min="2822" max="2825" width="0" style="2" hidden="1" customWidth="1"/>
    <col min="2826" max="2826" width="17.1640625" style="2" customWidth="1"/>
    <col min="2827" max="2827" width="11.1640625" style="2" customWidth="1"/>
    <col min="2828" max="2828" width="9.1640625" style="2"/>
    <col min="2829" max="2829" width="12.5" style="2" customWidth="1"/>
    <col min="2830" max="3072" width="9.1640625" style="2"/>
    <col min="3073" max="3074" width="13" style="2" customWidth="1"/>
    <col min="3075" max="3075" width="30.1640625" style="2" customWidth="1"/>
    <col min="3076" max="3076" width="65.83203125" style="2" customWidth="1"/>
    <col min="3077" max="3077" width="15.83203125" style="2" customWidth="1"/>
    <col min="3078" max="3081" width="0" style="2" hidden="1" customWidth="1"/>
    <col min="3082" max="3082" width="17.1640625" style="2" customWidth="1"/>
    <col min="3083" max="3083" width="11.1640625" style="2" customWidth="1"/>
    <col min="3084" max="3084" width="9.1640625" style="2"/>
    <col min="3085" max="3085" width="12.5" style="2" customWidth="1"/>
    <col min="3086" max="3328" width="9.1640625" style="2"/>
    <col min="3329" max="3330" width="13" style="2" customWidth="1"/>
    <col min="3331" max="3331" width="30.1640625" style="2" customWidth="1"/>
    <col min="3332" max="3332" width="65.83203125" style="2" customWidth="1"/>
    <col min="3333" max="3333" width="15.83203125" style="2" customWidth="1"/>
    <col min="3334" max="3337" width="0" style="2" hidden="1" customWidth="1"/>
    <col min="3338" max="3338" width="17.1640625" style="2" customWidth="1"/>
    <col min="3339" max="3339" width="11.1640625" style="2" customWidth="1"/>
    <col min="3340" max="3340" width="9.1640625" style="2"/>
    <col min="3341" max="3341" width="12.5" style="2" customWidth="1"/>
    <col min="3342" max="3584" width="9.1640625" style="2"/>
    <col min="3585" max="3586" width="13" style="2" customWidth="1"/>
    <col min="3587" max="3587" width="30.1640625" style="2" customWidth="1"/>
    <col min="3588" max="3588" width="65.83203125" style="2" customWidth="1"/>
    <col min="3589" max="3589" width="15.83203125" style="2" customWidth="1"/>
    <col min="3590" max="3593" width="0" style="2" hidden="1" customWidth="1"/>
    <col min="3594" max="3594" width="17.1640625" style="2" customWidth="1"/>
    <col min="3595" max="3595" width="11.1640625" style="2" customWidth="1"/>
    <col min="3596" max="3596" width="9.1640625" style="2"/>
    <col min="3597" max="3597" width="12.5" style="2" customWidth="1"/>
    <col min="3598" max="3840" width="9.1640625" style="2"/>
    <col min="3841" max="3842" width="13" style="2" customWidth="1"/>
    <col min="3843" max="3843" width="30.1640625" style="2" customWidth="1"/>
    <col min="3844" max="3844" width="65.83203125" style="2" customWidth="1"/>
    <col min="3845" max="3845" width="15.83203125" style="2" customWidth="1"/>
    <col min="3846" max="3849" width="0" style="2" hidden="1" customWidth="1"/>
    <col min="3850" max="3850" width="17.1640625" style="2" customWidth="1"/>
    <col min="3851" max="3851" width="11.1640625" style="2" customWidth="1"/>
    <col min="3852" max="3852" width="9.1640625" style="2"/>
    <col min="3853" max="3853" width="12.5" style="2" customWidth="1"/>
    <col min="3854" max="4096" width="9.1640625" style="2"/>
    <col min="4097" max="4098" width="13" style="2" customWidth="1"/>
    <col min="4099" max="4099" width="30.1640625" style="2" customWidth="1"/>
    <col min="4100" max="4100" width="65.83203125" style="2" customWidth="1"/>
    <col min="4101" max="4101" width="15.83203125" style="2" customWidth="1"/>
    <col min="4102" max="4105" width="0" style="2" hidden="1" customWidth="1"/>
    <col min="4106" max="4106" width="17.1640625" style="2" customWidth="1"/>
    <col min="4107" max="4107" width="11.1640625" style="2" customWidth="1"/>
    <col min="4108" max="4108" width="9.1640625" style="2"/>
    <col min="4109" max="4109" width="12.5" style="2" customWidth="1"/>
    <col min="4110" max="4352" width="9.1640625" style="2"/>
    <col min="4353" max="4354" width="13" style="2" customWidth="1"/>
    <col min="4355" max="4355" width="30.1640625" style="2" customWidth="1"/>
    <col min="4356" max="4356" width="65.83203125" style="2" customWidth="1"/>
    <col min="4357" max="4357" width="15.83203125" style="2" customWidth="1"/>
    <col min="4358" max="4361" width="0" style="2" hidden="1" customWidth="1"/>
    <col min="4362" max="4362" width="17.1640625" style="2" customWidth="1"/>
    <col min="4363" max="4363" width="11.1640625" style="2" customWidth="1"/>
    <col min="4364" max="4364" width="9.1640625" style="2"/>
    <col min="4365" max="4365" width="12.5" style="2" customWidth="1"/>
    <col min="4366" max="4608" width="9.1640625" style="2"/>
    <col min="4609" max="4610" width="13" style="2" customWidth="1"/>
    <col min="4611" max="4611" width="30.1640625" style="2" customWidth="1"/>
    <col min="4612" max="4612" width="65.83203125" style="2" customWidth="1"/>
    <col min="4613" max="4613" width="15.83203125" style="2" customWidth="1"/>
    <col min="4614" max="4617" width="0" style="2" hidden="1" customWidth="1"/>
    <col min="4618" max="4618" width="17.1640625" style="2" customWidth="1"/>
    <col min="4619" max="4619" width="11.1640625" style="2" customWidth="1"/>
    <col min="4620" max="4620" width="9.1640625" style="2"/>
    <col min="4621" max="4621" width="12.5" style="2" customWidth="1"/>
    <col min="4622" max="4864" width="9.1640625" style="2"/>
    <col min="4865" max="4866" width="13" style="2" customWidth="1"/>
    <col min="4867" max="4867" width="30.1640625" style="2" customWidth="1"/>
    <col min="4868" max="4868" width="65.83203125" style="2" customWidth="1"/>
    <col min="4869" max="4869" width="15.83203125" style="2" customWidth="1"/>
    <col min="4870" max="4873" width="0" style="2" hidden="1" customWidth="1"/>
    <col min="4874" max="4874" width="17.1640625" style="2" customWidth="1"/>
    <col min="4875" max="4875" width="11.1640625" style="2" customWidth="1"/>
    <col min="4876" max="4876" width="9.1640625" style="2"/>
    <col min="4877" max="4877" width="12.5" style="2" customWidth="1"/>
    <col min="4878" max="5120" width="9.1640625" style="2"/>
    <col min="5121" max="5122" width="13" style="2" customWidth="1"/>
    <col min="5123" max="5123" width="30.1640625" style="2" customWidth="1"/>
    <col min="5124" max="5124" width="65.83203125" style="2" customWidth="1"/>
    <col min="5125" max="5125" width="15.83203125" style="2" customWidth="1"/>
    <col min="5126" max="5129" width="0" style="2" hidden="1" customWidth="1"/>
    <col min="5130" max="5130" width="17.1640625" style="2" customWidth="1"/>
    <col min="5131" max="5131" width="11.1640625" style="2" customWidth="1"/>
    <col min="5132" max="5132" width="9.1640625" style="2"/>
    <col min="5133" max="5133" width="12.5" style="2" customWidth="1"/>
    <col min="5134" max="5376" width="9.1640625" style="2"/>
    <col min="5377" max="5378" width="13" style="2" customWidth="1"/>
    <col min="5379" max="5379" width="30.1640625" style="2" customWidth="1"/>
    <col min="5380" max="5380" width="65.83203125" style="2" customWidth="1"/>
    <col min="5381" max="5381" width="15.83203125" style="2" customWidth="1"/>
    <col min="5382" max="5385" width="0" style="2" hidden="1" customWidth="1"/>
    <col min="5386" max="5386" width="17.1640625" style="2" customWidth="1"/>
    <col min="5387" max="5387" width="11.1640625" style="2" customWidth="1"/>
    <col min="5388" max="5388" width="9.1640625" style="2"/>
    <col min="5389" max="5389" width="12.5" style="2" customWidth="1"/>
    <col min="5390" max="5632" width="9.1640625" style="2"/>
    <col min="5633" max="5634" width="13" style="2" customWidth="1"/>
    <col min="5635" max="5635" width="30.1640625" style="2" customWidth="1"/>
    <col min="5636" max="5636" width="65.83203125" style="2" customWidth="1"/>
    <col min="5637" max="5637" width="15.83203125" style="2" customWidth="1"/>
    <col min="5638" max="5641" width="0" style="2" hidden="1" customWidth="1"/>
    <col min="5642" max="5642" width="17.1640625" style="2" customWidth="1"/>
    <col min="5643" max="5643" width="11.1640625" style="2" customWidth="1"/>
    <col min="5644" max="5644" width="9.1640625" style="2"/>
    <col min="5645" max="5645" width="12.5" style="2" customWidth="1"/>
    <col min="5646" max="5888" width="9.1640625" style="2"/>
    <col min="5889" max="5890" width="13" style="2" customWidth="1"/>
    <col min="5891" max="5891" width="30.1640625" style="2" customWidth="1"/>
    <col min="5892" max="5892" width="65.83203125" style="2" customWidth="1"/>
    <col min="5893" max="5893" width="15.83203125" style="2" customWidth="1"/>
    <col min="5894" max="5897" width="0" style="2" hidden="1" customWidth="1"/>
    <col min="5898" max="5898" width="17.1640625" style="2" customWidth="1"/>
    <col min="5899" max="5899" width="11.1640625" style="2" customWidth="1"/>
    <col min="5900" max="5900" width="9.1640625" style="2"/>
    <col min="5901" max="5901" width="12.5" style="2" customWidth="1"/>
    <col min="5902" max="6144" width="9.1640625" style="2"/>
    <col min="6145" max="6146" width="13" style="2" customWidth="1"/>
    <col min="6147" max="6147" width="30.1640625" style="2" customWidth="1"/>
    <col min="6148" max="6148" width="65.83203125" style="2" customWidth="1"/>
    <col min="6149" max="6149" width="15.83203125" style="2" customWidth="1"/>
    <col min="6150" max="6153" width="0" style="2" hidden="1" customWidth="1"/>
    <col min="6154" max="6154" width="17.1640625" style="2" customWidth="1"/>
    <col min="6155" max="6155" width="11.1640625" style="2" customWidth="1"/>
    <col min="6156" max="6156" width="9.1640625" style="2"/>
    <col min="6157" max="6157" width="12.5" style="2" customWidth="1"/>
    <col min="6158" max="6400" width="9.1640625" style="2"/>
    <col min="6401" max="6402" width="13" style="2" customWidth="1"/>
    <col min="6403" max="6403" width="30.1640625" style="2" customWidth="1"/>
    <col min="6404" max="6404" width="65.83203125" style="2" customWidth="1"/>
    <col min="6405" max="6405" width="15.83203125" style="2" customWidth="1"/>
    <col min="6406" max="6409" width="0" style="2" hidden="1" customWidth="1"/>
    <col min="6410" max="6410" width="17.1640625" style="2" customWidth="1"/>
    <col min="6411" max="6411" width="11.1640625" style="2" customWidth="1"/>
    <col min="6412" max="6412" width="9.1640625" style="2"/>
    <col min="6413" max="6413" width="12.5" style="2" customWidth="1"/>
    <col min="6414" max="6656" width="9.1640625" style="2"/>
    <col min="6657" max="6658" width="13" style="2" customWidth="1"/>
    <col min="6659" max="6659" width="30.1640625" style="2" customWidth="1"/>
    <col min="6660" max="6660" width="65.83203125" style="2" customWidth="1"/>
    <col min="6661" max="6661" width="15.83203125" style="2" customWidth="1"/>
    <col min="6662" max="6665" width="0" style="2" hidden="1" customWidth="1"/>
    <col min="6666" max="6666" width="17.1640625" style="2" customWidth="1"/>
    <col min="6667" max="6667" width="11.1640625" style="2" customWidth="1"/>
    <col min="6668" max="6668" width="9.1640625" style="2"/>
    <col min="6669" max="6669" width="12.5" style="2" customWidth="1"/>
    <col min="6670" max="6912" width="9.1640625" style="2"/>
    <col min="6913" max="6914" width="13" style="2" customWidth="1"/>
    <col min="6915" max="6915" width="30.1640625" style="2" customWidth="1"/>
    <col min="6916" max="6916" width="65.83203125" style="2" customWidth="1"/>
    <col min="6917" max="6917" width="15.83203125" style="2" customWidth="1"/>
    <col min="6918" max="6921" width="0" style="2" hidden="1" customWidth="1"/>
    <col min="6922" max="6922" width="17.1640625" style="2" customWidth="1"/>
    <col min="6923" max="6923" width="11.1640625" style="2" customWidth="1"/>
    <col min="6924" max="6924" width="9.1640625" style="2"/>
    <col min="6925" max="6925" width="12.5" style="2" customWidth="1"/>
    <col min="6926" max="7168" width="9.1640625" style="2"/>
    <col min="7169" max="7170" width="13" style="2" customWidth="1"/>
    <col min="7171" max="7171" width="30.1640625" style="2" customWidth="1"/>
    <col min="7172" max="7172" width="65.83203125" style="2" customWidth="1"/>
    <col min="7173" max="7173" width="15.83203125" style="2" customWidth="1"/>
    <col min="7174" max="7177" width="0" style="2" hidden="1" customWidth="1"/>
    <col min="7178" max="7178" width="17.1640625" style="2" customWidth="1"/>
    <col min="7179" max="7179" width="11.1640625" style="2" customWidth="1"/>
    <col min="7180" max="7180" width="9.1640625" style="2"/>
    <col min="7181" max="7181" width="12.5" style="2" customWidth="1"/>
    <col min="7182" max="7424" width="9.1640625" style="2"/>
    <col min="7425" max="7426" width="13" style="2" customWidth="1"/>
    <col min="7427" max="7427" width="30.1640625" style="2" customWidth="1"/>
    <col min="7428" max="7428" width="65.83203125" style="2" customWidth="1"/>
    <col min="7429" max="7429" width="15.83203125" style="2" customWidth="1"/>
    <col min="7430" max="7433" width="0" style="2" hidden="1" customWidth="1"/>
    <col min="7434" max="7434" width="17.1640625" style="2" customWidth="1"/>
    <col min="7435" max="7435" width="11.1640625" style="2" customWidth="1"/>
    <col min="7436" max="7436" width="9.1640625" style="2"/>
    <col min="7437" max="7437" width="12.5" style="2" customWidth="1"/>
    <col min="7438" max="7680" width="9.1640625" style="2"/>
    <col min="7681" max="7682" width="13" style="2" customWidth="1"/>
    <col min="7683" max="7683" width="30.1640625" style="2" customWidth="1"/>
    <col min="7684" max="7684" width="65.83203125" style="2" customWidth="1"/>
    <col min="7685" max="7685" width="15.83203125" style="2" customWidth="1"/>
    <col min="7686" max="7689" width="0" style="2" hidden="1" customWidth="1"/>
    <col min="7690" max="7690" width="17.1640625" style="2" customWidth="1"/>
    <col min="7691" max="7691" width="11.1640625" style="2" customWidth="1"/>
    <col min="7692" max="7692" width="9.1640625" style="2"/>
    <col min="7693" max="7693" width="12.5" style="2" customWidth="1"/>
    <col min="7694" max="7936" width="9.1640625" style="2"/>
    <col min="7937" max="7938" width="13" style="2" customWidth="1"/>
    <col min="7939" max="7939" width="30.1640625" style="2" customWidth="1"/>
    <col min="7940" max="7940" width="65.83203125" style="2" customWidth="1"/>
    <col min="7941" max="7941" width="15.83203125" style="2" customWidth="1"/>
    <col min="7942" max="7945" width="0" style="2" hidden="1" customWidth="1"/>
    <col min="7946" max="7946" width="17.1640625" style="2" customWidth="1"/>
    <col min="7947" max="7947" width="11.1640625" style="2" customWidth="1"/>
    <col min="7948" max="7948" width="9.1640625" style="2"/>
    <col min="7949" max="7949" width="12.5" style="2" customWidth="1"/>
    <col min="7950" max="8192" width="9.1640625" style="2"/>
    <col min="8193" max="8194" width="13" style="2" customWidth="1"/>
    <col min="8195" max="8195" width="30.1640625" style="2" customWidth="1"/>
    <col min="8196" max="8196" width="65.83203125" style="2" customWidth="1"/>
    <col min="8197" max="8197" width="15.83203125" style="2" customWidth="1"/>
    <col min="8198" max="8201" width="0" style="2" hidden="1" customWidth="1"/>
    <col min="8202" max="8202" width="17.1640625" style="2" customWidth="1"/>
    <col min="8203" max="8203" width="11.1640625" style="2" customWidth="1"/>
    <col min="8204" max="8204" width="9.1640625" style="2"/>
    <col min="8205" max="8205" width="12.5" style="2" customWidth="1"/>
    <col min="8206" max="8448" width="9.1640625" style="2"/>
    <col min="8449" max="8450" width="13" style="2" customWidth="1"/>
    <col min="8451" max="8451" width="30.1640625" style="2" customWidth="1"/>
    <col min="8452" max="8452" width="65.83203125" style="2" customWidth="1"/>
    <col min="8453" max="8453" width="15.83203125" style="2" customWidth="1"/>
    <col min="8454" max="8457" width="0" style="2" hidden="1" customWidth="1"/>
    <col min="8458" max="8458" width="17.1640625" style="2" customWidth="1"/>
    <col min="8459" max="8459" width="11.1640625" style="2" customWidth="1"/>
    <col min="8460" max="8460" width="9.1640625" style="2"/>
    <col min="8461" max="8461" width="12.5" style="2" customWidth="1"/>
    <col min="8462" max="8704" width="9.1640625" style="2"/>
    <col min="8705" max="8706" width="13" style="2" customWidth="1"/>
    <col min="8707" max="8707" width="30.1640625" style="2" customWidth="1"/>
    <col min="8708" max="8708" width="65.83203125" style="2" customWidth="1"/>
    <col min="8709" max="8709" width="15.83203125" style="2" customWidth="1"/>
    <col min="8710" max="8713" width="0" style="2" hidden="1" customWidth="1"/>
    <col min="8714" max="8714" width="17.1640625" style="2" customWidth="1"/>
    <col min="8715" max="8715" width="11.1640625" style="2" customWidth="1"/>
    <col min="8716" max="8716" width="9.1640625" style="2"/>
    <col min="8717" max="8717" width="12.5" style="2" customWidth="1"/>
    <col min="8718" max="8960" width="9.1640625" style="2"/>
    <col min="8961" max="8962" width="13" style="2" customWidth="1"/>
    <col min="8963" max="8963" width="30.1640625" style="2" customWidth="1"/>
    <col min="8964" max="8964" width="65.83203125" style="2" customWidth="1"/>
    <col min="8965" max="8965" width="15.83203125" style="2" customWidth="1"/>
    <col min="8966" max="8969" width="0" style="2" hidden="1" customWidth="1"/>
    <col min="8970" max="8970" width="17.1640625" style="2" customWidth="1"/>
    <col min="8971" max="8971" width="11.1640625" style="2" customWidth="1"/>
    <col min="8972" max="8972" width="9.1640625" style="2"/>
    <col min="8973" max="8973" width="12.5" style="2" customWidth="1"/>
    <col min="8974" max="9216" width="9.1640625" style="2"/>
    <col min="9217" max="9218" width="13" style="2" customWidth="1"/>
    <col min="9219" max="9219" width="30.1640625" style="2" customWidth="1"/>
    <col min="9220" max="9220" width="65.83203125" style="2" customWidth="1"/>
    <col min="9221" max="9221" width="15.83203125" style="2" customWidth="1"/>
    <col min="9222" max="9225" width="0" style="2" hidden="1" customWidth="1"/>
    <col min="9226" max="9226" width="17.1640625" style="2" customWidth="1"/>
    <col min="9227" max="9227" width="11.1640625" style="2" customWidth="1"/>
    <col min="9228" max="9228" width="9.1640625" style="2"/>
    <col min="9229" max="9229" width="12.5" style="2" customWidth="1"/>
    <col min="9230" max="9472" width="9.1640625" style="2"/>
    <col min="9473" max="9474" width="13" style="2" customWidth="1"/>
    <col min="9475" max="9475" width="30.1640625" style="2" customWidth="1"/>
    <col min="9476" max="9476" width="65.83203125" style="2" customWidth="1"/>
    <col min="9477" max="9477" width="15.83203125" style="2" customWidth="1"/>
    <col min="9478" max="9481" width="0" style="2" hidden="1" customWidth="1"/>
    <col min="9482" max="9482" width="17.1640625" style="2" customWidth="1"/>
    <col min="9483" max="9483" width="11.1640625" style="2" customWidth="1"/>
    <col min="9484" max="9484" width="9.1640625" style="2"/>
    <col min="9485" max="9485" width="12.5" style="2" customWidth="1"/>
    <col min="9486" max="9728" width="9.1640625" style="2"/>
    <col min="9729" max="9730" width="13" style="2" customWidth="1"/>
    <col min="9731" max="9731" width="30.1640625" style="2" customWidth="1"/>
    <col min="9732" max="9732" width="65.83203125" style="2" customWidth="1"/>
    <col min="9733" max="9733" width="15.83203125" style="2" customWidth="1"/>
    <col min="9734" max="9737" width="0" style="2" hidden="1" customWidth="1"/>
    <col min="9738" max="9738" width="17.1640625" style="2" customWidth="1"/>
    <col min="9739" max="9739" width="11.1640625" style="2" customWidth="1"/>
    <col min="9740" max="9740" width="9.1640625" style="2"/>
    <col min="9741" max="9741" width="12.5" style="2" customWidth="1"/>
    <col min="9742" max="9984" width="9.1640625" style="2"/>
    <col min="9985" max="9986" width="13" style="2" customWidth="1"/>
    <col min="9987" max="9987" width="30.1640625" style="2" customWidth="1"/>
    <col min="9988" max="9988" width="65.83203125" style="2" customWidth="1"/>
    <col min="9989" max="9989" width="15.83203125" style="2" customWidth="1"/>
    <col min="9990" max="9993" width="0" style="2" hidden="1" customWidth="1"/>
    <col min="9994" max="9994" width="17.1640625" style="2" customWidth="1"/>
    <col min="9995" max="9995" width="11.1640625" style="2" customWidth="1"/>
    <col min="9996" max="9996" width="9.1640625" style="2"/>
    <col min="9997" max="9997" width="12.5" style="2" customWidth="1"/>
    <col min="9998" max="10240" width="9.1640625" style="2"/>
    <col min="10241" max="10242" width="13" style="2" customWidth="1"/>
    <col min="10243" max="10243" width="30.1640625" style="2" customWidth="1"/>
    <col min="10244" max="10244" width="65.83203125" style="2" customWidth="1"/>
    <col min="10245" max="10245" width="15.83203125" style="2" customWidth="1"/>
    <col min="10246" max="10249" width="0" style="2" hidden="1" customWidth="1"/>
    <col min="10250" max="10250" width="17.1640625" style="2" customWidth="1"/>
    <col min="10251" max="10251" width="11.1640625" style="2" customWidth="1"/>
    <col min="10252" max="10252" width="9.1640625" style="2"/>
    <col min="10253" max="10253" width="12.5" style="2" customWidth="1"/>
    <col min="10254" max="10496" width="9.1640625" style="2"/>
    <col min="10497" max="10498" width="13" style="2" customWidth="1"/>
    <col min="10499" max="10499" width="30.1640625" style="2" customWidth="1"/>
    <col min="10500" max="10500" width="65.83203125" style="2" customWidth="1"/>
    <col min="10501" max="10501" width="15.83203125" style="2" customWidth="1"/>
    <col min="10502" max="10505" width="0" style="2" hidden="1" customWidth="1"/>
    <col min="10506" max="10506" width="17.1640625" style="2" customWidth="1"/>
    <col min="10507" max="10507" width="11.1640625" style="2" customWidth="1"/>
    <col min="10508" max="10508" width="9.1640625" style="2"/>
    <col min="10509" max="10509" width="12.5" style="2" customWidth="1"/>
    <col min="10510" max="10752" width="9.1640625" style="2"/>
    <col min="10753" max="10754" width="13" style="2" customWidth="1"/>
    <col min="10755" max="10755" width="30.1640625" style="2" customWidth="1"/>
    <col min="10756" max="10756" width="65.83203125" style="2" customWidth="1"/>
    <col min="10757" max="10757" width="15.83203125" style="2" customWidth="1"/>
    <col min="10758" max="10761" width="0" style="2" hidden="1" customWidth="1"/>
    <col min="10762" max="10762" width="17.1640625" style="2" customWidth="1"/>
    <col min="10763" max="10763" width="11.1640625" style="2" customWidth="1"/>
    <col min="10764" max="10764" width="9.1640625" style="2"/>
    <col min="10765" max="10765" width="12.5" style="2" customWidth="1"/>
    <col min="10766" max="11008" width="9.1640625" style="2"/>
    <col min="11009" max="11010" width="13" style="2" customWidth="1"/>
    <col min="11011" max="11011" width="30.1640625" style="2" customWidth="1"/>
    <col min="11012" max="11012" width="65.83203125" style="2" customWidth="1"/>
    <col min="11013" max="11013" width="15.83203125" style="2" customWidth="1"/>
    <col min="11014" max="11017" width="0" style="2" hidden="1" customWidth="1"/>
    <col min="11018" max="11018" width="17.1640625" style="2" customWidth="1"/>
    <col min="11019" max="11019" width="11.1640625" style="2" customWidth="1"/>
    <col min="11020" max="11020" width="9.1640625" style="2"/>
    <col min="11021" max="11021" width="12.5" style="2" customWidth="1"/>
    <col min="11022" max="11264" width="9.1640625" style="2"/>
    <col min="11265" max="11266" width="13" style="2" customWidth="1"/>
    <col min="11267" max="11267" width="30.1640625" style="2" customWidth="1"/>
    <col min="11268" max="11268" width="65.83203125" style="2" customWidth="1"/>
    <col min="11269" max="11269" width="15.83203125" style="2" customWidth="1"/>
    <col min="11270" max="11273" width="0" style="2" hidden="1" customWidth="1"/>
    <col min="11274" max="11274" width="17.1640625" style="2" customWidth="1"/>
    <col min="11275" max="11275" width="11.1640625" style="2" customWidth="1"/>
    <col min="11276" max="11276" width="9.1640625" style="2"/>
    <col min="11277" max="11277" width="12.5" style="2" customWidth="1"/>
    <col min="11278" max="11520" width="9.1640625" style="2"/>
    <col min="11521" max="11522" width="13" style="2" customWidth="1"/>
    <col min="11523" max="11523" width="30.1640625" style="2" customWidth="1"/>
    <col min="11524" max="11524" width="65.83203125" style="2" customWidth="1"/>
    <col min="11525" max="11525" width="15.83203125" style="2" customWidth="1"/>
    <col min="11526" max="11529" width="0" style="2" hidden="1" customWidth="1"/>
    <col min="11530" max="11530" width="17.1640625" style="2" customWidth="1"/>
    <col min="11531" max="11531" width="11.1640625" style="2" customWidth="1"/>
    <col min="11532" max="11532" width="9.1640625" style="2"/>
    <col min="11533" max="11533" width="12.5" style="2" customWidth="1"/>
    <col min="11534" max="11776" width="9.1640625" style="2"/>
    <col min="11777" max="11778" width="13" style="2" customWidth="1"/>
    <col min="11779" max="11779" width="30.1640625" style="2" customWidth="1"/>
    <col min="11780" max="11780" width="65.83203125" style="2" customWidth="1"/>
    <col min="11781" max="11781" width="15.83203125" style="2" customWidth="1"/>
    <col min="11782" max="11785" width="0" style="2" hidden="1" customWidth="1"/>
    <col min="11786" max="11786" width="17.1640625" style="2" customWidth="1"/>
    <col min="11787" max="11787" width="11.1640625" style="2" customWidth="1"/>
    <col min="11788" max="11788" width="9.1640625" style="2"/>
    <col min="11789" max="11789" width="12.5" style="2" customWidth="1"/>
    <col min="11790" max="12032" width="9.1640625" style="2"/>
    <col min="12033" max="12034" width="13" style="2" customWidth="1"/>
    <col min="12035" max="12035" width="30.1640625" style="2" customWidth="1"/>
    <col min="12036" max="12036" width="65.83203125" style="2" customWidth="1"/>
    <col min="12037" max="12037" width="15.83203125" style="2" customWidth="1"/>
    <col min="12038" max="12041" width="0" style="2" hidden="1" customWidth="1"/>
    <col min="12042" max="12042" width="17.1640625" style="2" customWidth="1"/>
    <col min="12043" max="12043" width="11.1640625" style="2" customWidth="1"/>
    <col min="12044" max="12044" width="9.1640625" style="2"/>
    <col min="12045" max="12045" width="12.5" style="2" customWidth="1"/>
    <col min="12046" max="12288" width="9.1640625" style="2"/>
    <col min="12289" max="12290" width="13" style="2" customWidth="1"/>
    <col min="12291" max="12291" width="30.1640625" style="2" customWidth="1"/>
    <col min="12292" max="12292" width="65.83203125" style="2" customWidth="1"/>
    <col min="12293" max="12293" width="15.83203125" style="2" customWidth="1"/>
    <col min="12294" max="12297" width="0" style="2" hidden="1" customWidth="1"/>
    <col min="12298" max="12298" width="17.1640625" style="2" customWidth="1"/>
    <col min="12299" max="12299" width="11.1640625" style="2" customWidth="1"/>
    <col min="12300" max="12300" width="9.1640625" style="2"/>
    <col min="12301" max="12301" width="12.5" style="2" customWidth="1"/>
    <col min="12302" max="12544" width="9.1640625" style="2"/>
    <col min="12545" max="12546" width="13" style="2" customWidth="1"/>
    <col min="12547" max="12547" width="30.1640625" style="2" customWidth="1"/>
    <col min="12548" max="12548" width="65.83203125" style="2" customWidth="1"/>
    <col min="12549" max="12549" width="15.83203125" style="2" customWidth="1"/>
    <col min="12550" max="12553" width="0" style="2" hidden="1" customWidth="1"/>
    <col min="12554" max="12554" width="17.1640625" style="2" customWidth="1"/>
    <col min="12555" max="12555" width="11.1640625" style="2" customWidth="1"/>
    <col min="12556" max="12556" width="9.1640625" style="2"/>
    <col min="12557" max="12557" width="12.5" style="2" customWidth="1"/>
    <col min="12558" max="12800" width="9.1640625" style="2"/>
    <col min="12801" max="12802" width="13" style="2" customWidth="1"/>
    <col min="12803" max="12803" width="30.1640625" style="2" customWidth="1"/>
    <col min="12804" max="12804" width="65.83203125" style="2" customWidth="1"/>
    <col min="12805" max="12805" width="15.83203125" style="2" customWidth="1"/>
    <col min="12806" max="12809" width="0" style="2" hidden="1" customWidth="1"/>
    <col min="12810" max="12810" width="17.1640625" style="2" customWidth="1"/>
    <col min="12811" max="12811" width="11.1640625" style="2" customWidth="1"/>
    <col min="12812" max="12812" width="9.1640625" style="2"/>
    <col min="12813" max="12813" width="12.5" style="2" customWidth="1"/>
    <col min="12814" max="13056" width="9.1640625" style="2"/>
    <col min="13057" max="13058" width="13" style="2" customWidth="1"/>
    <col min="13059" max="13059" width="30.1640625" style="2" customWidth="1"/>
    <col min="13060" max="13060" width="65.83203125" style="2" customWidth="1"/>
    <col min="13061" max="13061" width="15.83203125" style="2" customWidth="1"/>
    <col min="13062" max="13065" width="0" style="2" hidden="1" customWidth="1"/>
    <col min="13066" max="13066" width="17.1640625" style="2" customWidth="1"/>
    <col min="13067" max="13067" width="11.1640625" style="2" customWidth="1"/>
    <col min="13068" max="13068" width="9.1640625" style="2"/>
    <col min="13069" max="13069" width="12.5" style="2" customWidth="1"/>
    <col min="13070" max="13312" width="9.1640625" style="2"/>
    <col min="13313" max="13314" width="13" style="2" customWidth="1"/>
    <col min="13315" max="13315" width="30.1640625" style="2" customWidth="1"/>
    <col min="13316" max="13316" width="65.83203125" style="2" customWidth="1"/>
    <col min="13317" max="13317" width="15.83203125" style="2" customWidth="1"/>
    <col min="13318" max="13321" width="0" style="2" hidden="1" customWidth="1"/>
    <col min="13322" max="13322" width="17.1640625" style="2" customWidth="1"/>
    <col min="13323" max="13323" width="11.1640625" style="2" customWidth="1"/>
    <col min="13324" max="13324" width="9.1640625" style="2"/>
    <col min="13325" max="13325" width="12.5" style="2" customWidth="1"/>
    <col min="13326" max="13568" width="9.1640625" style="2"/>
    <col min="13569" max="13570" width="13" style="2" customWidth="1"/>
    <col min="13571" max="13571" width="30.1640625" style="2" customWidth="1"/>
    <col min="13572" max="13572" width="65.83203125" style="2" customWidth="1"/>
    <col min="13573" max="13573" width="15.83203125" style="2" customWidth="1"/>
    <col min="13574" max="13577" width="0" style="2" hidden="1" customWidth="1"/>
    <col min="13578" max="13578" width="17.1640625" style="2" customWidth="1"/>
    <col min="13579" max="13579" width="11.1640625" style="2" customWidth="1"/>
    <col min="13580" max="13580" width="9.1640625" style="2"/>
    <col min="13581" max="13581" width="12.5" style="2" customWidth="1"/>
    <col min="13582" max="13824" width="9.1640625" style="2"/>
    <col min="13825" max="13826" width="13" style="2" customWidth="1"/>
    <col min="13827" max="13827" width="30.1640625" style="2" customWidth="1"/>
    <col min="13828" max="13828" width="65.83203125" style="2" customWidth="1"/>
    <col min="13829" max="13829" width="15.83203125" style="2" customWidth="1"/>
    <col min="13830" max="13833" width="0" style="2" hidden="1" customWidth="1"/>
    <col min="13834" max="13834" width="17.1640625" style="2" customWidth="1"/>
    <col min="13835" max="13835" width="11.1640625" style="2" customWidth="1"/>
    <col min="13836" max="13836" width="9.1640625" style="2"/>
    <col min="13837" max="13837" width="12.5" style="2" customWidth="1"/>
    <col min="13838" max="14080" width="9.1640625" style="2"/>
    <col min="14081" max="14082" width="13" style="2" customWidth="1"/>
    <col min="14083" max="14083" width="30.1640625" style="2" customWidth="1"/>
    <col min="14084" max="14084" width="65.83203125" style="2" customWidth="1"/>
    <col min="14085" max="14085" width="15.83203125" style="2" customWidth="1"/>
    <col min="14086" max="14089" width="0" style="2" hidden="1" customWidth="1"/>
    <col min="14090" max="14090" width="17.1640625" style="2" customWidth="1"/>
    <col min="14091" max="14091" width="11.1640625" style="2" customWidth="1"/>
    <col min="14092" max="14092" width="9.1640625" style="2"/>
    <col min="14093" max="14093" width="12.5" style="2" customWidth="1"/>
    <col min="14094" max="14336" width="9.1640625" style="2"/>
    <col min="14337" max="14338" width="13" style="2" customWidth="1"/>
    <col min="14339" max="14339" width="30.1640625" style="2" customWidth="1"/>
    <col min="14340" max="14340" width="65.83203125" style="2" customWidth="1"/>
    <col min="14341" max="14341" width="15.83203125" style="2" customWidth="1"/>
    <col min="14342" max="14345" width="0" style="2" hidden="1" customWidth="1"/>
    <col min="14346" max="14346" width="17.1640625" style="2" customWidth="1"/>
    <col min="14347" max="14347" width="11.1640625" style="2" customWidth="1"/>
    <col min="14348" max="14348" width="9.1640625" style="2"/>
    <col min="14349" max="14349" width="12.5" style="2" customWidth="1"/>
    <col min="14350" max="14592" width="9.1640625" style="2"/>
    <col min="14593" max="14594" width="13" style="2" customWidth="1"/>
    <col min="14595" max="14595" width="30.1640625" style="2" customWidth="1"/>
    <col min="14596" max="14596" width="65.83203125" style="2" customWidth="1"/>
    <col min="14597" max="14597" width="15.83203125" style="2" customWidth="1"/>
    <col min="14598" max="14601" width="0" style="2" hidden="1" customWidth="1"/>
    <col min="14602" max="14602" width="17.1640625" style="2" customWidth="1"/>
    <col min="14603" max="14603" width="11.1640625" style="2" customWidth="1"/>
    <col min="14604" max="14604" width="9.1640625" style="2"/>
    <col min="14605" max="14605" width="12.5" style="2" customWidth="1"/>
    <col min="14606" max="14848" width="9.1640625" style="2"/>
    <col min="14849" max="14850" width="13" style="2" customWidth="1"/>
    <col min="14851" max="14851" width="30.1640625" style="2" customWidth="1"/>
    <col min="14852" max="14852" width="65.83203125" style="2" customWidth="1"/>
    <col min="14853" max="14853" width="15.83203125" style="2" customWidth="1"/>
    <col min="14854" max="14857" width="0" style="2" hidden="1" customWidth="1"/>
    <col min="14858" max="14858" width="17.1640625" style="2" customWidth="1"/>
    <col min="14859" max="14859" width="11.1640625" style="2" customWidth="1"/>
    <col min="14860" max="14860" width="9.1640625" style="2"/>
    <col min="14861" max="14861" width="12.5" style="2" customWidth="1"/>
    <col min="14862" max="15104" width="9.1640625" style="2"/>
    <col min="15105" max="15106" width="13" style="2" customWidth="1"/>
    <col min="15107" max="15107" width="30.1640625" style="2" customWidth="1"/>
    <col min="15108" max="15108" width="65.83203125" style="2" customWidth="1"/>
    <col min="15109" max="15109" width="15.83203125" style="2" customWidth="1"/>
    <col min="15110" max="15113" width="0" style="2" hidden="1" customWidth="1"/>
    <col min="15114" max="15114" width="17.1640625" style="2" customWidth="1"/>
    <col min="15115" max="15115" width="11.1640625" style="2" customWidth="1"/>
    <col min="15116" max="15116" width="9.1640625" style="2"/>
    <col min="15117" max="15117" width="12.5" style="2" customWidth="1"/>
    <col min="15118" max="15360" width="9.1640625" style="2"/>
    <col min="15361" max="15362" width="13" style="2" customWidth="1"/>
    <col min="15363" max="15363" width="30.1640625" style="2" customWidth="1"/>
    <col min="15364" max="15364" width="65.83203125" style="2" customWidth="1"/>
    <col min="15365" max="15365" width="15.83203125" style="2" customWidth="1"/>
    <col min="15366" max="15369" width="0" style="2" hidden="1" customWidth="1"/>
    <col min="15370" max="15370" width="17.1640625" style="2" customWidth="1"/>
    <col min="15371" max="15371" width="11.1640625" style="2" customWidth="1"/>
    <col min="15372" max="15372" width="9.1640625" style="2"/>
    <col min="15373" max="15373" width="12.5" style="2" customWidth="1"/>
    <col min="15374" max="15616" width="9.1640625" style="2"/>
    <col min="15617" max="15618" width="13" style="2" customWidth="1"/>
    <col min="15619" max="15619" width="30.1640625" style="2" customWidth="1"/>
    <col min="15620" max="15620" width="65.83203125" style="2" customWidth="1"/>
    <col min="15621" max="15621" width="15.83203125" style="2" customWidth="1"/>
    <col min="15622" max="15625" width="0" style="2" hidden="1" customWidth="1"/>
    <col min="15626" max="15626" width="17.1640625" style="2" customWidth="1"/>
    <col min="15627" max="15627" width="11.1640625" style="2" customWidth="1"/>
    <col min="15628" max="15628" width="9.1640625" style="2"/>
    <col min="15629" max="15629" width="12.5" style="2" customWidth="1"/>
    <col min="15630" max="15872" width="9.1640625" style="2"/>
    <col min="15873" max="15874" width="13" style="2" customWidth="1"/>
    <col min="15875" max="15875" width="30.1640625" style="2" customWidth="1"/>
    <col min="15876" max="15876" width="65.83203125" style="2" customWidth="1"/>
    <col min="15877" max="15877" width="15.83203125" style="2" customWidth="1"/>
    <col min="15878" max="15881" width="0" style="2" hidden="1" customWidth="1"/>
    <col min="15882" max="15882" width="17.1640625" style="2" customWidth="1"/>
    <col min="15883" max="15883" width="11.1640625" style="2" customWidth="1"/>
    <col min="15884" max="15884" width="9.1640625" style="2"/>
    <col min="15885" max="15885" width="12.5" style="2" customWidth="1"/>
    <col min="15886" max="16128" width="9.1640625" style="2"/>
    <col min="16129" max="16130" width="13" style="2" customWidth="1"/>
    <col min="16131" max="16131" width="30.1640625" style="2" customWidth="1"/>
    <col min="16132" max="16132" width="65.83203125" style="2" customWidth="1"/>
    <col min="16133" max="16133" width="15.83203125" style="2" customWidth="1"/>
    <col min="16134" max="16137" width="0" style="2" hidden="1" customWidth="1"/>
    <col min="16138" max="16138" width="17.1640625" style="2" customWidth="1"/>
    <col min="16139" max="16139" width="11.1640625" style="2" customWidth="1"/>
    <col min="16140" max="16140" width="9.1640625" style="2"/>
    <col min="16141" max="16141" width="12.5" style="2" customWidth="1"/>
    <col min="16142" max="16384" width="9.1640625" style="2"/>
  </cols>
  <sheetData>
    <row r="1" spans="1:13" ht="16">
      <c r="D1" s="127" t="s">
        <v>23</v>
      </c>
      <c r="E1" s="127"/>
      <c r="F1" s="9"/>
      <c r="G1" s="10"/>
      <c r="H1" s="11"/>
      <c r="I1" s="12"/>
      <c r="J1" s="10"/>
    </row>
    <row r="2" spans="1:13" ht="18">
      <c r="D2" s="131" t="s">
        <v>160</v>
      </c>
      <c r="E2" s="131"/>
      <c r="F2" s="131"/>
      <c r="G2" s="131"/>
      <c r="H2" s="11"/>
      <c r="I2" s="12"/>
      <c r="J2" s="10"/>
    </row>
    <row r="3" spans="1:13" ht="18">
      <c r="D3" s="131" t="s">
        <v>20</v>
      </c>
      <c r="E3" s="131"/>
      <c r="F3" s="131"/>
      <c r="G3" s="131"/>
      <c r="H3" s="11"/>
      <c r="I3" s="12"/>
      <c r="J3" s="10"/>
    </row>
    <row r="4" spans="1:13" ht="18">
      <c r="C4" s="10"/>
      <c r="D4" s="131" t="s">
        <v>0</v>
      </c>
      <c r="E4" s="131"/>
      <c r="F4" s="13"/>
      <c r="G4" s="13"/>
      <c r="H4" s="13"/>
      <c r="I4" s="13"/>
      <c r="J4" s="13"/>
    </row>
    <row r="5" spans="1:13" ht="18">
      <c r="D5" s="130" t="s">
        <v>1</v>
      </c>
      <c r="E5" s="130"/>
      <c r="F5" s="130"/>
      <c r="G5" s="130"/>
      <c r="H5" s="3"/>
      <c r="I5" s="3"/>
      <c r="J5" s="1"/>
    </row>
    <row r="6" spans="1:13" ht="16">
      <c r="D6" s="15"/>
      <c r="E6" s="4"/>
      <c r="F6" s="15"/>
      <c r="G6" s="16"/>
      <c r="H6" s="14"/>
      <c r="I6" s="14"/>
      <c r="J6" s="16"/>
    </row>
    <row r="7" spans="1:13" ht="16">
      <c r="G7" s="16"/>
      <c r="H7" s="14"/>
      <c r="I7" s="14"/>
      <c r="J7" s="16"/>
    </row>
    <row r="8" spans="1:13" ht="21.75" customHeight="1">
      <c r="A8" s="17"/>
      <c r="B8" s="17"/>
      <c r="C8" s="128" t="s">
        <v>24</v>
      </c>
      <c r="D8" s="128"/>
    </row>
    <row r="9" spans="1:13" ht="16.5" customHeight="1">
      <c r="A9" s="17"/>
      <c r="B9" s="17"/>
      <c r="C9" s="128" t="s">
        <v>25</v>
      </c>
      <c r="D9" s="128"/>
      <c r="E9" s="18"/>
      <c r="F9" s="19"/>
    </row>
    <row r="10" spans="1:13" ht="20.25" customHeight="1" thickBot="1">
      <c r="C10" s="129"/>
      <c r="D10" s="129"/>
      <c r="E10" s="19"/>
      <c r="F10" s="19"/>
      <c r="G10" s="20"/>
    </row>
    <row r="11" spans="1:13" ht="63.75" customHeight="1" thickBot="1">
      <c r="A11" s="21" t="s">
        <v>26</v>
      </c>
      <c r="B11" s="22" t="s">
        <v>27</v>
      </c>
      <c r="C11" s="23" t="s">
        <v>28</v>
      </c>
      <c r="D11" s="23" t="s">
        <v>29</v>
      </c>
      <c r="E11" s="24" t="s">
        <v>30</v>
      </c>
      <c r="F11" s="25" t="s">
        <v>31</v>
      </c>
      <c r="G11" s="26" t="s">
        <v>32</v>
      </c>
      <c r="H11" s="26" t="s">
        <v>33</v>
      </c>
      <c r="I11" s="27" t="s">
        <v>34</v>
      </c>
    </row>
    <row r="12" spans="1:13" ht="15">
      <c r="A12" s="28">
        <v>1</v>
      </c>
      <c r="B12" s="29">
        <v>2</v>
      </c>
      <c r="C12" s="29">
        <v>3</v>
      </c>
      <c r="D12" s="30">
        <v>4</v>
      </c>
      <c r="E12" s="31">
        <v>5</v>
      </c>
      <c r="F12" s="32">
        <v>6</v>
      </c>
      <c r="G12" s="32">
        <v>7</v>
      </c>
      <c r="H12" s="32">
        <v>8</v>
      </c>
      <c r="I12" s="33">
        <v>9</v>
      </c>
      <c r="J12" s="34"/>
      <c r="K12" s="35"/>
      <c r="L12" s="35"/>
    </row>
    <row r="13" spans="1:13" ht="16">
      <c r="A13" s="36"/>
      <c r="B13" s="36"/>
      <c r="C13" s="36"/>
      <c r="D13" s="37" t="s">
        <v>35</v>
      </c>
      <c r="E13" s="38"/>
      <c r="F13" s="39"/>
      <c r="G13" s="39"/>
      <c r="H13" s="39"/>
      <c r="I13" s="40"/>
      <c r="J13" s="5" t="s">
        <v>36</v>
      </c>
      <c r="K13" s="3" t="s">
        <v>37</v>
      </c>
    </row>
    <row r="14" spans="1:13" ht="21" customHeight="1">
      <c r="A14" s="41" t="s">
        <v>38</v>
      </c>
      <c r="B14" s="41" t="s">
        <v>39</v>
      </c>
      <c r="C14" s="42" t="s">
        <v>40</v>
      </c>
      <c r="D14" s="43" t="s">
        <v>41</v>
      </c>
      <c r="E14" s="44">
        <f>E15+E29+E32+E35+E41</f>
        <v>49131.6</v>
      </c>
      <c r="F14" s="45" t="e">
        <f>F15+F29+F32+F35+F41</f>
        <v>#REF!</v>
      </c>
      <c r="G14" s="45" t="e">
        <f>G15+G29+G32+G35+G41</f>
        <v>#REF!</v>
      </c>
      <c r="H14" s="45" t="e">
        <f>H15+H29+H32+H35+H41</f>
        <v>#REF!</v>
      </c>
      <c r="I14" s="45" t="e">
        <f>I15+I29+I32+I35+I41</f>
        <v>#REF!</v>
      </c>
      <c r="J14" s="46">
        <f>'[1] Кассов. план 2014год'!E13</f>
        <v>48923.7</v>
      </c>
      <c r="K14" s="47">
        <f>E14-J14</f>
        <v>207.90000000000146</v>
      </c>
      <c r="M14" s="8"/>
    </row>
    <row r="15" spans="1:13" ht="23" customHeight="1">
      <c r="A15" s="48" t="s">
        <v>21</v>
      </c>
      <c r="B15" s="48" t="s">
        <v>39</v>
      </c>
      <c r="C15" s="49" t="s">
        <v>42</v>
      </c>
      <c r="D15" s="50" t="s">
        <v>43</v>
      </c>
      <c r="E15" s="51">
        <f>E16+E24+E27</f>
        <v>29905</v>
      </c>
      <c r="F15" s="52">
        <f>F16+F24</f>
        <v>6129.2</v>
      </c>
      <c r="G15" s="52">
        <f>G16+G24</f>
        <v>12929.8</v>
      </c>
      <c r="H15" s="52">
        <f>H16+H24</f>
        <v>9439.2000000000007</v>
      </c>
      <c r="I15" s="52">
        <f>I16+I24</f>
        <v>7263.8</v>
      </c>
      <c r="J15" s="46">
        <f>'[1] Кассов. план 2014год'!E14</f>
        <v>29895</v>
      </c>
      <c r="K15" s="47">
        <f t="shared" ref="K15:K60" si="0">E15-J15</f>
        <v>10</v>
      </c>
      <c r="M15" s="8"/>
    </row>
    <row r="16" spans="1:13" ht="37.5" customHeight="1">
      <c r="A16" s="53" t="s">
        <v>18</v>
      </c>
      <c r="B16" s="53" t="s">
        <v>44</v>
      </c>
      <c r="C16" s="54" t="s">
        <v>45</v>
      </c>
      <c r="D16" s="55" t="s">
        <v>46</v>
      </c>
      <c r="E16" s="56">
        <f>E17+E20+E23</f>
        <v>23418.9</v>
      </c>
      <c r="F16" s="57">
        <f>F17+F20</f>
        <v>4477.3999999999996</v>
      </c>
      <c r="G16" s="57">
        <f>G17+G20</f>
        <v>10866.9</v>
      </c>
      <c r="H16" s="57">
        <f>H17+H20</f>
        <v>7613.2</v>
      </c>
      <c r="I16" s="57">
        <f>I17+I20</f>
        <v>5650.5</v>
      </c>
      <c r="J16" s="46">
        <f>'[1] Кассов. план 2014год'!E15</f>
        <v>23418.9</v>
      </c>
      <c r="K16" s="47">
        <f t="shared" si="0"/>
        <v>0</v>
      </c>
      <c r="M16" s="8"/>
    </row>
    <row r="17" spans="1:13" ht="56.5" customHeight="1">
      <c r="A17" s="58" t="s">
        <v>47</v>
      </c>
      <c r="B17" s="58" t="s">
        <v>44</v>
      </c>
      <c r="C17" s="59" t="s">
        <v>48</v>
      </c>
      <c r="D17" s="60" t="s">
        <v>49</v>
      </c>
      <c r="E17" s="61">
        <f>E18+E19</f>
        <v>17560.3</v>
      </c>
      <c r="F17" s="62">
        <f>F18+F19</f>
        <v>3827.4</v>
      </c>
      <c r="G17" s="62">
        <f>G18+G19</f>
        <v>8856.6</v>
      </c>
      <c r="H17" s="62">
        <f>H18+H19</f>
        <v>5971</v>
      </c>
      <c r="I17" s="62">
        <f>I18+I19</f>
        <v>4977</v>
      </c>
      <c r="J17" s="46">
        <f>'[1] Кассов. план 2014год'!E16</f>
        <v>17560.3</v>
      </c>
      <c r="K17" s="47">
        <f t="shared" si="0"/>
        <v>0</v>
      </c>
      <c r="M17" s="8"/>
    </row>
    <row r="18" spans="1:13" ht="50.25" customHeight="1">
      <c r="A18" s="53" t="s">
        <v>50</v>
      </c>
      <c r="B18" s="53" t="s">
        <v>44</v>
      </c>
      <c r="C18" s="54" t="s">
        <v>51</v>
      </c>
      <c r="D18" s="55" t="s">
        <v>49</v>
      </c>
      <c r="E18" s="56">
        <v>17540.3</v>
      </c>
      <c r="F18" s="63">
        <f>3827.4-50</f>
        <v>3777.4</v>
      </c>
      <c r="G18" s="63">
        <f>6772.6+2084</f>
        <v>8856.6</v>
      </c>
      <c r="H18" s="63">
        <f>5100+871</f>
        <v>5971</v>
      </c>
      <c r="I18" s="63">
        <v>4977</v>
      </c>
      <c r="J18" s="46">
        <f>'[1] Кассов. план 2014год'!E17</f>
        <v>17540.3</v>
      </c>
      <c r="K18" s="47">
        <f t="shared" si="0"/>
        <v>0</v>
      </c>
      <c r="M18" s="8"/>
    </row>
    <row r="19" spans="1:13" ht="59.25" customHeight="1">
      <c r="A19" s="53" t="s">
        <v>52</v>
      </c>
      <c r="B19" s="53" t="s">
        <v>44</v>
      </c>
      <c r="C19" s="54" t="s">
        <v>53</v>
      </c>
      <c r="D19" s="55" t="s">
        <v>54</v>
      </c>
      <c r="E19" s="56">
        <v>20</v>
      </c>
      <c r="F19" s="63">
        <v>50</v>
      </c>
      <c r="G19" s="63">
        <v>0</v>
      </c>
      <c r="H19" s="63">
        <v>0</v>
      </c>
      <c r="I19" s="63">
        <v>0</v>
      </c>
      <c r="J19" s="46">
        <f>'[1] Кассов. план 2014год'!E18</f>
        <v>20</v>
      </c>
      <c r="K19" s="47">
        <f t="shared" si="0"/>
        <v>0</v>
      </c>
      <c r="M19" s="8"/>
    </row>
    <row r="20" spans="1:13" ht="61.5" customHeight="1">
      <c r="A20" s="58" t="s">
        <v>52</v>
      </c>
      <c r="B20" s="58" t="s">
        <v>44</v>
      </c>
      <c r="C20" s="59" t="s">
        <v>55</v>
      </c>
      <c r="D20" s="60" t="s">
        <v>56</v>
      </c>
      <c r="E20" s="61">
        <f>E21+E22</f>
        <v>2628.4</v>
      </c>
      <c r="F20" s="62">
        <f>F21+F22</f>
        <v>650</v>
      </c>
      <c r="G20" s="62">
        <f>G21+G22</f>
        <v>2010.3</v>
      </c>
      <c r="H20" s="62">
        <f>H21+H22</f>
        <v>1642.2</v>
      </c>
      <c r="I20" s="62">
        <f>I21+I22</f>
        <v>673.5</v>
      </c>
      <c r="J20" s="46">
        <f>'[1] Кассов. план 2014год'!E19</f>
        <v>2628.4</v>
      </c>
      <c r="K20" s="47">
        <f t="shared" si="0"/>
        <v>0</v>
      </c>
      <c r="M20" s="8"/>
    </row>
    <row r="21" spans="1:13" ht="57.5" customHeight="1">
      <c r="A21" s="53" t="s">
        <v>57</v>
      </c>
      <c r="B21" s="53" t="s">
        <v>44</v>
      </c>
      <c r="C21" s="54" t="s">
        <v>58</v>
      </c>
      <c r="D21" s="55" t="s">
        <v>56</v>
      </c>
      <c r="E21" s="64">
        <v>2608.4</v>
      </c>
      <c r="F21" s="65">
        <f>650-100</f>
        <v>550</v>
      </c>
      <c r="G21" s="65">
        <v>2010.3</v>
      </c>
      <c r="H21" s="65">
        <v>1642.2</v>
      </c>
      <c r="I21" s="65">
        <v>673.5</v>
      </c>
      <c r="J21" s="46">
        <f>'[1] Кассов. план 2014год'!E20</f>
        <v>2608.4</v>
      </c>
      <c r="K21" s="47">
        <f t="shared" si="0"/>
        <v>0</v>
      </c>
      <c r="M21" s="8"/>
    </row>
    <row r="22" spans="1:13" ht="67.5" customHeight="1">
      <c r="A22" s="53" t="s">
        <v>59</v>
      </c>
      <c r="B22" s="53" t="s">
        <v>44</v>
      </c>
      <c r="C22" s="54" t="s">
        <v>60</v>
      </c>
      <c r="D22" s="55" t="s">
        <v>61</v>
      </c>
      <c r="E22" s="56">
        <v>20</v>
      </c>
      <c r="F22" s="63">
        <v>100</v>
      </c>
      <c r="G22" s="63">
        <v>0</v>
      </c>
      <c r="H22" s="63">
        <v>0</v>
      </c>
      <c r="I22" s="63">
        <v>0</v>
      </c>
      <c r="J22" s="46">
        <f>'[1] Кассов. план 2014год'!E21</f>
        <v>20</v>
      </c>
      <c r="K22" s="47">
        <f t="shared" si="0"/>
        <v>0</v>
      </c>
      <c r="M22" s="8"/>
    </row>
    <row r="23" spans="1:13" ht="40.5" customHeight="1">
      <c r="A23" s="58" t="s">
        <v>62</v>
      </c>
      <c r="B23" s="58" t="s">
        <v>44</v>
      </c>
      <c r="C23" s="59" t="s">
        <v>63</v>
      </c>
      <c r="D23" s="60" t="s">
        <v>64</v>
      </c>
      <c r="E23" s="61">
        <v>3230.2</v>
      </c>
      <c r="F23" s="63"/>
      <c r="G23" s="63"/>
      <c r="H23" s="63"/>
      <c r="I23" s="63"/>
      <c r="J23" s="46">
        <f>'[1] Кассов. план 2014год'!E22</f>
        <v>3230.2</v>
      </c>
      <c r="K23" s="47">
        <f t="shared" si="0"/>
        <v>0</v>
      </c>
      <c r="M23" s="8"/>
    </row>
    <row r="24" spans="1:13" ht="34.5" customHeight="1">
      <c r="A24" s="58" t="s">
        <v>3</v>
      </c>
      <c r="B24" s="58" t="s">
        <v>44</v>
      </c>
      <c r="C24" s="59" t="s">
        <v>65</v>
      </c>
      <c r="D24" s="60" t="s">
        <v>66</v>
      </c>
      <c r="E24" s="61">
        <f>E25+E26</f>
        <v>6476.1</v>
      </c>
      <c r="F24" s="62">
        <f>F25+F26</f>
        <v>1651.8</v>
      </c>
      <c r="G24" s="62">
        <f>G25+G26</f>
        <v>2062.9</v>
      </c>
      <c r="H24" s="62">
        <f>H25+H26</f>
        <v>1826</v>
      </c>
      <c r="I24" s="62">
        <f>I25+I26</f>
        <v>1613.3</v>
      </c>
      <c r="J24" s="46">
        <f>'[1] Кассов. план 2014год'!E23</f>
        <v>6476.1</v>
      </c>
      <c r="K24" s="47">
        <f t="shared" si="0"/>
        <v>0</v>
      </c>
      <c r="M24" s="8"/>
    </row>
    <row r="25" spans="1:13" ht="39.75" customHeight="1">
      <c r="A25" s="66" t="s">
        <v>67</v>
      </c>
      <c r="B25" s="66" t="s">
        <v>44</v>
      </c>
      <c r="C25" s="67" t="s">
        <v>68</v>
      </c>
      <c r="D25" s="68" t="s">
        <v>69</v>
      </c>
      <c r="E25" s="64">
        <v>6466</v>
      </c>
      <c r="F25" s="69">
        <f>950+111.8-50+590</f>
        <v>1601.8</v>
      </c>
      <c r="G25" s="69">
        <f>2100-37.1</f>
        <v>2062.9</v>
      </c>
      <c r="H25" s="69">
        <f>1834-8</f>
        <v>1826</v>
      </c>
      <c r="I25" s="69">
        <f>900-66.7+780</f>
        <v>1613.3</v>
      </c>
      <c r="J25" s="46">
        <f>'[1] Кассов. план 2014год'!E24</f>
        <v>6466</v>
      </c>
      <c r="K25" s="47">
        <f t="shared" si="0"/>
        <v>0</v>
      </c>
      <c r="M25" s="8"/>
    </row>
    <row r="26" spans="1:13" ht="59.25" customHeight="1">
      <c r="A26" s="70" t="s">
        <v>19</v>
      </c>
      <c r="B26" s="70" t="s">
        <v>44</v>
      </c>
      <c r="C26" s="67" t="s">
        <v>70</v>
      </c>
      <c r="D26" s="68" t="s">
        <v>71</v>
      </c>
      <c r="E26" s="71">
        <v>10.1</v>
      </c>
      <c r="F26" s="72">
        <v>50</v>
      </c>
      <c r="G26" s="72">
        <v>0</v>
      </c>
      <c r="H26" s="72">
        <v>0</v>
      </c>
      <c r="I26" s="72">
        <v>0</v>
      </c>
      <c r="J26" s="46">
        <f>'[1] Кассов. план 2014год'!E25</f>
        <v>10.1</v>
      </c>
      <c r="K26" s="47">
        <f t="shared" si="0"/>
        <v>0</v>
      </c>
      <c r="M26" s="8"/>
    </row>
    <row r="27" spans="1:13" ht="38.5" customHeight="1">
      <c r="A27" s="58" t="s">
        <v>4</v>
      </c>
      <c r="B27" s="58" t="s">
        <v>44</v>
      </c>
      <c r="C27" s="59" t="s">
        <v>72</v>
      </c>
      <c r="D27" s="60" t="s">
        <v>73</v>
      </c>
      <c r="E27" s="61">
        <f>E28</f>
        <v>10</v>
      </c>
      <c r="F27" s="72"/>
      <c r="G27" s="72"/>
      <c r="H27" s="72"/>
      <c r="I27" s="72"/>
      <c r="J27" s="46"/>
      <c r="K27" s="47"/>
      <c r="M27" s="8"/>
    </row>
    <row r="28" spans="1:13" ht="67" customHeight="1">
      <c r="A28" s="70" t="s">
        <v>5</v>
      </c>
      <c r="B28" s="70" t="s">
        <v>44</v>
      </c>
      <c r="C28" s="67" t="s">
        <v>74</v>
      </c>
      <c r="D28" s="68" t="s">
        <v>75</v>
      </c>
      <c r="E28" s="71">
        <v>10</v>
      </c>
      <c r="F28" s="72"/>
      <c r="G28" s="72"/>
      <c r="H28" s="72"/>
      <c r="I28" s="72"/>
      <c r="J28" s="46"/>
      <c r="K28" s="47"/>
      <c r="M28" s="8"/>
    </row>
    <row r="29" spans="1:13" s="77" customFormat="1" ht="50.5" customHeight="1">
      <c r="A29" s="73" t="s">
        <v>6</v>
      </c>
      <c r="B29" s="73" t="s">
        <v>39</v>
      </c>
      <c r="C29" s="74" t="s">
        <v>76</v>
      </c>
      <c r="D29" s="75" t="s">
        <v>77</v>
      </c>
      <c r="E29" s="76">
        <f t="shared" ref="E29:I30" si="1">E30</f>
        <v>16238</v>
      </c>
      <c r="F29" s="52">
        <f t="shared" si="1"/>
        <v>300</v>
      </c>
      <c r="G29" s="52">
        <f t="shared" si="1"/>
        <v>1548</v>
      </c>
      <c r="H29" s="52">
        <f t="shared" si="1"/>
        <v>50</v>
      </c>
      <c r="I29" s="52">
        <f t="shared" si="1"/>
        <v>0</v>
      </c>
      <c r="J29" s="46">
        <f>'[1] Кассов. план 2014год'!E26</f>
        <v>16040.099999999999</v>
      </c>
      <c r="K29" s="47">
        <f t="shared" si="0"/>
        <v>197.90000000000146</v>
      </c>
      <c r="L29" s="2"/>
      <c r="M29" s="8"/>
    </row>
    <row r="30" spans="1:13" ht="18.75" customHeight="1">
      <c r="A30" s="53" t="s">
        <v>7</v>
      </c>
      <c r="B30" s="53" t="s">
        <v>44</v>
      </c>
      <c r="C30" s="54" t="s">
        <v>78</v>
      </c>
      <c r="D30" s="55" t="s">
        <v>79</v>
      </c>
      <c r="E30" s="56">
        <f t="shared" si="1"/>
        <v>16238</v>
      </c>
      <c r="F30" s="57">
        <f t="shared" si="1"/>
        <v>300</v>
      </c>
      <c r="G30" s="57">
        <f t="shared" si="1"/>
        <v>1548</v>
      </c>
      <c r="H30" s="57">
        <f t="shared" si="1"/>
        <v>50</v>
      </c>
      <c r="I30" s="57">
        <f t="shared" si="1"/>
        <v>0</v>
      </c>
      <c r="J30" s="46">
        <f>'[1] Кассов. план 2014год'!E27</f>
        <v>16040.099999999999</v>
      </c>
      <c r="K30" s="47">
        <f t="shared" si="0"/>
        <v>197.90000000000146</v>
      </c>
      <c r="M30" s="8"/>
    </row>
    <row r="31" spans="1:13" ht="90.5" customHeight="1">
      <c r="A31" s="53" t="s">
        <v>80</v>
      </c>
      <c r="B31" s="53" t="s">
        <v>44</v>
      </c>
      <c r="C31" s="54" t="s">
        <v>81</v>
      </c>
      <c r="D31" s="55" t="s">
        <v>82</v>
      </c>
      <c r="E31" s="56">
        <v>16238</v>
      </c>
      <c r="F31" s="78">
        <f>200+100</f>
        <v>300</v>
      </c>
      <c r="G31" s="78">
        <f>1648-100</f>
        <v>1548</v>
      </c>
      <c r="H31" s="78">
        <v>50</v>
      </c>
      <c r="I31" s="78">
        <v>0</v>
      </c>
      <c r="J31" s="46">
        <f>'[1] Кассов. план 2014год'!E28</f>
        <v>16040.099999999999</v>
      </c>
      <c r="K31" s="47">
        <f t="shared" si="0"/>
        <v>197.90000000000146</v>
      </c>
      <c r="M31" s="8"/>
    </row>
    <row r="32" spans="1:13" s="77" customFormat="1" ht="63" customHeight="1">
      <c r="A32" s="48" t="s">
        <v>8</v>
      </c>
      <c r="B32" s="48" t="s">
        <v>39</v>
      </c>
      <c r="C32" s="49" t="s">
        <v>83</v>
      </c>
      <c r="D32" s="50" t="s">
        <v>84</v>
      </c>
      <c r="E32" s="51">
        <f>E33</f>
        <v>6</v>
      </c>
      <c r="F32" s="52">
        <f>F33</f>
        <v>0</v>
      </c>
      <c r="G32" s="52">
        <f>G33</f>
        <v>0</v>
      </c>
      <c r="H32" s="52">
        <f>H33</f>
        <v>0</v>
      </c>
      <c r="I32" s="52">
        <f>I33</f>
        <v>5</v>
      </c>
      <c r="J32" s="46">
        <f>'[1] Кассов. план 2014год'!E29</f>
        <v>6</v>
      </c>
      <c r="K32" s="47">
        <f t="shared" si="0"/>
        <v>0</v>
      </c>
      <c r="L32" s="2"/>
      <c r="M32" s="8"/>
    </row>
    <row r="33" spans="1:13" s="77" customFormat="1" ht="23.25" customHeight="1">
      <c r="A33" s="79" t="s">
        <v>85</v>
      </c>
      <c r="B33" s="79" t="s">
        <v>39</v>
      </c>
      <c r="C33" s="67" t="s">
        <v>86</v>
      </c>
      <c r="D33" s="68" t="s">
        <v>87</v>
      </c>
      <c r="E33" s="80">
        <f>SUM(E34)</f>
        <v>6</v>
      </c>
      <c r="F33" s="81">
        <f>SUM(F34)</f>
        <v>0</v>
      </c>
      <c r="G33" s="81">
        <f>SUM(G34)</f>
        <v>0</v>
      </c>
      <c r="H33" s="81">
        <f>SUM(H34)</f>
        <v>0</v>
      </c>
      <c r="I33" s="81">
        <f>SUM(I34)</f>
        <v>5</v>
      </c>
      <c r="J33" s="46">
        <f>'[1] Кассов. план 2014год'!E30</f>
        <v>6</v>
      </c>
      <c r="K33" s="47">
        <f t="shared" si="0"/>
        <v>0</v>
      </c>
      <c r="L33" s="2"/>
      <c r="M33" s="8"/>
    </row>
    <row r="34" spans="1:13" s="77" customFormat="1" ht="39" customHeight="1">
      <c r="A34" s="53" t="s">
        <v>17</v>
      </c>
      <c r="B34" s="53" t="s">
        <v>44</v>
      </c>
      <c r="C34" s="54" t="s">
        <v>88</v>
      </c>
      <c r="D34" s="55" t="s">
        <v>89</v>
      </c>
      <c r="E34" s="56">
        <v>6</v>
      </c>
      <c r="F34" s="81">
        <v>0</v>
      </c>
      <c r="G34" s="81">
        <v>0</v>
      </c>
      <c r="H34" s="81">
        <v>0</v>
      </c>
      <c r="I34" s="81">
        <v>5</v>
      </c>
      <c r="J34" s="46">
        <f>'[1] Кассов. план 2014год'!E31</f>
        <v>6</v>
      </c>
      <c r="K34" s="47">
        <f t="shared" si="0"/>
        <v>0</v>
      </c>
      <c r="L34" s="2"/>
      <c r="M34" s="8"/>
    </row>
    <row r="35" spans="1:13" s="77" customFormat="1" ht="56.5" customHeight="1">
      <c r="A35" s="48" t="s">
        <v>9</v>
      </c>
      <c r="B35" s="48" t="s">
        <v>39</v>
      </c>
      <c r="C35" s="49" t="s">
        <v>90</v>
      </c>
      <c r="D35" s="50" t="s">
        <v>91</v>
      </c>
      <c r="E35" s="51">
        <f>E36+E38</f>
        <v>75</v>
      </c>
      <c r="F35" s="52" t="e">
        <f>#REF!</f>
        <v>#REF!</v>
      </c>
      <c r="G35" s="52" t="e">
        <f>#REF!</f>
        <v>#REF!</v>
      </c>
      <c r="H35" s="52" t="e">
        <f>#REF!</f>
        <v>#REF!</v>
      </c>
      <c r="I35" s="52" t="e">
        <f>#REF!</f>
        <v>#REF!</v>
      </c>
      <c r="J35" s="46">
        <f>'[1] Кассов. план 2014год'!E32</f>
        <v>75</v>
      </c>
      <c r="K35" s="47">
        <f t="shared" si="0"/>
        <v>0</v>
      </c>
      <c r="L35" s="2"/>
      <c r="M35" s="8"/>
    </row>
    <row r="36" spans="1:13" s="77" customFormat="1" ht="29" customHeight="1">
      <c r="A36" s="82" t="s">
        <v>10</v>
      </c>
      <c r="B36" s="82" t="s">
        <v>39</v>
      </c>
      <c r="C36" s="83" t="s">
        <v>92</v>
      </c>
      <c r="D36" s="84" t="s">
        <v>93</v>
      </c>
      <c r="E36" s="85">
        <f>E37</f>
        <v>30</v>
      </c>
      <c r="F36" s="52"/>
      <c r="G36" s="52"/>
      <c r="H36" s="52"/>
      <c r="I36" s="52"/>
      <c r="J36" s="46">
        <f>'[1] Кассов. план 2014год'!E33</f>
        <v>30</v>
      </c>
      <c r="K36" s="47">
        <f t="shared" si="0"/>
        <v>0</v>
      </c>
      <c r="L36" s="2"/>
      <c r="M36" s="8"/>
    </row>
    <row r="37" spans="1:13" s="77" customFormat="1" ht="87" customHeight="1">
      <c r="A37" s="53" t="s">
        <v>94</v>
      </c>
      <c r="B37" s="53" t="s">
        <v>2</v>
      </c>
      <c r="C37" s="54" t="s">
        <v>95</v>
      </c>
      <c r="D37" s="55" t="s">
        <v>96</v>
      </c>
      <c r="E37" s="56">
        <v>30</v>
      </c>
      <c r="F37" s="57" t="e">
        <f>F40+#REF!</f>
        <v>#REF!</v>
      </c>
      <c r="G37" s="57" t="e">
        <f>G40+#REF!</f>
        <v>#REF!</v>
      </c>
      <c r="H37" s="57" t="e">
        <f>H40+#REF!</f>
        <v>#REF!</v>
      </c>
      <c r="I37" s="57" t="e">
        <f>I40+#REF!</f>
        <v>#REF!</v>
      </c>
      <c r="J37" s="46">
        <f>'[1] Кассов. план 2014год'!E34</f>
        <v>30</v>
      </c>
      <c r="K37" s="47">
        <f t="shared" si="0"/>
        <v>0</v>
      </c>
      <c r="L37" s="2"/>
      <c r="M37" s="8"/>
    </row>
    <row r="38" spans="1:13" s="77" customFormat="1" ht="29" customHeight="1">
      <c r="A38" s="86" t="s">
        <v>22</v>
      </c>
      <c r="B38" s="86" t="s">
        <v>39</v>
      </c>
      <c r="C38" s="87" t="s">
        <v>97</v>
      </c>
      <c r="D38" s="88" t="s">
        <v>98</v>
      </c>
      <c r="E38" s="89">
        <f>E39</f>
        <v>45</v>
      </c>
      <c r="F38" s="57"/>
      <c r="G38" s="57"/>
      <c r="H38" s="57"/>
      <c r="I38" s="57"/>
      <c r="J38" s="46">
        <f>'[1] Кассов. план 2014год'!E35</f>
        <v>45</v>
      </c>
      <c r="K38" s="47">
        <f t="shared" si="0"/>
        <v>0</v>
      </c>
      <c r="L38" s="2"/>
      <c r="M38" s="8"/>
    </row>
    <row r="39" spans="1:13" s="77" customFormat="1" ht="25.5" customHeight="1">
      <c r="A39" s="86" t="s">
        <v>99</v>
      </c>
      <c r="B39" s="86" t="s">
        <v>39</v>
      </c>
      <c r="C39" s="87" t="s">
        <v>100</v>
      </c>
      <c r="D39" s="88" t="s">
        <v>101</v>
      </c>
      <c r="E39" s="89">
        <f>E40</f>
        <v>45</v>
      </c>
      <c r="F39" s="57"/>
      <c r="G39" s="57"/>
      <c r="H39" s="57"/>
      <c r="I39" s="57"/>
      <c r="J39" s="46">
        <f>'[1] Кассов. план 2014год'!E36</f>
        <v>45</v>
      </c>
      <c r="K39" s="47">
        <f t="shared" si="0"/>
        <v>0</v>
      </c>
      <c r="L39" s="2"/>
      <c r="M39" s="8"/>
    </row>
    <row r="40" spans="1:13" s="77" customFormat="1" ht="108.5" customHeight="1">
      <c r="A40" s="53" t="s">
        <v>102</v>
      </c>
      <c r="B40" s="53" t="s">
        <v>103</v>
      </c>
      <c r="C40" s="54" t="s">
        <v>104</v>
      </c>
      <c r="D40" s="90" t="s">
        <v>105</v>
      </c>
      <c r="E40" s="56">
        <v>45</v>
      </c>
      <c r="F40" s="81">
        <v>0</v>
      </c>
      <c r="G40" s="81">
        <v>0</v>
      </c>
      <c r="H40" s="81">
        <v>0</v>
      </c>
      <c r="I40" s="81">
        <v>20</v>
      </c>
      <c r="J40" s="46">
        <f>'[1] Кассов. план 2014год'!E37</f>
        <v>45</v>
      </c>
      <c r="K40" s="47">
        <f t="shared" si="0"/>
        <v>0</v>
      </c>
      <c r="L40" s="2"/>
      <c r="M40" s="8"/>
    </row>
    <row r="41" spans="1:13" ht="32.25" customHeight="1">
      <c r="A41" s="48" t="s">
        <v>11</v>
      </c>
      <c r="B41" s="48" t="s">
        <v>39</v>
      </c>
      <c r="C41" s="91" t="s">
        <v>106</v>
      </c>
      <c r="D41" s="50" t="s">
        <v>107</v>
      </c>
      <c r="E41" s="51">
        <f>E42+E43+E45</f>
        <v>2907.6</v>
      </c>
      <c r="F41" s="52">
        <f>F42+F45</f>
        <v>721.3</v>
      </c>
      <c r="G41" s="52">
        <f>G42+G45</f>
        <v>2770.6</v>
      </c>
      <c r="H41" s="52">
        <f>H42+H45</f>
        <v>1543.4</v>
      </c>
      <c r="I41" s="52">
        <f>I42+I45</f>
        <v>300</v>
      </c>
      <c r="J41" s="46">
        <f>'[1] Кассов. план 2014год'!E38</f>
        <v>2907.6</v>
      </c>
      <c r="K41" s="47">
        <f t="shared" si="0"/>
        <v>0</v>
      </c>
      <c r="M41" s="8"/>
    </row>
    <row r="42" spans="1:13" ht="82.5" customHeight="1">
      <c r="A42" s="53" t="s">
        <v>12</v>
      </c>
      <c r="B42" s="53" t="s">
        <v>44</v>
      </c>
      <c r="C42" s="92" t="s">
        <v>108</v>
      </c>
      <c r="D42" s="55" t="s">
        <v>109</v>
      </c>
      <c r="E42" s="56">
        <v>298.39999999999998</v>
      </c>
      <c r="F42" s="93">
        <v>71.3</v>
      </c>
      <c r="G42" s="93">
        <v>100</v>
      </c>
      <c r="H42" s="93">
        <v>150</v>
      </c>
      <c r="I42" s="93">
        <v>100</v>
      </c>
      <c r="J42" s="46">
        <f>'[1] Кассов. план 2014год'!E39</f>
        <v>298.39999999999998</v>
      </c>
      <c r="K42" s="47">
        <f t="shared" si="0"/>
        <v>0</v>
      </c>
      <c r="M42" s="8"/>
    </row>
    <row r="43" spans="1:13" ht="59.5" customHeight="1">
      <c r="A43" s="86" t="s">
        <v>110</v>
      </c>
      <c r="B43" s="86" t="s">
        <v>39</v>
      </c>
      <c r="C43" s="94" t="s">
        <v>111</v>
      </c>
      <c r="D43" s="88" t="s">
        <v>112</v>
      </c>
      <c r="E43" s="89">
        <f>E44</f>
        <v>873.6</v>
      </c>
      <c r="F43" s="93"/>
      <c r="G43" s="93"/>
      <c r="H43" s="93"/>
      <c r="I43" s="93"/>
      <c r="J43" s="46">
        <f>'[1] Кассов. план 2014год'!E40</f>
        <v>873.6</v>
      </c>
      <c r="K43" s="47">
        <f t="shared" si="0"/>
        <v>0</v>
      </c>
      <c r="M43" s="8"/>
    </row>
    <row r="44" spans="1:13" ht="118" customHeight="1">
      <c r="A44" s="53" t="s">
        <v>113</v>
      </c>
      <c r="B44" s="53" t="s">
        <v>114</v>
      </c>
      <c r="C44" s="92" t="s">
        <v>115</v>
      </c>
      <c r="D44" s="55" t="s">
        <v>116</v>
      </c>
      <c r="E44" s="56">
        <v>873.6</v>
      </c>
      <c r="F44" s="93"/>
      <c r="G44" s="93"/>
      <c r="H44" s="93"/>
      <c r="I44" s="93"/>
      <c r="J44" s="46">
        <f>'[1] Кассов. план 2014год'!E41</f>
        <v>873.6</v>
      </c>
      <c r="K44" s="47">
        <f t="shared" si="0"/>
        <v>0</v>
      </c>
      <c r="M44" s="8"/>
    </row>
    <row r="45" spans="1:13" ht="36" customHeight="1">
      <c r="A45" s="86" t="s">
        <v>117</v>
      </c>
      <c r="B45" s="86" t="s">
        <v>39</v>
      </c>
      <c r="C45" s="94" t="s">
        <v>118</v>
      </c>
      <c r="D45" s="88" t="s">
        <v>119</v>
      </c>
      <c r="E45" s="89">
        <f>SUM(E46)</f>
        <v>1735.6</v>
      </c>
      <c r="F45" s="95">
        <f>SUM(F46)</f>
        <v>650</v>
      </c>
      <c r="G45" s="95">
        <f>SUM(G46)</f>
        <v>2670.6</v>
      </c>
      <c r="H45" s="95">
        <f>SUM(H46)</f>
        <v>1393.4</v>
      </c>
      <c r="I45" s="95">
        <f>SUM(I46)</f>
        <v>200</v>
      </c>
      <c r="J45" s="46">
        <f>'[1] Кассов. план 2014год'!E42</f>
        <v>1735.6</v>
      </c>
      <c r="K45" s="47">
        <f t="shared" si="0"/>
        <v>0</v>
      </c>
      <c r="M45" s="8"/>
    </row>
    <row r="46" spans="1:13" ht="80.5" customHeight="1">
      <c r="A46" s="53" t="s">
        <v>120</v>
      </c>
      <c r="B46" s="53" t="s">
        <v>39</v>
      </c>
      <c r="C46" s="96" t="s">
        <v>121</v>
      </c>
      <c r="D46" s="55" t="s">
        <v>122</v>
      </c>
      <c r="E46" s="56">
        <f>SUM(E47+E48)</f>
        <v>1735.6</v>
      </c>
      <c r="F46" s="93">
        <f>SUM(F47+F48)</f>
        <v>650</v>
      </c>
      <c r="G46" s="93">
        <f>SUM(G47+G48)</f>
        <v>2670.6</v>
      </c>
      <c r="H46" s="93">
        <f>SUM(H47+H48)</f>
        <v>1393.4</v>
      </c>
      <c r="I46" s="93">
        <f>SUM(I47+I48)</f>
        <v>200</v>
      </c>
      <c r="J46" s="46">
        <f>'[1] Кассов. план 2014год'!E43</f>
        <v>1735.6</v>
      </c>
      <c r="K46" s="47">
        <f t="shared" si="0"/>
        <v>0</v>
      </c>
      <c r="M46" s="8"/>
    </row>
    <row r="47" spans="1:13" ht="82.5" customHeight="1">
      <c r="A47" s="53" t="s">
        <v>123</v>
      </c>
      <c r="B47" s="53" t="s">
        <v>124</v>
      </c>
      <c r="C47" s="92" t="s">
        <v>125</v>
      </c>
      <c r="D47" s="55" t="s">
        <v>126</v>
      </c>
      <c r="E47" s="56">
        <v>1715.6</v>
      </c>
      <c r="F47" s="93">
        <v>650</v>
      </c>
      <c r="G47" s="93">
        <v>2669.6</v>
      </c>
      <c r="H47" s="93">
        <v>1393.4</v>
      </c>
      <c r="I47" s="93">
        <v>200</v>
      </c>
      <c r="J47" s="46">
        <f>'[1] Кассов. план 2014год'!E44</f>
        <v>1715.6</v>
      </c>
      <c r="K47" s="47">
        <f t="shared" si="0"/>
        <v>0</v>
      </c>
      <c r="M47" s="8"/>
    </row>
    <row r="48" spans="1:13" ht="92.5" customHeight="1">
      <c r="A48" s="53" t="s">
        <v>123</v>
      </c>
      <c r="B48" s="53" t="s">
        <v>127</v>
      </c>
      <c r="C48" s="92" t="s">
        <v>128</v>
      </c>
      <c r="D48" s="55" t="s">
        <v>129</v>
      </c>
      <c r="E48" s="56">
        <v>20</v>
      </c>
      <c r="F48" s="93">
        <v>0</v>
      </c>
      <c r="G48" s="93">
        <v>1</v>
      </c>
      <c r="H48" s="93">
        <v>0</v>
      </c>
      <c r="I48" s="93">
        <v>0</v>
      </c>
      <c r="J48" s="46">
        <f>'[1] Кассов. план 2014год'!E45</f>
        <v>20</v>
      </c>
      <c r="K48" s="47">
        <f t="shared" si="0"/>
        <v>0</v>
      </c>
      <c r="M48" s="8"/>
    </row>
    <row r="49" spans="1:13" ht="28.5" customHeight="1">
      <c r="A49" s="48" t="s">
        <v>13</v>
      </c>
      <c r="B49" s="48" t="s">
        <v>39</v>
      </c>
      <c r="C49" s="91" t="s">
        <v>130</v>
      </c>
      <c r="D49" s="50" t="s">
        <v>131</v>
      </c>
      <c r="E49" s="51">
        <f t="shared" ref="E49:I50" si="2">E50</f>
        <v>8522.7000000000007</v>
      </c>
      <c r="F49" s="52">
        <f t="shared" si="2"/>
        <v>1326.3999999999999</v>
      </c>
      <c r="G49" s="52">
        <f t="shared" si="2"/>
        <v>1435.1</v>
      </c>
      <c r="H49" s="52">
        <f t="shared" si="2"/>
        <v>1493.9</v>
      </c>
      <c r="I49" s="52">
        <f t="shared" si="2"/>
        <v>2139.3000000000002</v>
      </c>
      <c r="J49" s="46">
        <f>'[1] Кассов. план 2014год'!E46</f>
        <v>8522.7000000000007</v>
      </c>
      <c r="K49" s="47">
        <f t="shared" si="0"/>
        <v>0</v>
      </c>
      <c r="M49" s="8"/>
    </row>
    <row r="50" spans="1:13" ht="56.25" customHeight="1">
      <c r="A50" s="70" t="s">
        <v>14</v>
      </c>
      <c r="B50" s="70" t="s">
        <v>39</v>
      </c>
      <c r="C50" s="97" t="s">
        <v>132</v>
      </c>
      <c r="D50" s="98" t="s">
        <v>133</v>
      </c>
      <c r="E50" s="71">
        <f t="shared" si="2"/>
        <v>8522.7000000000007</v>
      </c>
      <c r="F50" s="99">
        <f t="shared" si="2"/>
        <v>1326.3999999999999</v>
      </c>
      <c r="G50" s="99">
        <f t="shared" si="2"/>
        <v>1435.1</v>
      </c>
      <c r="H50" s="99">
        <f t="shared" si="2"/>
        <v>1493.9</v>
      </c>
      <c r="I50" s="99">
        <f t="shared" si="2"/>
        <v>2139.3000000000002</v>
      </c>
      <c r="J50" s="46">
        <f>'[1] Кассов. план 2014год'!E47</f>
        <v>8522.7000000000007</v>
      </c>
      <c r="K50" s="47">
        <f t="shared" si="0"/>
        <v>0</v>
      </c>
      <c r="M50" s="8"/>
    </row>
    <row r="51" spans="1:13" ht="46.5" customHeight="1">
      <c r="A51" s="70" t="s">
        <v>15</v>
      </c>
      <c r="B51" s="70" t="s">
        <v>39</v>
      </c>
      <c r="C51" s="97" t="s">
        <v>134</v>
      </c>
      <c r="D51" s="98" t="s">
        <v>135</v>
      </c>
      <c r="E51" s="71">
        <f>E52+E56</f>
        <v>8522.7000000000007</v>
      </c>
      <c r="F51" s="100">
        <f>F52+F56</f>
        <v>1326.3999999999999</v>
      </c>
      <c r="G51" s="100">
        <f>G52+G56</f>
        <v>1435.1</v>
      </c>
      <c r="H51" s="100">
        <f>H52+H56</f>
        <v>1493.9</v>
      </c>
      <c r="I51" s="100">
        <f>I52+I56</f>
        <v>2139.3000000000002</v>
      </c>
      <c r="J51" s="46">
        <f>'[1] Кассов. план 2014год'!E48</f>
        <v>8522.7000000000007</v>
      </c>
      <c r="K51" s="47">
        <f t="shared" si="0"/>
        <v>0</v>
      </c>
      <c r="M51" s="8"/>
    </row>
    <row r="52" spans="1:13" ht="54.75" customHeight="1">
      <c r="A52" s="70" t="s">
        <v>16</v>
      </c>
      <c r="B52" s="70" t="s">
        <v>39</v>
      </c>
      <c r="C52" s="97" t="s">
        <v>136</v>
      </c>
      <c r="D52" s="98" t="s">
        <v>137</v>
      </c>
      <c r="E52" s="71">
        <f>E53</f>
        <v>2103.6000000000004</v>
      </c>
      <c r="F52" s="100">
        <f>F53</f>
        <v>444.8</v>
      </c>
      <c r="G52" s="100">
        <f>G53</f>
        <v>435.1</v>
      </c>
      <c r="H52" s="100">
        <f>H53</f>
        <v>493.9</v>
      </c>
      <c r="I52" s="100">
        <f>I53</f>
        <v>454.3</v>
      </c>
      <c r="J52" s="46">
        <f>'[1] Кассов. план 2014год'!E49</f>
        <v>2103.6000000000004</v>
      </c>
      <c r="K52" s="47">
        <f t="shared" si="0"/>
        <v>0</v>
      </c>
      <c r="M52" s="8"/>
    </row>
    <row r="53" spans="1:13" ht="80.25" customHeight="1">
      <c r="A53" s="70" t="s">
        <v>138</v>
      </c>
      <c r="B53" s="70" t="s">
        <v>2</v>
      </c>
      <c r="C53" s="97" t="s">
        <v>139</v>
      </c>
      <c r="D53" s="101" t="s">
        <v>140</v>
      </c>
      <c r="E53" s="71">
        <f>E54+E55</f>
        <v>2103.6000000000004</v>
      </c>
      <c r="F53" s="100">
        <f>F54+F55</f>
        <v>444.8</v>
      </c>
      <c r="G53" s="100">
        <f>G54+G55</f>
        <v>435.1</v>
      </c>
      <c r="H53" s="100">
        <f>H54+H55</f>
        <v>493.9</v>
      </c>
      <c r="I53" s="100">
        <f>I54+I55</f>
        <v>454.3</v>
      </c>
      <c r="J53" s="46">
        <f>'[1] Кассов. план 2014год'!E50</f>
        <v>2103.6000000000004</v>
      </c>
      <c r="K53" s="47">
        <f t="shared" si="0"/>
        <v>0</v>
      </c>
      <c r="M53" s="8"/>
    </row>
    <row r="54" spans="1:13" ht="73.5" customHeight="1">
      <c r="A54" s="70" t="s">
        <v>141</v>
      </c>
      <c r="B54" s="70" t="s">
        <v>2</v>
      </c>
      <c r="C54" s="97" t="s">
        <v>142</v>
      </c>
      <c r="D54" s="101" t="s">
        <v>143</v>
      </c>
      <c r="E54" s="71">
        <v>2098.3000000000002</v>
      </c>
      <c r="F54" s="65">
        <v>444.8</v>
      </c>
      <c r="G54" s="65">
        <v>435.1</v>
      </c>
      <c r="H54" s="65">
        <v>455.7</v>
      </c>
      <c r="I54" s="65">
        <v>454.3</v>
      </c>
      <c r="J54" s="46">
        <f>'[1] Кассов. план 2014год'!E51</f>
        <v>2098.3000000000002</v>
      </c>
      <c r="K54" s="47">
        <f t="shared" si="0"/>
        <v>0</v>
      </c>
      <c r="M54" s="8"/>
    </row>
    <row r="55" spans="1:13" ht="87.5" customHeight="1">
      <c r="A55" s="70" t="s">
        <v>144</v>
      </c>
      <c r="B55" s="70" t="s">
        <v>2</v>
      </c>
      <c r="C55" s="97" t="s">
        <v>145</v>
      </c>
      <c r="D55" s="102" t="s">
        <v>146</v>
      </c>
      <c r="E55" s="71">
        <v>5.3</v>
      </c>
      <c r="F55" s="103">
        <v>0</v>
      </c>
      <c r="G55" s="103">
        <v>0</v>
      </c>
      <c r="H55" s="65">
        <v>38.200000000000003</v>
      </c>
      <c r="I55" s="103">
        <v>0</v>
      </c>
      <c r="J55" s="46">
        <f>'[1] Кассов. план 2014год'!E52</f>
        <v>5.3</v>
      </c>
      <c r="K55" s="47">
        <f t="shared" si="0"/>
        <v>0</v>
      </c>
      <c r="M55" s="8"/>
    </row>
    <row r="56" spans="1:13" ht="80.25" customHeight="1">
      <c r="A56" s="70" t="s">
        <v>16</v>
      </c>
      <c r="B56" s="70" t="s">
        <v>39</v>
      </c>
      <c r="C56" s="97" t="s">
        <v>147</v>
      </c>
      <c r="D56" s="98" t="s">
        <v>148</v>
      </c>
      <c r="E56" s="71">
        <f>E57</f>
        <v>6419.1</v>
      </c>
      <c r="F56" s="104">
        <f>F57</f>
        <v>881.59999999999991</v>
      </c>
      <c r="G56" s="104">
        <f>G57</f>
        <v>1000</v>
      </c>
      <c r="H56" s="104">
        <f>H57</f>
        <v>1000</v>
      </c>
      <c r="I56" s="104">
        <f>I57</f>
        <v>1685</v>
      </c>
      <c r="J56" s="46">
        <f>'[1] Кассов. план 2014год'!E53</f>
        <v>6419.1</v>
      </c>
      <c r="K56" s="47">
        <f t="shared" si="0"/>
        <v>0</v>
      </c>
      <c r="M56" s="8"/>
    </row>
    <row r="57" spans="1:13" ht="102" customHeight="1">
      <c r="A57" s="70" t="s">
        <v>149</v>
      </c>
      <c r="B57" s="70" t="s">
        <v>2</v>
      </c>
      <c r="C57" s="97" t="s">
        <v>150</v>
      </c>
      <c r="D57" s="98" t="s">
        <v>151</v>
      </c>
      <c r="E57" s="71">
        <f>E58+E59</f>
        <v>6419.1</v>
      </c>
      <c r="F57" s="104">
        <f>F58+F59</f>
        <v>881.59999999999991</v>
      </c>
      <c r="G57" s="104">
        <f>G58+G59</f>
        <v>1000</v>
      </c>
      <c r="H57" s="104">
        <f>H58+H59</f>
        <v>1000</v>
      </c>
      <c r="I57" s="104">
        <f>I58+I59</f>
        <v>1685</v>
      </c>
      <c r="J57" s="46">
        <f>'[1] Кассов. план 2014год'!E54</f>
        <v>6419.1</v>
      </c>
      <c r="K57" s="47">
        <f t="shared" si="0"/>
        <v>0</v>
      </c>
      <c r="M57" s="8"/>
    </row>
    <row r="58" spans="1:13" ht="71.5" customHeight="1">
      <c r="A58" s="70" t="s">
        <v>152</v>
      </c>
      <c r="B58" s="70" t="s">
        <v>2</v>
      </c>
      <c r="C58" s="97" t="s">
        <v>153</v>
      </c>
      <c r="D58" s="98" t="s">
        <v>154</v>
      </c>
      <c r="E58" s="71">
        <v>4003.8</v>
      </c>
      <c r="F58" s="105">
        <v>665.4</v>
      </c>
      <c r="G58" s="105">
        <v>700</v>
      </c>
      <c r="H58" s="105">
        <v>700</v>
      </c>
      <c r="I58" s="105">
        <v>1128.5999999999999</v>
      </c>
      <c r="J58" s="46">
        <f>'[1] Кассов. план 2014год'!E55</f>
        <v>4003.8</v>
      </c>
      <c r="K58" s="47">
        <f t="shared" si="0"/>
        <v>0</v>
      </c>
      <c r="M58" s="8"/>
    </row>
    <row r="59" spans="1:13" ht="71" customHeight="1">
      <c r="A59" s="70" t="s">
        <v>155</v>
      </c>
      <c r="B59" s="70" t="s">
        <v>2</v>
      </c>
      <c r="C59" s="97" t="s">
        <v>156</v>
      </c>
      <c r="D59" s="106" t="s">
        <v>157</v>
      </c>
      <c r="E59" s="71">
        <v>2415.3000000000002</v>
      </c>
      <c r="F59" s="105">
        <v>216.2</v>
      </c>
      <c r="G59" s="105">
        <v>300</v>
      </c>
      <c r="H59" s="105">
        <v>300</v>
      </c>
      <c r="I59" s="105">
        <v>556.4</v>
      </c>
      <c r="J59" s="46">
        <f>'[1] Кассов. план 2014год'!E56</f>
        <v>2415.3000000000002</v>
      </c>
      <c r="K59" s="47">
        <f t="shared" si="0"/>
        <v>0</v>
      </c>
      <c r="M59" s="8"/>
    </row>
    <row r="60" spans="1:13" ht="22.5" customHeight="1">
      <c r="A60" s="107"/>
      <c r="B60" s="107"/>
      <c r="C60" s="107"/>
      <c r="D60" s="108" t="s">
        <v>158</v>
      </c>
      <c r="E60" s="109">
        <f>SUM(E14+E49)</f>
        <v>57654.3</v>
      </c>
      <c r="F60" s="110" t="e">
        <f>SUM(F14+F49)</f>
        <v>#REF!</v>
      </c>
      <c r="G60" s="110" t="e">
        <f>SUM(G14+G49)</f>
        <v>#REF!</v>
      </c>
      <c r="H60" s="110" t="e">
        <f>SUM(H14+H49)</f>
        <v>#REF!</v>
      </c>
      <c r="I60" s="110" t="e">
        <f>SUM(I14+I49)</f>
        <v>#REF!</v>
      </c>
      <c r="J60" s="46">
        <f>'[1] Кассов. план 2014год'!E59</f>
        <v>57446.399999999994</v>
      </c>
      <c r="K60" s="47">
        <f t="shared" si="0"/>
        <v>207.90000000000873</v>
      </c>
      <c r="M60" s="8"/>
    </row>
    <row r="61" spans="1:13" ht="21.75" customHeight="1">
      <c r="D61" s="111"/>
      <c r="E61" s="112"/>
      <c r="F61" s="113" t="e">
        <f>#REF!</f>
        <v>#REF!</v>
      </c>
      <c r="G61" s="113" t="e">
        <f>#REF!</f>
        <v>#REF!</v>
      </c>
      <c r="H61" s="113" t="e">
        <f>#REF!</f>
        <v>#REF!</v>
      </c>
      <c r="I61" s="113" t="e">
        <f>#REF!</f>
        <v>#REF!</v>
      </c>
      <c r="J61" s="114"/>
      <c r="K61" s="115"/>
      <c r="M61" s="116"/>
    </row>
    <row r="62" spans="1:13" ht="27" customHeight="1">
      <c r="D62" s="111"/>
      <c r="E62" s="117">
        <v>57654.3</v>
      </c>
      <c r="F62" s="118" t="e">
        <f>F60-F61</f>
        <v>#REF!</v>
      </c>
      <c r="G62" s="118" t="e">
        <f>G60-G61</f>
        <v>#REF!</v>
      </c>
      <c r="H62" s="118" t="e">
        <f>H60-H61</f>
        <v>#REF!</v>
      </c>
      <c r="I62" s="118" t="e">
        <f>I60-I61</f>
        <v>#REF!</v>
      </c>
      <c r="J62" s="119"/>
      <c r="K62" s="8"/>
    </row>
    <row r="63" spans="1:13" ht="16">
      <c r="D63" s="111"/>
      <c r="E63" s="120">
        <f>E60-E62</f>
        <v>0</v>
      </c>
      <c r="J63" s="121"/>
      <c r="K63" s="122"/>
    </row>
    <row r="64" spans="1:13" ht="15">
      <c r="D64" s="111"/>
      <c r="E64" s="7"/>
      <c r="K64" s="8"/>
      <c r="M64" s="8"/>
    </row>
    <row r="65" spans="4:11" ht="18">
      <c r="D65" s="111"/>
      <c r="F65" s="6"/>
      <c r="G65" s="6"/>
      <c r="H65" s="6"/>
      <c r="I65" s="6"/>
      <c r="J65" s="6"/>
      <c r="K65" s="123"/>
    </row>
    <row r="66" spans="4:11" ht="18">
      <c r="D66" s="111"/>
      <c r="F66" s="123"/>
      <c r="G66" s="123"/>
      <c r="H66" s="123"/>
      <c r="I66" s="123"/>
      <c r="J66" s="124"/>
      <c r="K66" s="123"/>
    </row>
    <row r="67" spans="4:11" ht="18">
      <c r="D67" s="111"/>
      <c r="F67" s="125"/>
      <c r="G67" s="125"/>
      <c r="H67" s="125"/>
      <c r="I67" s="125"/>
      <c r="J67" s="125"/>
      <c r="K67" s="123"/>
    </row>
    <row r="68" spans="4:11" ht="15">
      <c r="D68" s="111"/>
      <c r="E68" s="8"/>
    </row>
    <row r="69" spans="4:11" ht="15">
      <c r="D69" s="111"/>
      <c r="K69" s="126"/>
    </row>
    <row r="70" spans="4:11" ht="15">
      <c r="D70" s="111"/>
    </row>
    <row r="71" spans="4:11" ht="15">
      <c r="D71" s="111"/>
    </row>
    <row r="72" spans="4:11" ht="15">
      <c r="D72" s="111"/>
    </row>
    <row r="73" spans="4:11" ht="15">
      <c r="D73" s="111"/>
    </row>
    <row r="74" spans="4:11" ht="15">
      <c r="D74" s="111"/>
    </row>
    <row r="75" spans="4:11" ht="15">
      <c r="D75" s="111"/>
    </row>
    <row r="76" spans="4:11" ht="15">
      <c r="D76" s="111"/>
    </row>
    <row r="77" spans="4:11" ht="15">
      <c r="D77" s="111"/>
    </row>
    <row r="78" spans="4:11" ht="15">
      <c r="D78" s="111"/>
    </row>
    <row r="79" spans="4:11" ht="15">
      <c r="D79" s="111"/>
    </row>
    <row r="80" spans="4:11" ht="15">
      <c r="D80" s="111"/>
    </row>
    <row r="81" spans="4:4" ht="15">
      <c r="D81" s="111"/>
    </row>
    <row r="82" spans="4:4" ht="15">
      <c r="D82" s="111"/>
    </row>
    <row r="83" spans="4:4" ht="15">
      <c r="D83" s="111"/>
    </row>
    <row r="84" spans="4:4" ht="15">
      <c r="D84" s="111"/>
    </row>
    <row r="85" spans="4:4" ht="15">
      <c r="D85" s="111" t="s">
        <v>159</v>
      </c>
    </row>
  </sheetData>
  <mergeCells count="8">
    <mergeCell ref="D1:E1"/>
    <mergeCell ref="C8:D8"/>
    <mergeCell ref="C9:D9"/>
    <mergeCell ref="C10:D10"/>
    <mergeCell ref="D5:G5"/>
    <mergeCell ref="D2:G2"/>
    <mergeCell ref="D3:G3"/>
    <mergeCell ref="D4:E4"/>
  </mergeCells>
  <pageMargins left="0.43307086614173229" right="0.19685039370078741" top="0.47244094488188981" bottom="0.19685039370078741" header="0.51181102362204722" footer="0.19685039370078741"/>
  <headerFooter alignWithMargins="0"/>
  <rowBreaks count="3" manualBreakCount="3">
    <brk id="28" max="4" man="1"/>
    <brk id="34" max="4" man="1"/>
    <brk id="48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Доходы 2014г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2015-04-15T08:41:44Z</dcterms:modified>
</cp:coreProperties>
</file>