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</sheets>
  <definedNames/>
  <calcPr/>
</workbook>
</file>

<file path=xl/sharedStrings.xml><?xml version="1.0" encoding="utf-8"?>
<sst xmlns="http://schemas.openxmlformats.org/spreadsheetml/2006/main" count="496" uniqueCount="265">
  <si>
    <t>name</t>
  </si>
  <si>
    <t>addgene_id</t>
  </si>
  <si>
    <t>category</t>
  </si>
  <si>
    <t>resistance</t>
  </si>
  <si>
    <t>well</t>
  </si>
  <si>
    <t>description</t>
  </si>
  <si>
    <t>J23100_AB</t>
  </si>
  <si>
    <t>promoter_AB</t>
  </si>
  <si>
    <t>Ampicillin</t>
  </si>
  <si>
    <t>A / 1</t>
  </si>
  <si>
    <t>Strong constitutive promoter (2,547x J23112 strength)</t>
  </si>
  <si>
    <t>J23100_EB</t>
  </si>
  <si>
    <t>promoter_EB</t>
  </si>
  <si>
    <t>A / 2</t>
  </si>
  <si>
    <t>J23100_FB</t>
  </si>
  <si>
    <t>promoter_FB</t>
  </si>
  <si>
    <t>A / 3</t>
  </si>
  <si>
    <t>J23100_GB</t>
  </si>
  <si>
    <t>promoter_GB</t>
  </si>
  <si>
    <t>A / 4</t>
  </si>
  <si>
    <t>J23102_AB</t>
  </si>
  <si>
    <t>A / 5</t>
  </si>
  <si>
    <t>Strong constitutive promoter (2,179x J23112 strength)</t>
  </si>
  <si>
    <t>J23102_EB</t>
  </si>
  <si>
    <t>A / 6</t>
  </si>
  <si>
    <t>J23102_FB</t>
  </si>
  <si>
    <t>A / 7</t>
  </si>
  <si>
    <t>J23102_GB</t>
  </si>
  <si>
    <t>A / 8</t>
  </si>
  <si>
    <t>J23103_AB</t>
  </si>
  <si>
    <t>A / 9</t>
  </si>
  <si>
    <t>Weak constitutive promoter (17x J23112 strength)</t>
  </si>
  <si>
    <t>J23103_EB</t>
  </si>
  <si>
    <t>A / 10</t>
  </si>
  <si>
    <t>J23103_FB</t>
  </si>
  <si>
    <t>A / 11</t>
  </si>
  <si>
    <t>J23103_GB</t>
  </si>
  <si>
    <t>A / 12</t>
  </si>
  <si>
    <t>J23106_AB</t>
  </si>
  <si>
    <t>B / 1</t>
  </si>
  <si>
    <t>Medium-strength constitutive promoter (1,185x J23112 strength)</t>
  </si>
  <si>
    <t>J23106_EB</t>
  </si>
  <si>
    <t>B / 2</t>
  </si>
  <si>
    <t>J23106_FB</t>
  </si>
  <si>
    <t>B / 3</t>
  </si>
  <si>
    <t>J23106_GB</t>
  </si>
  <si>
    <t>B / 4</t>
  </si>
  <si>
    <t>J23107_AB</t>
  </si>
  <si>
    <t>B / 5</t>
  </si>
  <si>
    <t>Medium-strength constitutive promoter (908x J23112 strength)</t>
  </si>
  <si>
    <t>J23107_EB</t>
  </si>
  <si>
    <t>B / 6</t>
  </si>
  <si>
    <t>J23107_FB</t>
  </si>
  <si>
    <t>B / 7</t>
  </si>
  <si>
    <t>J23107_GB</t>
  </si>
  <si>
    <t>B / 8</t>
  </si>
  <si>
    <t>J23116_AB</t>
  </si>
  <si>
    <t>B / 9</t>
  </si>
  <si>
    <t>Weak-medium constitutive promoter (396x J23112 strength)</t>
  </si>
  <si>
    <t>J23116_EB</t>
  </si>
  <si>
    <t>B / 10</t>
  </si>
  <si>
    <t>J23116_FB</t>
  </si>
  <si>
    <t>B / 11</t>
  </si>
  <si>
    <t>J23116_GB</t>
  </si>
  <si>
    <t>B / 12</t>
  </si>
  <si>
    <t>R0010 (pLacI)_AB</t>
  </si>
  <si>
    <t>C / 1</t>
  </si>
  <si>
    <t>pLacI</t>
  </si>
  <si>
    <t>R0010 (pLacI)_EB</t>
  </si>
  <si>
    <t>C / 2</t>
  </si>
  <si>
    <t>R0010 (pLacI)_FB</t>
  </si>
  <si>
    <t>C / 3</t>
  </si>
  <si>
    <t>R0010 (pLacI)_GB</t>
  </si>
  <si>
    <t>C / 4</t>
  </si>
  <si>
    <t>R0040 (pTet)_AB</t>
  </si>
  <si>
    <t>C / 5</t>
  </si>
  <si>
    <t>pTet</t>
  </si>
  <si>
    <t>R0040 (pTet)_EB</t>
  </si>
  <si>
    <t>C / 6</t>
  </si>
  <si>
    <t>R0040 (pTet)_FB</t>
  </si>
  <si>
    <t>C / 7</t>
  </si>
  <si>
    <t>R0040 (pTet)_GB</t>
  </si>
  <si>
    <t>C / 8</t>
  </si>
  <si>
    <t>R0063 (pLuxR-pR)_AB</t>
  </si>
  <si>
    <t>C / 9</t>
  </si>
  <si>
    <t>PLuxR-pL</t>
  </si>
  <si>
    <t>R0063 (pLuxR-pR)_EB</t>
  </si>
  <si>
    <t>C / 10</t>
  </si>
  <si>
    <t>R0063 (pLuxR-pR)_FB</t>
  </si>
  <si>
    <t>C / 11</t>
  </si>
  <si>
    <t>R0063 (pLuxR-pR)_GB</t>
  </si>
  <si>
    <t>C / 12</t>
  </si>
  <si>
    <t>I13453 (pBAD)_AB</t>
  </si>
  <si>
    <t>D / 1</t>
  </si>
  <si>
    <t>pBad</t>
  </si>
  <si>
    <t>I13453 (pBAD)_EB</t>
  </si>
  <si>
    <t>D / 2</t>
  </si>
  <si>
    <t>I13453 (pBAD)_FB</t>
  </si>
  <si>
    <t>D / 3</t>
  </si>
  <si>
    <t>I13453 (pBAD)_GB</t>
  </si>
  <si>
    <t>D / 4</t>
  </si>
  <si>
    <t>B0032m_BC</t>
  </si>
  <si>
    <t>RBS_BC</t>
  </si>
  <si>
    <t>D / 5</t>
  </si>
  <si>
    <t>Medium Weiss RBS</t>
  </si>
  <si>
    <t>B0033m_BC</t>
  </si>
  <si>
    <t>D / 6</t>
  </si>
  <si>
    <t>Weak Weiss RBS</t>
  </si>
  <si>
    <t>B0034m_BC</t>
  </si>
  <si>
    <t>D / 7</t>
  </si>
  <si>
    <t>Strong Weiss RBS</t>
  </si>
  <si>
    <t>BCD12_BC</t>
  </si>
  <si>
    <t>D / 8</t>
  </si>
  <si>
    <t>Strongest BCD RBS</t>
  </si>
  <si>
    <t>BCD2_BC</t>
  </si>
  <si>
    <t>D / 9</t>
  </si>
  <si>
    <t>Extremely weak BCD RBS</t>
  </si>
  <si>
    <t>BCD8_BC</t>
  </si>
  <si>
    <t>D / 10</t>
  </si>
  <si>
    <t>Medium-strength BCD RBS</t>
  </si>
  <si>
    <t>C0012m (lacI)_CD</t>
  </si>
  <si>
    <t>CDS_CD</t>
  </si>
  <si>
    <t>D / 11</t>
  </si>
  <si>
    <t>LacI-ssrA</t>
  </si>
  <si>
    <t>C0040 (tetR)_CD</t>
  </si>
  <si>
    <t>D / 12</t>
  </si>
  <si>
    <t>TetR-ssrA</t>
  </si>
  <si>
    <t>C0062 (luxR)_CD</t>
  </si>
  <si>
    <t>E / 1</t>
  </si>
  <si>
    <t>LuxR</t>
  </si>
  <si>
    <t>C0080 (araC)_CD</t>
  </si>
  <si>
    <t>E / 2</t>
  </si>
  <si>
    <t>AraC-ssrA</t>
  </si>
  <si>
    <t>cre_CD</t>
  </si>
  <si>
    <t>E / 3</t>
  </si>
  <si>
    <t>Cre recombinase</t>
  </si>
  <si>
    <t>E0030 (YFP)_CD</t>
  </si>
  <si>
    <t>E / 4</t>
  </si>
  <si>
    <t>YFP</t>
  </si>
  <si>
    <t>E0040m (GFP)_CD</t>
  </si>
  <si>
    <t>E / 5</t>
  </si>
  <si>
    <t>GFP</t>
  </si>
  <si>
    <t>E1010m (RFP)_CD</t>
  </si>
  <si>
    <t>E / 6</t>
  </si>
  <si>
    <t>RFP</t>
  </si>
  <si>
    <t>eBFP2 (eBFP2)_CD</t>
  </si>
  <si>
    <t>E / 7</t>
  </si>
  <si>
    <t>eBFP2</t>
  </si>
  <si>
    <t>B0015_DE</t>
  </si>
  <si>
    <t>terminator_DE</t>
  </si>
  <si>
    <t>E / 8</t>
  </si>
  <si>
    <t>Terminator</t>
  </si>
  <si>
    <t>B0015_DF</t>
  </si>
  <si>
    <t>terminator_DF</t>
  </si>
  <si>
    <t>E / 9</t>
  </si>
  <si>
    <t>B0015_DG</t>
  </si>
  <si>
    <t>terminator_DG</t>
  </si>
  <si>
    <t>E / 10</t>
  </si>
  <si>
    <t>B0015_DH</t>
  </si>
  <si>
    <t>terminator_DH</t>
  </si>
  <si>
    <t>E / 11</t>
  </si>
  <si>
    <t>DVA_AB</t>
  </si>
  <si>
    <t>backbone_AB</t>
  </si>
  <si>
    <t>E / 12</t>
  </si>
  <si>
    <t>Plasmid backbone (Amp)</t>
  </si>
  <si>
    <t>DVA_AE</t>
  </si>
  <si>
    <t>backbone_AE</t>
  </si>
  <si>
    <t>F / 1</t>
  </si>
  <si>
    <t>DVA_AF</t>
  </si>
  <si>
    <t>backbone_AF</t>
  </si>
  <si>
    <t>F / 2</t>
  </si>
  <si>
    <t>DVA_AG</t>
  </si>
  <si>
    <t>backbone_AG</t>
  </si>
  <si>
    <t>F / 3</t>
  </si>
  <si>
    <t>DVA_AH</t>
  </si>
  <si>
    <t>backbone_AH</t>
  </si>
  <si>
    <t>F / 4</t>
  </si>
  <si>
    <t>DVA_BC</t>
  </si>
  <si>
    <t>backbone_BC</t>
  </si>
  <si>
    <t>F / 5</t>
  </si>
  <si>
    <t>DVA_CD</t>
  </si>
  <si>
    <t>backbone_CD</t>
  </si>
  <si>
    <t>F / 6</t>
  </si>
  <si>
    <t>DVA_DE</t>
  </si>
  <si>
    <t>backbone_DE</t>
  </si>
  <si>
    <t>F / 7</t>
  </si>
  <si>
    <t>DVA_DF</t>
  </si>
  <si>
    <t>backbone_DF</t>
  </si>
  <si>
    <t>F / 8</t>
  </si>
  <si>
    <t>DVA_DG</t>
  </si>
  <si>
    <t>backbone_DG</t>
  </si>
  <si>
    <t>F / 9</t>
  </si>
  <si>
    <t>DVA_DH</t>
  </si>
  <si>
    <t>backbone_DH</t>
  </si>
  <si>
    <t>F / 10</t>
  </si>
  <si>
    <t>DVA_EB</t>
  </si>
  <si>
    <t>backbone_EB</t>
  </si>
  <si>
    <t>F / 11</t>
  </si>
  <si>
    <t>DVA_EF</t>
  </si>
  <si>
    <t>backbone_EF</t>
  </si>
  <si>
    <t>F / 12</t>
  </si>
  <si>
    <t>DVA_EG</t>
  </si>
  <si>
    <t>backbone_EG</t>
  </si>
  <si>
    <t>G / 1</t>
  </si>
  <si>
    <t>DVA_EH</t>
  </si>
  <si>
    <t>backbone_EH</t>
  </si>
  <si>
    <t>G / 2</t>
  </si>
  <si>
    <t>DVA_FB</t>
  </si>
  <si>
    <t>backbone_FB</t>
  </si>
  <si>
    <t>G / 3</t>
  </si>
  <si>
    <t>DVA_GB</t>
  </si>
  <si>
    <t>backbone_GB</t>
  </si>
  <si>
    <t>G / 4</t>
  </si>
  <si>
    <t>DVK_AF</t>
  </si>
  <si>
    <t>Kanamycin</t>
  </si>
  <si>
    <t>H / 5</t>
  </si>
  <si>
    <t>Plasmid backbone (Kanamycin)</t>
  </si>
  <si>
    <t>DVK_FG</t>
  </si>
  <si>
    <t>backbone_FG</t>
  </si>
  <si>
    <t>H / 7</t>
  </si>
  <si>
    <t>DVK_GH</t>
  </si>
  <si>
    <t>backbone_GH</t>
  </si>
  <si>
    <t>H / 8</t>
  </si>
  <si>
    <t>id</t>
  </si>
  <si>
    <t>title</t>
  </si>
  <si>
    <t>image</t>
  </si>
  <si>
    <t>Promoter</t>
  </si>
  <si>
    <t>Left fusion site is A (GGAG)</t>
  </si>
  <si>
    <t>Left fusion site is E (GCTT)</t>
  </si>
  <si>
    <t>Left fusion site is F (CGCT)</t>
  </si>
  <si>
    <t>Left fusion site is G (TGCC)</t>
  </si>
  <si>
    <t>RBS</t>
  </si>
  <si>
    <t>CDS</t>
  </si>
  <si>
    <t>Right fusion site is E (GCTT)</t>
  </si>
  <si>
    <t>Right fusion site is F (CGCT)</t>
  </si>
  <si>
    <t>Right fusion site is G (TGCC)</t>
  </si>
  <si>
    <t>Right fusion site is H (ACTA)</t>
  </si>
  <si>
    <t>Backbone</t>
  </si>
  <si>
    <t>Fusion sites A (GGAG) and E (GCTT)</t>
  </si>
  <si>
    <t>Fusion sites F (CGCT) and G (TGCC)</t>
  </si>
  <si>
    <t>Fusion sites G (TGCC) and H (ACTA)</t>
  </si>
  <si>
    <t>pmid</t>
  </si>
  <si>
    <t>addgene_url</t>
  </si>
  <si>
    <t>PMID:26479688</t>
  </si>
  <si>
    <t>https://www.addgene.org/kits/densmore-cidar-moclo</t>
  </si>
  <si>
    <t>CIDAR MoClo Parts Kit</t>
  </si>
  <si>
    <t>Golden-gate based modular cloning kit for E. coli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</si>
  <si>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</si>
  <si>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</si>
  <si>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</si>
  <si>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</si>
  <si>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</si>
  <si>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</si>
  <si>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</si>
  <si>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 AE</t>
  </si>
  <si>
    <t>Plasmid with a transcriptional unit starting and ending with fusion sites A (GGAG) and E (GCTT)</t>
  </si>
  <si>
    <t>Transcriptional Unit EF</t>
  </si>
  <si>
    <t>Plasmid with a transcriptional unit starting and ending with fusion sites E (GCTT) and F (CGCT)</t>
  </si>
  <si>
    <t>Transcriptional Unit FG</t>
  </si>
  <si>
    <t>Plasmid with a transcriptional unit starting and ending with fusion sites F (CGCT) and G (TGCC)</t>
  </si>
  <si>
    <t>Transcriptional Unit GH</t>
  </si>
  <si>
    <t>Plasmid with a transcriptional unit starting and ending with fusion sites G (TGCC) and H (ACTA)</t>
  </si>
  <si>
    <t>sequence</t>
  </si>
  <si>
    <t>forward_oligo</t>
  </si>
  <si>
    <t>reverse_oligo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</si>
</sst>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b/>
      <color theme="1"/>
      <name val="Arial"/>
      <scheme val="minor"/>
    </font>
    <font>
      <color rgb="FF000000"/>
      <name val="Arial"/>
    </font>
    <font>
      <sz val="10.0"/>
      <color rgb="FF1F1F1F"/>
      <name val="&quot;Google Sans&quot;"/>
    </font>
    <font>
      <b/>
      <color rgb="FF000000"/>
      <name val="Arial"/>
    </font>
    <font>
      <u/>
      <color rgb="FF0000FF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0" numFmtId="49" xfId="0" applyAlignment="1" applyFill="1" applyFont="1" applyNumberFormat="1">
      <alignment readingOrder="0"/>
    </xf>
    <xf borderId="0" fillId="0" fontId="2" numFmtId="49" xfId="0" applyFont="1" applyNumberFormat="1"/>
    <xf borderId="0" fillId="2" fontId="4" numFmtId="49" xfId="0" applyFont="1" applyNumberFormat="1"/>
    <xf borderId="0" fillId="0" fontId="5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2" fontId="6" numFmtId="49" xfId="0" applyAlignment="1" applyFont="1" applyNumberFormat="1">
      <alignment horizontal="left" readingOrder="0"/>
    </xf>
    <xf borderId="0" fillId="2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densmore-cidar-mocl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0.25"/>
    <col customWidth="1" min="3" max="3" width="11.88"/>
    <col customWidth="1" min="4" max="4" width="13.5"/>
    <col customWidth="1" min="5" max="5" width="5.5"/>
    <col customWidth="1" min="6" max="6" width="4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>
        <v>65980.0</v>
      </c>
      <c r="C2" s="5" t="s">
        <v>7</v>
      </c>
      <c r="D2" s="4" t="s">
        <v>8</v>
      </c>
      <c r="E2" s="4" t="s">
        <v>9</v>
      </c>
      <c r="F2" s="6" t="s">
        <v>10</v>
      </c>
      <c r="G2" s="4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11</v>
      </c>
      <c r="B3" s="4">
        <v>65981.0</v>
      </c>
      <c r="C3" s="5" t="s">
        <v>12</v>
      </c>
      <c r="D3" s="4" t="s">
        <v>8</v>
      </c>
      <c r="E3" s="4" t="s">
        <v>13</v>
      </c>
      <c r="F3" s="6" t="s">
        <v>10</v>
      </c>
      <c r="G3" s="4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14</v>
      </c>
      <c r="B4" s="4">
        <v>65982.0</v>
      </c>
      <c r="C4" s="5" t="s">
        <v>15</v>
      </c>
      <c r="D4" s="4" t="s">
        <v>8</v>
      </c>
      <c r="E4" s="4" t="s">
        <v>16</v>
      </c>
      <c r="F4" s="6" t="s">
        <v>10</v>
      </c>
      <c r="G4" s="4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17</v>
      </c>
      <c r="B5" s="4">
        <v>65983.0</v>
      </c>
      <c r="C5" s="5" t="s">
        <v>18</v>
      </c>
      <c r="D5" s="4" t="s">
        <v>8</v>
      </c>
      <c r="E5" s="4" t="s">
        <v>19</v>
      </c>
      <c r="F5" s="6" t="s">
        <v>10</v>
      </c>
      <c r="G5" s="4"/>
      <c r="H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20</v>
      </c>
      <c r="B6" s="4">
        <v>65984.0</v>
      </c>
      <c r="C6" s="5" t="s">
        <v>7</v>
      </c>
      <c r="D6" s="4" t="s">
        <v>8</v>
      </c>
      <c r="E6" s="4" t="s">
        <v>21</v>
      </c>
      <c r="F6" s="6" t="s">
        <v>22</v>
      </c>
      <c r="G6" s="4"/>
      <c r="H6" s="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23</v>
      </c>
      <c r="B7" s="4">
        <v>65985.0</v>
      </c>
      <c r="C7" s="5" t="s">
        <v>12</v>
      </c>
      <c r="D7" s="4" t="s">
        <v>8</v>
      </c>
      <c r="E7" s="4" t="s">
        <v>24</v>
      </c>
      <c r="F7" s="6" t="s">
        <v>22</v>
      </c>
      <c r="G7" s="4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25</v>
      </c>
      <c r="B8" s="4">
        <v>65986.0</v>
      </c>
      <c r="C8" s="5" t="s">
        <v>15</v>
      </c>
      <c r="D8" s="4" t="s">
        <v>8</v>
      </c>
      <c r="E8" s="4" t="s">
        <v>26</v>
      </c>
      <c r="F8" s="6" t="s">
        <v>22</v>
      </c>
      <c r="G8" s="4"/>
      <c r="H8" s="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27</v>
      </c>
      <c r="B9" s="4">
        <v>65987.0</v>
      </c>
      <c r="C9" s="5" t="s">
        <v>18</v>
      </c>
      <c r="D9" s="4" t="s">
        <v>8</v>
      </c>
      <c r="E9" s="4" t="s">
        <v>28</v>
      </c>
      <c r="F9" s="6" t="s">
        <v>22</v>
      </c>
      <c r="G9" s="4"/>
      <c r="H9" s="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29</v>
      </c>
      <c r="B10" s="4">
        <v>65988.0</v>
      </c>
      <c r="C10" s="5" t="s">
        <v>7</v>
      </c>
      <c r="D10" s="4" t="s">
        <v>8</v>
      </c>
      <c r="E10" s="4" t="s">
        <v>30</v>
      </c>
      <c r="F10" s="6" t="s">
        <v>31</v>
      </c>
      <c r="G10" s="4"/>
      <c r="H10" s="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32</v>
      </c>
      <c r="B11" s="4">
        <v>65989.0</v>
      </c>
      <c r="C11" s="5" t="s">
        <v>12</v>
      </c>
      <c r="D11" s="4" t="s">
        <v>8</v>
      </c>
      <c r="E11" s="4" t="s">
        <v>33</v>
      </c>
      <c r="F11" s="6" t="s">
        <v>31</v>
      </c>
      <c r="G11" s="4"/>
      <c r="H11" s="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34</v>
      </c>
      <c r="B12" s="4">
        <v>65990.0</v>
      </c>
      <c r="C12" s="5" t="s">
        <v>15</v>
      </c>
      <c r="D12" s="4" t="s">
        <v>8</v>
      </c>
      <c r="E12" s="4" t="s">
        <v>35</v>
      </c>
      <c r="F12" s="6" t="s">
        <v>31</v>
      </c>
      <c r="G12" s="4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36</v>
      </c>
      <c r="B13" s="4">
        <v>65991.0</v>
      </c>
      <c r="C13" s="5" t="s">
        <v>18</v>
      </c>
      <c r="D13" s="4" t="s">
        <v>8</v>
      </c>
      <c r="E13" s="4" t="s">
        <v>37</v>
      </c>
      <c r="F13" s="6" t="s">
        <v>31</v>
      </c>
      <c r="G13" s="4"/>
      <c r="H13" s="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38</v>
      </c>
      <c r="B14" s="4">
        <v>65992.0</v>
      </c>
      <c r="C14" s="5" t="s">
        <v>7</v>
      </c>
      <c r="D14" s="4" t="s">
        <v>8</v>
      </c>
      <c r="E14" s="4" t="s">
        <v>39</v>
      </c>
      <c r="F14" s="6" t="s">
        <v>40</v>
      </c>
      <c r="G14" s="4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41</v>
      </c>
      <c r="B15" s="4">
        <v>65993.0</v>
      </c>
      <c r="C15" s="5" t="s">
        <v>12</v>
      </c>
      <c r="D15" s="4" t="s">
        <v>8</v>
      </c>
      <c r="E15" s="4" t="s">
        <v>42</v>
      </c>
      <c r="F15" s="6" t="s">
        <v>40</v>
      </c>
      <c r="G15" s="4"/>
      <c r="H15" s="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43</v>
      </c>
      <c r="B16" s="4">
        <v>65994.0</v>
      </c>
      <c r="C16" s="5" t="s">
        <v>15</v>
      </c>
      <c r="D16" s="4" t="s">
        <v>8</v>
      </c>
      <c r="E16" s="4" t="s">
        <v>44</v>
      </c>
      <c r="F16" s="6" t="s">
        <v>40</v>
      </c>
      <c r="G16" s="4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45</v>
      </c>
      <c r="B17" s="4">
        <v>65995.0</v>
      </c>
      <c r="C17" s="5" t="s">
        <v>18</v>
      </c>
      <c r="D17" s="4" t="s">
        <v>8</v>
      </c>
      <c r="E17" s="4" t="s">
        <v>46</v>
      </c>
      <c r="F17" s="6" t="s">
        <v>40</v>
      </c>
      <c r="G17" s="4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47</v>
      </c>
      <c r="B18" s="4">
        <v>65996.0</v>
      </c>
      <c r="C18" s="5" t="s">
        <v>7</v>
      </c>
      <c r="D18" s="4" t="s">
        <v>8</v>
      </c>
      <c r="E18" s="4" t="s">
        <v>48</v>
      </c>
      <c r="F18" s="6" t="s">
        <v>49</v>
      </c>
      <c r="G18" s="4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50</v>
      </c>
      <c r="B19" s="4">
        <v>65997.0</v>
      </c>
      <c r="C19" s="5" t="s">
        <v>12</v>
      </c>
      <c r="D19" s="4" t="s">
        <v>8</v>
      </c>
      <c r="E19" s="4" t="s">
        <v>51</v>
      </c>
      <c r="F19" s="6" t="s">
        <v>49</v>
      </c>
      <c r="G19" s="4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52</v>
      </c>
      <c r="B20" s="4">
        <v>65998.0</v>
      </c>
      <c r="C20" s="5" t="s">
        <v>15</v>
      </c>
      <c r="D20" s="4" t="s">
        <v>8</v>
      </c>
      <c r="E20" s="4" t="s">
        <v>53</v>
      </c>
      <c r="F20" s="6" t="s">
        <v>49</v>
      </c>
      <c r="G20" s="4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54</v>
      </c>
      <c r="B21" s="4">
        <v>65999.0</v>
      </c>
      <c r="C21" s="5" t="s">
        <v>18</v>
      </c>
      <c r="D21" s="4" t="s">
        <v>8</v>
      </c>
      <c r="E21" s="4" t="s">
        <v>55</v>
      </c>
      <c r="F21" s="6" t="s">
        <v>49</v>
      </c>
      <c r="G21" s="4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56</v>
      </c>
      <c r="B22" s="4">
        <v>66000.0</v>
      </c>
      <c r="C22" s="5" t="s">
        <v>7</v>
      </c>
      <c r="D22" s="4" t="s">
        <v>8</v>
      </c>
      <c r="E22" s="4" t="s">
        <v>57</v>
      </c>
      <c r="F22" s="6" t="s">
        <v>58</v>
      </c>
      <c r="G22" s="4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59</v>
      </c>
      <c r="B23" s="4">
        <v>66001.0</v>
      </c>
      <c r="C23" s="5" t="s">
        <v>12</v>
      </c>
      <c r="D23" s="4" t="s">
        <v>8</v>
      </c>
      <c r="E23" s="4" t="s">
        <v>60</v>
      </c>
      <c r="F23" s="6" t="s">
        <v>58</v>
      </c>
      <c r="G23" s="4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61</v>
      </c>
      <c r="B24" s="4">
        <v>66002.0</v>
      </c>
      <c r="C24" s="5" t="s">
        <v>15</v>
      </c>
      <c r="D24" s="4" t="s">
        <v>8</v>
      </c>
      <c r="E24" s="4" t="s">
        <v>62</v>
      </c>
      <c r="F24" s="6" t="s">
        <v>58</v>
      </c>
      <c r="G24" s="4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63</v>
      </c>
      <c r="B25" s="4">
        <v>66003.0</v>
      </c>
      <c r="C25" s="5" t="s">
        <v>18</v>
      </c>
      <c r="D25" s="4" t="s">
        <v>8</v>
      </c>
      <c r="E25" s="4" t="s">
        <v>64</v>
      </c>
      <c r="F25" s="6" t="s">
        <v>58</v>
      </c>
      <c r="G25" s="4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65</v>
      </c>
      <c r="B26" s="4">
        <v>66004.0</v>
      </c>
      <c r="C26" s="5" t="s">
        <v>7</v>
      </c>
      <c r="D26" s="4" t="s">
        <v>8</v>
      </c>
      <c r="E26" s="4" t="s">
        <v>66</v>
      </c>
      <c r="F26" s="6" t="s">
        <v>67</v>
      </c>
      <c r="G26" s="4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68</v>
      </c>
      <c r="B27" s="4">
        <v>66005.0</v>
      </c>
      <c r="C27" s="5" t="s">
        <v>12</v>
      </c>
      <c r="D27" s="4" t="s">
        <v>8</v>
      </c>
      <c r="E27" s="4" t="s">
        <v>69</v>
      </c>
      <c r="F27" s="6" t="s">
        <v>67</v>
      </c>
      <c r="G27" s="4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70</v>
      </c>
      <c r="B28" s="4">
        <v>66006.0</v>
      </c>
      <c r="C28" s="5" t="s">
        <v>15</v>
      </c>
      <c r="D28" s="4" t="s">
        <v>8</v>
      </c>
      <c r="E28" s="4" t="s">
        <v>71</v>
      </c>
      <c r="F28" s="6" t="s">
        <v>67</v>
      </c>
      <c r="G28" s="4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72</v>
      </c>
      <c r="B29" s="4">
        <v>66007.0</v>
      </c>
      <c r="C29" s="5" t="s">
        <v>18</v>
      </c>
      <c r="D29" s="4" t="s">
        <v>8</v>
      </c>
      <c r="E29" s="4" t="s">
        <v>73</v>
      </c>
      <c r="F29" s="6" t="s">
        <v>67</v>
      </c>
      <c r="G29" s="4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74</v>
      </c>
      <c r="B30" s="4">
        <v>66008.0</v>
      </c>
      <c r="C30" s="5" t="s">
        <v>7</v>
      </c>
      <c r="D30" s="4" t="s">
        <v>8</v>
      </c>
      <c r="E30" s="4" t="s">
        <v>75</v>
      </c>
      <c r="F30" s="6" t="s">
        <v>76</v>
      </c>
      <c r="G30" s="4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77</v>
      </c>
      <c r="B31" s="4">
        <v>66009.0</v>
      </c>
      <c r="C31" s="5" t="s">
        <v>12</v>
      </c>
      <c r="D31" s="4" t="s">
        <v>8</v>
      </c>
      <c r="E31" s="4" t="s">
        <v>78</v>
      </c>
      <c r="F31" s="6" t="s">
        <v>76</v>
      </c>
      <c r="G31" s="4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79</v>
      </c>
      <c r="B32" s="4">
        <v>66010.0</v>
      </c>
      <c r="C32" s="5" t="s">
        <v>15</v>
      </c>
      <c r="D32" s="4" t="s">
        <v>8</v>
      </c>
      <c r="E32" s="4" t="s">
        <v>80</v>
      </c>
      <c r="F32" s="6" t="s">
        <v>76</v>
      </c>
      <c r="G32" s="4"/>
      <c r="H32" s="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81</v>
      </c>
      <c r="B33" s="4">
        <v>66011.0</v>
      </c>
      <c r="C33" s="5" t="s">
        <v>18</v>
      </c>
      <c r="D33" s="4" t="s">
        <v>8</v>
      </c>
      <c r="E33" s="4" t="s">
        <v>82</v>
      </c>
      <c r="F33" s="6" t="s">
        <v>76</v>
      </c>
      <c r="G33" s="4"/>
      <c r="H33" s="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83</v>
      </c>
      <c r="B34" s="4">
        <v>66012.0</v>
      </c>
      <c r="C34" s="5" t="s">
        <v>7</v>
      </c>
      <c r="D34" s="4" t="s">
        <v>8</v>
      </c>
      <c r="E34" s="4" t="s">
        <v>84</v>
      </c>
      <c r="F34" s="6" t="s">
        <v>85</v>
      </c>
      <c r="G34" s="4"/>
      <c r="H34" s="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86</v>
      </c>
      <c r="B35" s="4">
        <v>66013.0</v>
      </c>
      <c r="C35" s="5" t="s">
        <v>12</v>
      </c>
      <c r="D35" s="4" t="s">
        <v>8</v>
      </c>
      <c r="E35" s="4" t="s">
        <v>87</v>
      </c>
      <c r="F35" s="6" t="s">
        <v>85</v>
      </c>
      <c r="G35" s="4"/>
      <c r="H35" s="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88</v>
      </c>
      <c r="B36" s="4">
        <v>66014.0</v>
      </c>
      <c r="C36" s="5" t="s">
        <v>15</v>
      </c>
      <c r="D36" s="4" t="s">
        <v>8</v>
      </c>
      <c r="E36" s="4" t="s">
        <v>89</v>
      </c>
      <c r="F36" s="6" t="s">
        <v>85</v>
      </c>
      <c r="G36" s="4"/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90</v>
      </c>
      <c r="B37" s="4">
        <v>66015.0</v>
      </c>
      <c r="C37" s="5" t="s">
        <v>18</v>
      </c>
      <c r="D37" s="4" t="s">
        <v>8</v>
      </c>
      <c r="E37" s="4" t="s">
        <v>91</v>
      </c>
      <c r="F37" s="6" t="s">
        <v>85</v>
      </c>
      <c r="G37" s="4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92</v>
      </c>
      <c r="B38" s="4">
        <v>66016.0</v>
      </c>
      <c r="C38" s="5" t="s">
        <v>7</v>
      </c>
      <c r="D38" s="4" t="s">
        <v>8</v>
      </c>
      <c r="E38" s="4" t="s">
        <v>93</v>
      </c>
      <c r="F38" s="6" t="s">
        <v>94</v>
      </c>
      <c r="G38" s="4"/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95</v>
      </c>
      <c r="B39" s="4">
        <v>66017.0</v>
      </c>
      <c r="C39" s="5" t="s">
        <v>12</v>
      </c>
      <c r="D39" s="4" t="s">
        <v>8</v>
      </c>
      <c r="E39" s="4" t="s">
        <v>96</v>
      </c>
      <c r="F39" s="6" t="s">
        <v>94</v>
      </c>
      <c r="G39" s="4"/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97</v>
      </c>
      <c r="B40" s="4">
        <v>66018.0</v>
      </c>
      <c r="C40" s="5" t="s">
        <v>15</v>
      </c>
      <c r="D40" s="4" t="s">
        <v>8</v>
      </c>
      <c r="E40" s="4" t="s">
        <v>98</v>
      </c>
      <c r="F40" s="6" t="s">
        <v>94</v>
      </c>
      <c r="G40" s="4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99</v>
      </c>
      <c r="B41" s="4">
        <v>66019.0</v>
      </c>
      <c r="C41" s="5" t="s">
        <v>18</v>
      </c>
      <c r="D41" s="4" t="s">
        <v>8</v>
      </c>
      <c r="E41" s="4" t="s">
        <v>100</v>
      </c>
      <c r="F41" s="6" t="s">
        <v>94</v>
      </c>
      <c r="G41" s="4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101</v>
      </c>
      <c r="B42" s="4">
        <v>66020.0</v>
      </c>
      <c r="C42" s="5" t="s">
        <v>102</v>
      </c>
      <c r="D42" s="4" t="s">
        <v>8</v>
      </c>
      <c r="E42" s="4" t="s">
        <v>103</v>
      </c>
      <c r="F42" s="6" t="s">
        <v>104</v>
      </c>
      <c r="G42" s="4"/>
      <c r="H42" s="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105</v>
      </c>
      <c r="B43" s="4">
        <v>66021.0</v>
      </c>
      <c r="C43" s="5" t="s">
        <v>102</v>
      </c>
      <c r="D43" s="4" t="s">
        <v>8</v>
      </c>
      <c r="E43" s="4" t="s">
        <v>106</v>
      </c>
      <c r="F43" s="6" t="s">
        <v>107</v>
      </c>
      <c r="G43" s="4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108</v>
      </c>
      <c r="B44" s="4">
        <v>66022.0</v>
      </c>
      <c r="C44" s="5" t="s">
        <v>102</v>
      </c>
      <c r="D44" s="4" t="s">
        <v>8</v>
      </c>
      <c r="E44" s="4" t="s">
        <v>109</v>
      </c>
      <c r="F44" s="6" t="s">
        <v>110</v>
      </c>
      <c r="G44" s="4"/>
      <c r="H44" s="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111</v>
      </c>
      <c r="B45" s="4">
        <v>66023.0</v>
      </c>
      <c r="C45" s="5" t="s">
        <v>102</v>
      </c>
      <c r="D45" s="4" t="s">
        <v>8</v>
      </c>
      <c r="E45" s="4" t="s">
        <v>112</v>
      </c>
      <c r="F45" s="6" t="s">
        <v>113</v>
      </c>
      <c r="G45" s="4"/>
      <c r="H45" s="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114</v>
      </c>
      <c r="B46" s="4">
        <v>66024.0</v>
      </c>
      <c r="C46" s="5" t="s">
        <v>102</v>
      </c>
      <c r="D46" s="4" t="s">
        <v>8</v>
      </c>
      <c r="E46" s="4" t="s">
        <v>115</v>
      </c>
      <c r="F46" s="6" t="s">
        <v>116</v>
      </c>
      <c r="G46" s="4"/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117</v>
      </c>
      <c r="B47" s="4">
        <v>66025.0</v>
      </c>
      <c r="C47" s="5" t="s">
        <v>102</v>
      </c>
      <c r="D47" s="4" t="s">
        <v>8</v>
      </c>
      <c r="E47" s="4" t="s">
        <v>118</v>
      </c>
      <c r="F47" s="6" t="s">
        <v>119</v>
      </c>
      <c r="G47" s="4"/>
      <c r="H47" s="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120</v>
      </c>
      <c r="B48" s="4">
        <v>66026.0</v>
      </c>
      <c r="C48" s="5" t="s">
        <v>121</v>
      </c>
      <c r="D48" s="4" t="s">
        <v>8</v>
      </c>
      <c r="E48" s="4" t="s">
        <v>122</v>
      </c>
      <c r="F48" s="6" t="s">
        <v>123</v>
      </c>
      <c r="G48" s="4"/>
      <c r="H48" s="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124</v>
      </c>
      <c r="B49" s="4">
        <v>66027.0</v>
      </c>
      <c r="C49" s="5" t="s">
        <v>121</v>
      </c>
      <c r="D49" s="4" t="s">
        <v>8</v>
      </c>
      <c r="E49" s="4" t="s">
        <v>125</v>
      </c>
      <c r="F49" s="6" t="s">
        <v>126</v>
      </c>
      <c r="G49" s="4"/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127</v>
      </c>
      <c r="B50" s="4">
        <v>66028.0</v>
      </c>
      <c r="C50" s="5" t="s">
        <v>121</v>
      </c>
      <c r="D50" s="4" t="s">
        <v>8</v>
      </c>
      <c r="E50" s="4" t="s">
        <v>128</v>
      </c>
      <c r="F50" s="6" t="s">
        <v>129</v>
      </c>
      <c r="G50" s="4"/>
      <c r="H50" s="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130</v>
      </c>
      <c r="B51" s="4">
        <v>66029.0</v>
      </c>
      <c r="C51" s="5" t="s">
        <v>121</v>
      </c>
      <c r="D51" s="4" t="s">
        <v>8</v>
      </c>
      <c r="E51" s="4" t="s">
        <v>131</v>
      </c>
      <c r="F51" s="6" t="s">
        <v>132</v>
      </c>
      <c r="G51" s="4"/>
      <c r="H51" s="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133</v>
      </c>
      <c r="B52" s="4">
        <v>66030.0</v>
      </c>
      <c r="C52" s="5" t="s">
        <v>121</v>
      </c>
      <c r="D52" s="4" t="s">
        <v>8</v>
      </c>
      <c r="E52" s="4" t="s">
        <v>134</v>
      </c>
      <c r="F52" s="6" t="s">
        <v>135</v>
      </c>
      <c r="G52" s="4"/>
      <c r="H52" s="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136</v>
      </c>
      <c r="B53" s="4">
        <v>66031.0</v>
      </c>
      <c r="C53" s="5" t="s">
        <v>121</v>
      </c>
      <c r="D53" s="4" t="s">
        <v>8</v>
      </c>
      <c r="E53" s="4" t="s">
        <v>137</v>
      </c>
      <c r="F53" s="6" t="s">
        <v>138</v>
      </c>
      <c r="G53" s="4"/>
      <c r="H53" s="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139</v>
      </c>
      <c r="B54" s="4">
        <v>66032.0</v>
      </c>
      <c r="C54" s="5" t="s">
        <v>121</v>
      </c>
      <c r="D54" s="4" t="s">
        <v>8</v>
      </c>
      <c r="E54" s="4" t="s">
        <v>140</v>
      </c>
      <c r="F54" s="6" t="s">
        <v>141</v>
      </c>
      <c r="G54" s="4"/>
      <c r="H54" s="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142</v>
      </c>
      <c r="B55" s="4">
        <v>66033.0</v>
      </c>
      <c r="C55" s="5" t="s">
        <v>121</v>
      </c>
      <c r="D55" s="4" t="s">
        <v>8</v>
      </c>
      <c r="E55" s="4" t="s">
        <v>143</v>
      </c>
      <c r="F55" s="6" t="s">
        <v>144</v>
      </c>
      <c r="G55" s="4"/>
      <c r="H55" s="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145</v>
      </c>
      <c r="B56" s="4">
        <v>66034.0</v>
      </c>
      <c r="C56" s="5" t="s">
        <v>121</v>
      </c>
      <c r="D56" s="4" t="s">
        <v>8</v>
      </c>
      <c r="E56" s="4" t="s">
        <v>146</v>
      </c>
      <c r="F56" s="6" t="s">
        <v>147</v>
      </c>
      <c r="G56" s="4"/>
      <c r="H56" s="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148</v>
      </c>
      <c r="B57" s="4">
        <v>66035.0</v>
      </c>
      <c r="C57" s="5" t="s">
        <v>149</v>
      </c>
      <c r="D57" s="4" t="s">
        <v>8</v>
      </c>
      <c r="E57" s="4" t="s">
        <v>150</v>
      </c>
      <c r="F57" s="6" t="s">
        <v>151</v>
      </c>
      <c r="G57" s="4"/>
      <c r="H57" s="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152</v>
      </c>
      <c r="B58" s="4">
        <v>66036.0</v>
      </c>
      <c r="C58" s="5" t="s">
        <v>153</v>
      </c>
      <c r="D58" s="4" t="s">
        <v>8</v>
      </c>
      <c r="E58" s="4" t="s">
        <v>154</v>
      </c>
      <c r="F58" s="6" t="s">
        <v>151</v>
      </c>
      <c r="G58" s="4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155</v>
      </c>
      <c r="B59" s="4">
        <v>66037.0</v>
      </c>
      <c r="C59" s="5" t="s">
        <v>156</v>
      </c>
      <c r="D59" s="4" t="s">
        <v>8</v>
      </c>
      <c r="E59" s="4" t="s">
        <v>157</v>
      </c>
      <c r="F59" s="6" t="s">
        <v>151</v>
      </c>
      <c r="G59" s="4"/>
      <c r="H59" s="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158</v>
      </c>
      <c r="B60" s="4">
        <v>66038.0</v>
      </c>
      <c r="C60" s="5" t="s">
        <v>159</v>
      </c>
      <c r="D60" s="4" t="s">
        <v>8</v>
      </c>
      <c r="E60" s="4" t="s">
        <v>160</v>
      </c>
      <c r="F60" s="6" t="s">
        <v>151</v>
      </c>
      <c r="G60" s="4"/>
      <c r="H60" s="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161</v>
      </c>
      <c r="B61" s="4">
        <v>66039.0</v>
      </c>
      <c r="C61" s="5" t="s">
        <v>162</v>
      </c>
      <c r="D61" s="4" t="s">
        <v>8</v>
      </c>
      <c r="E61" s="4" t="s">
        <v>163</v>
      </c>
      <c r="F61" s="6" t="s">
        <v>164</v>
      </c>
      <c r="G61" s="4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165</v>
      </c>
      <c r="B62" s="4">
        <v>66040.0</v>
      </c>
      <c r="C62" s="5" t="s">
        <v>166</v>
      </c>
      <c r="D62" s="4" t="s">
        <v>8</v>
      </c>
      <c r="E62" s="4" t="s">
        <v>167</v>
      </c>
      <c r="F62" s="6" t="s">
        <v>164</v>
      </c>
      <c r="G62" s="4"/>
      <c r="H62" s="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168</v>
      </c>
      <c r="B63" s="4">
        <v>66041.0</v>
      </c>
      <c r="C63" s="5" t="s">
        <v>169</v>
      </c>
      <c r="D63" s="4" t="s">
        <v>8</v>
      </c>
      <c r="E63" s="4" t="s">
        <v>170</v>
      </c>
      <c r="F63" s="6" t="s">
        <v>164</v>
      </c>
      <c r="G63" s="4"/>
      <c r="H63" s="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171</v>
      </c>
      <c r="B64" s="4">
        <v>66042.0</v>
      </c>
      <c r="C64" s="5" t="s">
        <v>172</v>
      </c>
      <c r="D64" s="4" t="s">
        <v>8</v>
      </c>
      <c r="E64" s="4" t="s">
        <v>173</v>
      </c>
      <c r="F64" s="6" t="s">
        <v>164</v>
      </c>
      <c r="G64" s="4"/>
      <c r="H64" s="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174</v>
      </c>
      <c r="B65" s="4">
        <v>66043.0</v>
      </c>
      <c r="C65" s="5" t="s">
        <v>175</v>
      </c>
      <c r="D65" s="4" t="s">
        <v>8</v>
      </c>
      <c r="E65" s="4" t="s">
        <v>176</v>
      </c>
      <c r="F65" s="6" t="s">
        <v>164</v>
      </c>
      <c r="G65" s="4"/>
      <c r="H65" s="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177</v>
      </c>
      <c r="B66" s="4">
        <v>66044.0</v>
      </c>
      <c r="C66" s="5" t="s">
        <v>178</v>
      </c>
      <c r="D66" s="4" t="s">
        <v>8</v>
      </c>
      <c r="E66" s="4" t="s">
        <v>179</v>
      </c>
      <c r="F66" s="6" t="s">
        <v>164</v>
      </c>
      <c r="G66" s="4"/>
      <c r="H66" s="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180</v>
      </c>
      <c r="B67" s="4">
        <v>66045.0</v>
      </c>
      <c r="C67" s="5" t="s">
        <v>181</v>
      </c>
      <c r="D67" s="4" t="s">
        <v>8</v>
      </c>
      <c r="E67" s="4" t="s">
        <v>182</v>
      </c>
      <c r="F67" s="6" t="s">
        <v>164</v>
      </c>
      <c r="G67" s="4"/>
      <c r="H67" s="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183</v>
      </c>
      <c r="B68" s="4">
        <v>66046.0</v>
      </c>
      <c r="C68" s="5" t="s">
        <v>184</v>
      </c>
      <c r="D68" s="4" t="s">
        <v>8</v>
      </c>
      <c r="E68" s="4" t="s">
        <v>185</v>
      </c>
      <c r="F68" s="6" t="s">
        <v>164</v>
      </c>
      <c r="G68" s="4"/>
      <c r="H68" s="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186</v>
      </c>
      <c r="B69" s="4">
        <v>66047.0</v>
      </c>
      <c r="C69" s="5" t="s">
        <v>187</v>
      </c>
      <c r="D69" s="4" t="s">
        <v>8</v>
      </c>
      <c r="E69" s="4" t="s">
        <v>188</v>
      </c>
      <c r="F69" s="6" t="s">
        <v>164</v>
      </c>
      <c r="G69" s="4"/>
      <c r="H69" s="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189</v>
      </c>
      <c r="B70" s="4">
        <v>66048.0</v>
      </c>
      <c r="C70" s="5" t="s">
        <v>190</v>
      </c>
      <c r="D70" s="4" t="s">
        <v>8</v>
      </c>
      <c r="E70" s="4" t="s">
        <v>191</v>
      </c>
      <c r="F70" s="6" t="s">
        <v>164</v>
      </c>
      <c r="G70" s="4"/>
      <c r="H70" s="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192</v>
      </c>
      <c r="B71" s="4">
        <v>66049.0</v>
      </c>
      <c r="C71" s="5" t="s">
        <v>193</v>
      </c>
      <c r="D71" s="4" t="s">
        <v>8</v>
      </c>
      <c r="E71" s="4" t="s">
        <v>194</v>
      </c>
      <c r="F71" s="6" t="s">
        <v>164</v>
      </c>
      <c r="G71" s="4"/>
      <c r="H71" s="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195</v>
      </c>
      <c r="B72" s="4">
        <v>66050.0</v>
      </c>
      <c r="C72" s="5" t="s">
        <v>196</v>
      </c>
      <c r="D72" s="4" t="s">
        <v>8</v>
      </c>
      <c r="E72" s="4" t="s">
        <v>197</v>
      </c>
      <c r="F72" s="6" t="s">
        <v>164</v>
      </c>
      <c r="G72" s="4"/>
      <c r="H72" s="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198</v>
      </c>
      <c r="B73" s="4">
        <v>66051.0</v>
      </c>
      <c r="C73" s="5" t="s">
        <v>199</v>
      </c>
      <c r="D73" s="4" t="s">
        <v>8</v>
      </c>
      <c r="E73" s="4" t="s">
        <v>200</v>
      </c>
      <c r="F73" s="6" t="s">
        <v>164</v>
      </c>
      <c r="G73" s="4"/>
      <c r="H73" s="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201</v>
      </c>
      <c r="B74" s="4">
        <v>66052.0</v>
      </c>
      <c r="C74" s="5" t="s">
        <v>202</v>
      </c>
      <c r="D74" s="4" t="s">
        <v>8</v>
      </c>
      <c r="E74" s="4" t="s">
        <v>203</v>
      </c>
      <c r="F74" s="6" t="s">
        <v>164</v>
      </c>
      <c r="G74" s="4"/>
      <c r="H74" s="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204</v>
      </c>
      <c r="B75" s="4">
        <v>66053.0</v>
      </c>
      <c r="C75" s="5" t="s">
        <v>205</v>
      </c>
      <c r="D75" s="4" t="s">
        <v>8</v>
      </c>
      <c r="E75" s="4" t="s">
        <v>206</v>
      </c>
      <c r="F75" s="6" t="s">
        <v>164</v>
      </c>
      <c r="G75" s="4"/>
      <c r="H75" s="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207</v>
      </c>
      <c r="B76" s="4">
        <v>66054.0</v>
      </c>
      <c r="C76" s="5" t="s">
        <v>208</v>
      </c>
      <c r="D76" s="4" t="s">
        <v>8</v>
      </c>
      <c r="E76" s="4" t="s">
        <v>209</v>
      </c>
      <c r="F76" s="6" t="s">
        <v>164</v>
      </c>
      <c r="G76" s="4"/>
      <c r="H76" s="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210</v>
      </c>
      <c r="B77" s="4">
        <v>66055.0</v>
      </c>
      <c r="C77" s="5" t="s">
        <v>211</v>
      </c>
      <c r="D77" s="4" t="s">
        <v>8</v>
      </c>
      <c r="E77" s="4" t="s">
        <v>212</v>
      </c>
      <c r="F77" s="6" t="s">
        <v>164</v>
      </c>
      <c r="G77" s="4"/>
      <c r="H77" s="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213</v>
      </c>
      <c r="B78" s="4">
        <v>66068.0</v>
      </c>
      <c r="C78" s="5" t="s">
        <v>169</v>
      </c>
      <c r="D78" s="4" t="s">
        <v>214</v>
      </c>
      <c r="E78" s="4" t="s">
        <v>215</v>
      </c>
      <c r="F78" s="6" t="s">
        <v>216</v>
      </c>
      <c r="G78" s="4"/>
      <c r="H78" s="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217</v>
      </c>
      <c r="B79" s="4">
        <v>66070.0</v>
      </c>
      <c r="C79" s="5" t="s">
        <v>218</v>
      </c>
      <c r="D79" s="4" t="s">
        <v>214</v>
      </c>
      <c r="E79" s="4" t="s">
        <v>219</v>
      </c>
      <c r="F79" s="6" t="s">
        <v>216</v>
      </c>
      <c r="G79" s="4"/>
      <c r="H79" s="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220</v>
      </c>
      <c r="B80" s="4">
        <v>66071.0</v>
      </c>
      <c r="C80" s="5" t="s">
        <v>221</v>
      </c>
      <c r="D80" s="4" t="s">
        <v>214</v>
      </c>
      <c r="E80" s="4" t="s">
        <v>222</v>
      </c>
      <c r="F80" s="6" t="s">
        <v>216</v>
      </c>
      <c r="G80" s="4"/>
      <c r="H80" s="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2"/>
      <c r="C81" s="7"/>
      <c r="D81" s="2"/>
      <c r="E81" s="2"/>
      <c r="F81" s="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2"/>
      <c r="C82" s="7"/>
      <c r="D82" s="2"/>
      <c r="E82" s="2"/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29.0"/>
    <col customWidth="1" min="7" max="7" width="71.88"/>
  </cols>
  <sheetData>
    <row r="1">
      <c r="A1" s="9" t="s">
        <v>223</v>
      </c>
      <c r="B1" s="9" t="s">
        <v>224</v>
      </c>
      <c r="C1" s="10" t="s">
        <v>5</v>
      </c>
      <c r="D1" s="10" t="s">
        <v>225</v>
      </c>
      <c r="E1" s="11"/>
      <c r="F1" s="11"/>
      <c r="G1" s="9"/>
      <c r="H1" s="9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tr">
        <f>IFERROR(__xludf.DUMMYFUNCTION("UNIQUE(Sequence!C2:C1000)"),"promoter_AB")</f>
        <v>promoter_AB</v>
      </c>
      <c r="B2" s="10" t="s">
        <v>226</v>
      </c>
      <c r="C2" s="10" t="s">
        <v>227</v>
      </c>
      <c r="D2" s="10" t="str">
        <f t="shared" ref="D2:D30" si="1">LOWER(B2)&amp;".png"</f>
        <v>promoter.png</v>
      </c>
      <c r="E2" s="11"/>
      <c r="F2" s="11"/>
      <c r="G2" s="11"/>
      <c r="H2" s="10"/>
      <c r="I2" s="10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 t="str">
        <f>IFERROR(__xludf.DUMMYFUNCTION("""COMPUTED_VALUE"""),"promoter_EB")</f>
        <v>promoter_EB</v>
      </c>
      <c r="B3" s="10" t="s">
        <v>226</v>
      </c>
      <c r="C3" s="12" t="s">
        <v>228</v>
      </c>
      <c r="D3" s="10" t="str">
        <f t="shared" si="1"/>
        <v>promoter.png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tr">
        <f>IFERROR(__xludf.DUMMYFUNCTION("""COMPUTED_VALUE"""),"promoter_FB")</f>
        <v>promoter_FB</v>
      </c>
      <c r="B4" s="10" t="s">
        <v>226</v>
      </c>
      <c r="C4" s="12" t="s">
        <v>229</v>
      </c>
      <c r="D4" s="10" t="str">
        <f t="shared" si="1"/>
        <v>promoter.png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 t="str">
        <f>IFERROR(__xludf.DUMMYFUNCTION("""COMPUTED_VALUE"""),"promoter_GB")</f>
        <v>promoter_GB</v>
      </c>
      <c r="B5" s="10" t="s">
        <v>226</v>
      </c>
      <c r="C5" s="12" t="s">
        <v>230</v>
      </c>
      <c r="D5" s="10" t="str">
        <f t="shared" si="1"/>
        <v>promoter.png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 t="str">
        <f>IFERROR(__xludf.DUMMYFUNCTION("""COMPUTED_VALUE"""),"RBS_BC")</f>
        <v>RBS_BC</v>
      </c>
      <c r="B6" s="10" t="s">
        <v>231</v>
      </c>
      <c r="C6" s="10"/>
      <c r="D6" s="10" t="str">
        <f t="shared" si="1"/>
        <v>rbs.png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 t="str">
        <f>IFERROR(__xludf.DUMMYFUNCTION("""COMPUTED_VALUE"""),"CDS_CD")</f>
        <v>CDS_CD</v>
      </c>
      <c r="B7" s="10" t="s">
        <v>232</v>
      </c>
      <c r="C7" s="11"/>
      <c r="D7" s="10" t="str">
        <f t="shared" si="1"/>
        <v>cds.png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 t="str">
        <f>IFERROR(__xludf.DUMMYFUNCTION("""COMPUTED_VALUE"""),"terminator_DE")</f>
        <v>terminator_DE</v>
      </c>
      <c r="B8" s="10" t="s">
        <v>151</v>
      </c>
      <c r="C8" s="12" t="s">
        <v>233</v>
      </c>
      <c r="D8" s="10" t="str">
        <f t="shared" si="1"/>
        <v>terminator.png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 t="str">
        <f>IFERROR(__xludf.DUMMYFUNCTION("""COMPUTED_VALUE"""),"terminator_DF")</f>
        <v>terminator_DF</v>
      </c>
      <c r="B9" s="10" t="s">
        <v>151</v>
      </c>
      <c r="C9" s="12" t="s">
        <v>234</v>
      </c>
      <c r="D9" s="10" t="str">
        <f t="shared" si="1"/>
        <v>terminator.png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 t="str">
        <f>IFERROR(__xludf.DUMMYFUNCTION("""COMPUTED_VALUE"""),"terminator_DG")</f>
        <v>terminator_DG</v>
      </c>
      <c r="B10" s="10" t="s">
        <v>151</v>
      </c>
      <c r="C10" s="12" t="s">
        <v>235</v>
      </c>
      <c r="D10" s="10" t="str">
        <f t="shared" si="1"/>
        <v>terminator.png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 t="str">
        <f>IFERROR(__xludf.DUMMYFUNCTION("""COMPUTED_VALUE"""),"terminator_DH")</f>
        <v>terminator_DH</v>
      </c>
      <c r="B11" s="10" t="s">
        <v>151</v>
      </c>
      <c r="C11" s="12" t="s">
        <v>236</v>
      </c>
      <c r="D11" s="10" t="str">
        <f t="shared" si="1"/>
        <v>terminator.png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 t="str">
        <f>IFERROR(__xludf.DUMMYFUNCTION("""COMPUTED_VALUE"""),"backbone_AB")</f>
        <v>backbone_AB</v>
      </c>
      <c r="B12" s="10" t="s">
        <v>237</v>
      </c>
      <c r="C12" s="11"/>
      <c r="D12" s="10" t="str">
        <f t="shared" si="1"/>
        <v>backbone.png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 t="str">
        <f>IFERROR(__xludf.DUMMYFUNCTION("""COMPUTED_VALUE"""),"backbone_AE")</f>
        <v>backbone_AE</v>
      </c>
      <c r="B13" s="10" t="s">
        <v>237</v>
      </c>
      <c r="C13" s="4" t="s">
        <v>238</v>
      </c>
      <c r="D13" s="10" t="str">
        <f t="shared" si="1"/>
        <v>backbone.png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 t="str">
        <f>IFERROR(__xludf.DUMMYFUNCTION("""COMPUTED_VALUE"""),"backbone_AF")</f>
        <v>backbone_AF</v>
      </c>
      <c r="B14" s="10" t="s">
        <v>237</v>
      </c>
      <c r="C14" s="11"/>
      <c r="D14" s="10" t="str">
        <f t="shared" si="1"/>
        <v>backbone.png</v>
      </c>
      <c r="E14" s="11"/>
      <c r="F14" s="11"/>
      <c r="G14" s="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 t="str">
        <f>IFERROR(__xludf.DUMMYFUNCTION("""COMPUTED_VALUE"""),"backbone_AG")</f>
        <v>backbone_AG</v>
      </c>
      <c r="B15" s="10" t="s">
        <v>237</v>
      </c>
      <c r="C15" s="11"/>
      <c r="D15" s="10" t="str">
        <f t="shared" si="1"/>
        <v>backbone.png</v>
      </c>
      <c r="E15" s="11"/>
      <c r="F15" s="11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 t="str">
        <f>IFERROR(__xludf.DUMMYFUNCTION("""COMPUTED_VALUE"""),"backbone_AH")</f>
        <v>backbone_AH</v>
      </c>
      <c r="B16" s="10" t="s">
        <v>237</v>
      </c>
      <c r="C16" s="10"/>
      <c r="D16" s="10" t="str">
        <f t="shared" si="1"/>
        <v>backbone.png</v>
      </c>
      <c r="E16" s="11"/>
      <c r="F16" s="11"/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 t="str">
        <f>IFERROR(__xludf.DUMMYFUNCTION("""COMPUTED_VALUE"""),"backbone_BC")</f>
        <v>backbone_BC</v>
      </c>
      <c r="B17" s="10" t="s">
        <v>237</v>
      </c>
      <c r="C17" s="10"/>
      <c r="D17" s="10" t="str">
        <f t="shared" si="1"/>
        <v>backbone.png</v>
      </c>
      <c r="E17" s="11"/>
      <c r="F17" s="11"/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 t="str">
        <f>IFERROR(__xludf.DUMMYFUNCTION("""COMPUTED_VALUE"""),"backbone_CD")</f>
        <v>backbone_CD</v>
      </c>
      <c r="B18" s="10" t="s">
        <v>237</v>
      </c>
      <c r="C18" s="10"/>
      <c r="D18" s="10" t="str">
        <f t="shared" si="1"/>
        <v>backbone.png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 t="str">
        <f>IFERROR(__xludf.DUMMYFUNCTION("""COMPUTED_VALUE"""),"backbone_DE")</f>
        <v>backbone_DE</v>
      </c>
      <c r="B19" s="10" t="s">
        <v>237</v>
      </c>
      <c r="C19" s="11"/>
      <c r="D19" s="10" t="str">
        <f t="shared" si="1"/>
        <v>backbone.png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 t="str">
        <f>IFERROR(__xludf.DUMMYFUNCTION("""COMPUTED_VALUE"""),"backbone_DF")</f>
        <v>backbone_DF</v>
      </c>
      <c r="B20" s="10" t="s">
        <v>237</v>
      </c>
      <c r="C20" s="11"/>
      <c r="D20" s="10" t="str">
        <f t="shared" si="1"/>
        <v>backbone.png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 t="str">
        <f>IFERROR(__xludf.DUMMYFUNCTION("""COMPUTED_VALUE"""),"backbone_DG")</f>
        <v>backbone_DG</v>
      </c>
      <c r="B21" s="10" t="s">
        <v>237</v>
      </c>
      <c r="C21" s="11"/>
      <c r="D21" s="10" t="str">
        <f t="shared" si="1"/>
        <v>backbone.png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 t="str">
        <f>IFERROR(__xludf.DUMMYFUNCTION("""COMPUTED_VALUE"""),"backbone_DH")</f>
        <v>backbone_DH</v>
      </c>
      <c r="B22" s="10" t="s">
        <v>237</v>
      </c>
      <c r="C22" s="11"/>
      <c r="D22" s="10" t="str">
        <f t="shared" si="1"/>
        <v>backbone.png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 t="str">
        <f>IFERROR(__xludf.DUMMYFUNCTION("""COMPUTED_VALUE"""),"backbone_EB")</f>
        <v>backbone_EB</v>
      </c>
      <c r="B23" s="10" t="s">
        <v>237</v>
      </c>
      <c r="C23" s="11"/>
      <c r="D23" s="10" t="str">
        <f t="shared" si="1"/>
        <v>backbone.png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 t="str">
        <f>IFERROR(__xludf.DUMMYFUNCTION("""COMPUTED_VALUE"""),"backbone_EF")</f>
        <v>backbone_EF</v>
      </c>
      <c r="B24" s="10" t="s">
        <v>237</v>
      </c>
      <c r="C24" s="11"/>
      <c r="D24" s="10" t="str">
        <f t="shared" si="1"/>
        <v>backbone.png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 t="str">
        <f>IFERROR(__xludf.DUMMYFUNCTION("""COMPUTED_VALUE"""),"backbone_EG")</f>
        <v>backbone_EG</v>
      </c>
      <c r="B25" s="10" t="s">
        <v>237</v>
      </c>
      <c r="C25" s="11"/>
      <c r="D25" s="10" t="str">
        <f t="shared" si="1"/>
        <v>backbone.png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 t="str">
        <f>IFERROR(__xludf.DUMMYFUNCTION("""COMPUTED_VALUE"""),"backbone_EH")</f>
        <v>backbone_EH</v>
      </c>
      <c r="B26" s="10" t="s">
        <v>237</v>
      </c>
      <c r="C26" s="11"/>
      <c r="D26" s="10" t="str">
        <f t="shared" si="1"/>
        <v>backbone.png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 t="str">
        <f>IFERROR(__xludf.DUMMYFUNCTION("""COMPUTED_VALUE"""),"backbone_FB")</f>
        <v>backbone_FB</v>
      </c>
      <c r="B27" s="10" t="s">
        <v>237</v>
      </c>
      <c r="C27" s="11"/>
      <c r="D27" s="10" t="str">
        <f t="shared" si="1"/>
        <v>backbone.png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 t="str">
        <f>IFERROR(__xludf.DUMMYFUNCTION("""COMPUTED_VALUE"""),"backbone_GB")</f>
        <v>backbone_GB</v>
      </c>
      <c r="B28" s="10" t="s">
        <v>237</v>
      </c>
      <c r="C28" s="11"/>
      <c r="D28" s="10" t="str">
        <f t="shared" si="1"/>
        <v>backbone.png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 t="str">
        <f>IFERROR(__xludf.DUMMYFUNCTION("""COMPUTED_VALUE"""),"backbone_FG")</f>
        <v>backbone_FG</v>
      </c>
      <c r="B29" s="10" t="s">
        <v>237</v>
      </c>
      <c r="C29" s="13" t="s">
        <v>239</v>
      </c>
      <c r="D29" s="10" t="str">
        <f t="shared" si="1"/>
        <v>backbone.png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 t="str">
        <f>IFERROR(__xludf.DUMMYFUNCTION("""COMPUTED_VALUE"""),"backbone_GH")</f>
        <v>backbone_GH</v>
      </c>
      <c r="B30" s="10" t="s">
        <v>237</v>
      </c>
      <c r="C30" s="13" t="s">
        <v>240</v>
      </c>
      <c r="D30" s="10" t="str">
        <f t="shared" si="1"/>
        <v>backbone.png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9.38"/>
    <col customWidth="1" min="3" max="3" width="18.25"/>
    <col customWidth="1" min="4" max="4" width="36.88"/>
  </cols>
  <sheetData>
    <row r="1">
      <c r="A1" s="14" t="s">
        <v>241</v>
      </c>
      <c r="B1" s="15" t="s">
        <v>242</v>
      </c>
      <c r="C1" s="16" t="s">
        <v>224</v>
      </c>
      <c r="D1" s="16" t="s">
        <v>5</v>
      </c>
    </row>
    <row r="2">
      <c r="A2" s="17" t="s">
        <v>243</v>
      </c>
      <c r="B2" s="18" t="s">
        <v>244</v>
      </c>
      <c r="C2" s="19" t="s">
        <v>245</v>
      </c>
      <c r="D2" s="19" t="s">
        <v>246</v>
      </c>
    </row>
    <row r="3">
      <c r="C3" s="20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15" t="s">
        <v>247</v>
      </c>
      <c r="B1" s="14" t="s">
        <v>248</v>
      </c>
      <c r="C1" s="14" t="s">
        <v>249</v>
      </c>
    </row>
    <row r="2">
      <c r="A2" s="21" t="s">
        <v>250</v>
      </c>
      <c r="B2" s="22" t="s">
        <v>251</v>
      </c>
      <c r="C2" s="22" t="s">
        <v>252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75"/>
    <col customWidth="1" min="2" max="2" width="18.25"/>
    <col customWidth="1" min="3" max="3" width="71.88"/>
  </cols>
  <sheetData>
    <row r="1">
      <c r="A1" s="23" t="s">
        <v>253</v>
      </c>
      <c r="B1" s="23" t="s">
        <v>224</v>
      </c>
      <c r="C1" s="23" t="s">
        <v>5</v>
      </c>
    </row>
    <row r="2">
      <c r="A2" s="3" t="str">
        <f>IFERROR(__xludf.DUMMYFUNCTION("TRIM(REGEXREPLACE(TEXTJOIN(""|"", FALSE, assembly_grid!1:1), ""\|+$"", """"))"),"promoter_AB|RBS_BC|CDS_CD|terminator_DE|backbone_AE")</f>
        <v>promoter_AB|RBS_BC|CDS_CD|terminator_DE|backbone_AE</v>
      </c>
      <c r="B2" s="4" t="s">
        <v>254</v>
      </c>
      <c r="C2" s="4" t="s">
        <v>255</v>
      </c>
    </row>
    <row r="3">
      <c r="A3" s="3" t="str">
        <f>IFERROR(__xludf.DUMMYFUNCTION("TRIM(REGEXREPLACE(TEXTJOIN(""|"", FALSE, assembly_grid!2:2), ""\|+$"", """"))"),"promoter_EB|RBS_BC|CDS_CD|terminator_DF|backbone_EF")</f>
        <v>promoter_EB|RBS_BC|CDS_CD|terminator_DF|backbone_EF</v>
      </c>
      <c r="B3" s="4" t="s">
        <v>256</v>
      </c>
      <c r="C3" s="13" t="s">
        <v>257</v>
      </c>
    </row>
    <row r="4">
      <c r="A4" s="3" t="str">
        <f>IFERROR(__xludf.DUMMYFUNCTION("TRIM(REGEXREPLACE(TEXTJOIN(""|"", FALSE, assembly_grid!3:3), ""\|+$"", """"))"),"promoter_FB|RBS_BC|CDS_CD|terminator_DG|backbone_FG")</f>
        <v>promoter_FB|RBS_BC|CDS_CD|terminator_DG|backbone_FG</v>
      </c>
      <c r="B4" s="4" t="s">
        <v>258</v>
      </c>
      <c r="C4" s="13" t="s">
        <v>259</v>
      </c>
    </row>
    <row r="5">
      <c r="A5" s="3" t="str">
        <f>IFERROR(__xludf.DUMMYFUNCTION("TRIM(REGEXREPLACE(TEXTJOIN(""|"", FALSE, assembly_grid!4:4), ""\|+$"", """"))"),"promoter_GB|RBS_BC|CDS_CD|terminator_DH|backbone_GH")</f>
        <v>promoter_GB|RBS_BC|CDS_CD|terminator_DH|backbone_GH</v>
      </c>
      <c r="B5" s="4" t="s">
        <v>260</v>
      </c>
      <c r="C5" s="13" t="s">
        <v>261</v>
      </c>
    </row>
    <row r="6">
      <c r="A6" s="5" t="str">
        <f>IFERROR(__xludf.DUMMYFUNCTION("TRIM(REGEXREPLACE(TEXTJOIN(""|"", FALSE, assembly_grid!5:5), ""\|+$"", """"))"),"")</f>
        <v/>
      </c>
    </row>
    <row r="7">
      <c r="A7" s="5" t="str">
        <f>IFERROR(__xludf.DUMMYFUNCTION("TRIM(REGEXREPLACE(TEXTJOIN(""|"", FALSE, assembly_grid!6:6), ""\|+$"", """"))"),"")</f>
        <v/>
      </c>
    </row>
    <row r="8">
      <c r="A8" s="5" t="str">
        <f>IFERROR(__xludf.DUMMYFUNCTION("TRIM(REGEXREPLACE(TEXTJOIN(""|"", FALSE, assembly_grid!7:7), ""\|+$"", """"))"),"")</f>
        <v/>
      </c>
    </row>
    <row r="9">
      <c r="A9" s="5" t="str">
        <f>IFERROR(__xludf.DUMMYFUNCTION("TRIM(REGEXREPLACE(TEXTJOIN(""|"", FALSE, assembly_grid!8:8), ""\|+$"", """"))"),"")</f>
        <v/>
      </c>
    </row>
    <row r="10">
      <c r="A10" s="5" t="str">
        <f>IFERROR(__xludf.DUMMYFUNCTION("TRIM(REGEXREPLACE(TEXTJOIN(""|"", FALSE, assembly_grid!9:9), ""\|+$"", """"))"),"")</f>
        <v/>
      </c>
    </row>
    <row r="11">
      <c r="A11" s="5" t="str">
        <f>IFERROR(__xludf.DUMMYFUNCTION("TRIM(REGEXREPLACE(TEXTJOIN(""|"", FALSE, assembly_grid!10:10), ""\|+$"", """"))"),"")</f>
        <v/>
      </c>
    </row>
    <row r="12">
      <c r="A12" s="5" t="str">
        <f>IFERROR(__xludf.DUMMYFUNCTION("TRIM(REGEXREPLACE(TEXTJOIN(""|"", FALSE, assembly_grid!11:11), ""\|+$"", """"))"),"")</f>
        <v/>
      </c>
    </row>
    <row r="13">
      <c r="A13" s="5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12.75"/>
    <col customWidth="1" min="4" max="4" width="20.5"/>
    <col customWidth="1" min="5" max="5" width="16.38"/>
  </cols>
  <sheetData>
    <row r="1">
      <c r="A1" s="10" t="s">
        <v>7</v>
      </c>
      <c r="B1" s="14" t="s">
        <v>102</v>
      </c>
      <c r="C1" s="14" t="s">
        <v>121</v>
      </c>
      <c r="D1" s="14" t="s">
        <v>149</v>
      </c>
      <c r="E1" s="14" t="s">
        <v>166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" t="s">
        <v>12</v>
      </c>
      <c r="B2" s="14" t="s">
        <v>102</v>
      </c>
      <c r="C2" s="14" t="s">
        <v>121</v>
      </c>
      <c r="D2" s="14" t="s">
        <v>153</v>
      </c>
      <c r="E2" s="14" t="s">
        <v>199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4" t="s">
        <v>15</v>
      </c>
      <c r="B3" s="14" t="s">
        <v>102</v>
      </c>
      <c r="C3" s="14" t="s">
        <v>121</v>
      </c>
      <c r="D3" s="14" t="s">
        <v>156</v>
      </c>
      <c r="E3" s="14" t="s">
        <v>218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4" t="s">
        <v>18</v>
      </c>
      <c r="B4" s="14" t="s">
        <v>102</v>
      </c>
      <c r="C4" s="14" t="s">
        <v>121</v>
      </c>
      <c r="D4" s="14" t="s">
        <v>159</v>
      </c>
      <c r="E4" s="14" t="s">
        <v>221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24" t="s">
        <v>262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24" t="s">
        <v>263</v>
      </c>
      <c r="C1" s="24" t="s">
        <v>264</v>
      </c>
      <c r="D1" s="24" t="s">
        <v>2</v>
      </c>
    </row>
  </sheetData>
  <drawing r:id="rId1"/>
</worksheet>
</file>