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DaM\TmpFiles\"/>
    </mc:Choice>
  </mc:AlternateContent>
  <bookViews>
    <workbookView xWindow="0" yWindow="0" windowWidth="28800" windowHeight="12225"/>
  </bookViews>
  <sheets>
    <sheet name="SPOT_Summary (SELL)" sheetId="4" r:id="rId1"/>
    <sheet name="SPOT_Summary (BUY)" sheetId="5" r:id="rId2"/>
    <sheet name="MKT_Coupling" sheetId="6" r:id="rId3"/>
    <sheet name="Summary_Chart" sheetId="7" r:id="rId4"/>
  </sheets>
  <definedNames>
    <definedName name="BRD_EXP_NAMES_DAM_CPL">MKT_Coupling!$A$19:$A$23</definedName>
    <definedName name="BRD_EXP_NAMES_SUM_BUY">'SPOT_Summary (BUY)'!$A$34:$A$38</definedName>
    <definedName name="BRD_EXP_NAMES_SUM_BUY_CPL">'SPOT_Summary (BUY)'!$A$42:$A$47</definedName>
    <definedName name="BRD_EXP_VALUES_DAM_CPL">MKT_Coupling!$B$19:$Z$23</definedName>
    <definedName name="BRD_EXP_VALUES_SUM_BUY">'SPOT_Summary (BUY)'!$B$34:$Z$38</definedName>
    <definedName name="BRD_EXP_VALUES_SUM_BUY_CPL">'SPOT_Summary (BUY)'!$B$42:$Z$47</definedName>
    <definedName name="BRD_IMP_NAMES_DAM_CPL">MKT_Coupling!$A$11:$A$15</definedName>
    <definedName name="BRD_IMP_NAMES_SUM_SELL">'SPOT_Summary (SELL)'!$A$34:$A$38</definedName>
    <definedName name="BRD_IMP_NAMES_SUM_SELL_CPL">'SPOT_Summary (SELL)'!$A$42:$A$47</definedName>
    <definedName name="BRD_IMP_VALUES_DAM_CPL">MKT_Coupling!$B$11:$Z$15</definedName>
    <definedName name="BRD_IMP_VALUES_SUM_SELL">'SPOT_Summary (SELL)'!$B$34:$Z$38</definedName>
    <definedName name="BRD_IMP_VALUES_SUM_SELL_CPL">'SPOT_Summary (SELL)'!$B$42:$Z$47</definedName>
    <definedName name="BUY_ORDERS_NAMES_SUM_BUY">'SPOT_Summary (BUY)'!$A$28:$A$30</definedName>
    <definedName name="BUY_ORDERS_VALUES_SUM_BUY">'SPOT_Summary (BUY)'!$B$28:$Z$30</definedName>
    <definedName name="DAM_CPL_PUB_TIME">MKT_Coupling!$V$1</definedName>
    <definedName name="DEMAND_NAMES_SUM_BUY">'SPOT_Summary (BUY)'!$A$19:$A$24</definedName>
    <definedName name="DEMAND_NAMES_SUM_SELL">'SPOT_Summary (SELL)'!$A$19:$A$24</definedName>
    <definedName name="DEMAND_VALUES_SUM_BUY">'SPOT_Summary (BUY)'!$B$19:$Z$24</definedName>
    <definedName name="DEMAND_VALUES_SUM_SELL">'SPOT_Summary (SELL)'!$B$19:$Z$24</definedName>
    <definedName name="GR_MAINLAND_MCP_DAM_CPL">MKT_Coupling!$B$7:$Z$7</definedName>
    <definedName name="GR_MAINLAND_MCP_SUM_BUY">'SPOT_Summary (BUY)'!$B$7:$Z$7</definedName>
    <definedName name="GR_MAINLAND_MCP_SUM_SELL">'SPOT_Summary (SELL)'!$B$7:$Z$7</definedName>
    <definedName name="MKT_DAM_COUPLING_DELIVERY_DAY">MKT_Coupling!$A$2</definedName>
    <definedName name="MKT_DAM_COUPLING_TITLE">MKT_Coupling!$A$1</definedName>
    <definedName name="MKT_SUM_BUY_DELIVERY_DAY">'SPOT_Summary (BUY)'!$A$2</definedName>
    <definedName name="MKT_SUM_BUY_TITLE">'SPOT_Summary (BUY)'!$A$1</definedName>
    <definedName name="MKT_SUM_SELL_DELIVERY_DAY">'SPOT_Summary (SELL)'!$A$2</definedName>
    <definedName name="MKT_SUM_SELL_TITLE">'SPOT_Summary (SELL)'!$A$1</definedName>
    <definedName name="MTUs_MKT_DAM_COUPLING">MKT_Coupling!$B$2:$Z$2</definedName>
    <definedName name="MTUs_MKT_SUM_BUY">'SPOT_Summary (BUY)'!$B$2:$Z$2</definedName>
    <definedName name="MTUs_MKT_SUM_SELL">'SPOT_Summary (SELL)'!$B$2:$Z$2</definedName>
    <definedName name="NET_POSITION_GR_MAINLAND_DAM_CPL">MKT_Coupling!$B$4:$Z$4</definedName>
    <definedName name="_xlnm.Print_Area" localSheetId="2">MKT_Coupling!$A$1:$AA$24</definedName>
    <definedName name="_xlnm.Print_Area" localSheetId="0">'SPOT_Summary (SELL)'!$A$1:$AA$39</definedName>
    <definedName name="SELL_ORDERS_NAMES_SUM_SELL">'SPOT_Summary (SELL)'!$A$28:$A$30</definedName>
    <definedName name="SELL_ORDERS_VALUES_SUM_SELL">'SPOT_Summary (SELL)'!$B$28:$Z$30</definedName>
    <definedName name="TOT_DEMAND_GR_MAINLAND_SUM_BUY">'SPOT_Summary (BUY)'!$B$4:$Z$4</definedName>
    <definedName name="TOT_SUM_BUY_PUB_TIME">'SPOT_Summary (BUY)'!$V$1</definedName>
    <definedName name="TOT_SUM_SELL_PUB_TIME">'SPOT_Summary (SELL)'!$V$1</definedName>
    <definedName name="TOT_SUPPLY_GR_MAINLAND_SUM_SELL">'SPOT_Summary (SELL)'!$B$4:$Z$4</definedName>
    <definedName name="UNITS_CRT_VALUES_SUM_BUY">'SPOT_Summary (BUY)'!$B$11:$Z$11</definedName>
    <definedName name="UNITS_CRT_VALUES_SUM_SELL">'SPOT_Summary (SELL)'!$B$11:$Z$11</definedName>
    <definedName name="UNITS_CRTRES_VALUES_SUM_BUY">'SPOT_Summary (BUY)'!$B$15:$Z$15</definedName>
    <definedName name="UNITS_CRTRES_VALUES_SUM_SELL">'SPOT_Summary (SELL)'!$B$15:$Z$15</definedName>
    <definedName name="UNITS_GAS_VALUES_SUM_BUY">'SPOT_Summary (BUY)'!$B$12:$Z$12</definedName>
    <definedName name="UNITS_GAS_VALUES_SUM_SELL">'SPOT_Summary (SELL)'!$B$12:$Z$12</definedName>
    <definedName name="UNITS_HDR_VALUES_SUM_BUY">'SPOT_Summary (BUY)'!$B$13:$Z$13</definedName>
    <definedName name="UNITS_HDR_VALUES_SUM_SELL">'SPOT_Summary (SELL)'!$B$13:$Z$13</definedName>
    <definedName name="UNITS_IMP_VALUES_SUM_SELL">'SPOT_Summary (SELL)'!$B$39:$Z$39</definedName>
    <definedName name="UNITS_LIG_VALUES_SUM_BUY">'SPOT_Summary (BUY)'!$B$10:$Z$10</definedName>
    <definedName name="UNITS_LIG_VALUES_SUM_SELL">'SPOT_Summary (SELL)'!$B$10:$Z$10</definedName>
    <definedName name="UNITS_NAMES_SUM_BUY">'SPOT_Summary (BUY)'!$A$10:$A$15</definedName>
    <definedName name="UNITS_NAMES_SUM_SELL">'SPOT_Summary (SELL)'!$A$10:$A$15</definedName>
    <definedName name="UNITS_RES_VALUES_SUM_BUY">'SPOT_Summary (BUY)'!$B$14:$Z$14</definedName>
    <definedName name="UNITS_RES_VALUES_SUM_SELL">'SPOT_Summary (SELL)'!$B$14:$Z$14</definedName>
    <definedName name="UNITS_VALUES_SUM_BUY">'SPOT_Summary (BUY)'!$B$10:$Z$15</definedName>
    <definedName name="UNITS_VALUES_SUM_SELL">'SPOT_Summary (SELL)'!$B$10:$Z$15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4" i="6" l="1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A24" i="6" s="1"/>
  <c r="AA23" i="6"/>
  <c r="AA22" i="6"/>
  <c r="AA21" i="6"/>
  <c r="AA20" i="6"/>
  <c r="AA19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A16" i="6" s="1"/>
  <c r="AA15" i="6"/>
  <c r="AA14" i="6"/>
  <c r="AA13" i="6"/>
  <c r="AA12" i="6"/>
  <c r="AA11" i="6"/>
  <c r="AA7" i="6"/>
  <c r="AA4" i="6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A48" i="5" s="1"/>
  <c r="AA47" i="5"/>
  <c r="AA46" i="5"/>
  <c r="AA45" i="5"/>
  <c r="AA44" i="5"/>
  <c r="AA43" i="5"/>
  <c r="AA42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A39" i="5" s="1"/>
  <c r="AA38" i="5"/>
  <c r="AA37" i="5"/>
  <c r="AA36" i="5"/>
  <c r="AA35" i="5"/>
  <c r="AA34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A30" i="5"/>
  <c r="AA29" i="5"/>
  <c r="AA28" i="5"/>
  <c r="AA31" i="5" s="1"/>
  <c r="Z25" i="5"/>
  <c r="Z51" i="5" s="1"/>
  <c r="Y25" i="5"/>
  <c r="Y51" i="5" s="1"/>
  <c r="X25" i="5"/>
  <c r="X51" i="5" s="1"/>
  <c r="W25" i="5"/>
  <c r="W51" i="5" s="1"/>
  <c r="V25" i="5"/>
  <c r="V51" i="5" s="1"/>
  <c r="U25" i="5"/>
  <c r="U51" i="5" s="1"/>
  <c r="T25" i="5"/>
  <c r="T51" i="5" s="1"/>
  <c r="S25" i="5"/>
  <c r="S51" i="5" s="1"/>
  <c r="R25" i="5"/>
  <c r="R51" i="5" s="1"/>
  <c r="Q25" i="5"/>
  <c r="Q51" i="5" s="1"/>
  <c r="P25" i="5"/>
  <c r="P51" i="5" s="1"/>
  <c r="O25" i="5"/>
  <c r="O51" i="5" s="1"/>
  <c r="N25" i="5"/>
  <c r="N51" i="5" s="1"/>
  <c r="M25" i="5"/>
  <c r="M51" i="5" s="1"/>
  <c r="L25" i="5"/>
  <c r="L51" i="5" s="1"/>
  <c r="K25" i="5"/>
  <c r="K51" i="5" s="1"/>
  <c r="J25" i="5"/>
  <c r="J51" i="5" s="1"/>
  <c r="I25" i="5"/>
  <c r="I51" i="5" s="1"/>
  <c r="H25" i="5"/>
  <c r="H51" i="5" s="1"/>
  <c r="G25" i="5"/>
  <c r="G51" i="5" s="1"/>
  <c r="F25" i="5"/>
  <c r="F51" i="5" s="1"/>
  <c r="E25" i="5"/>
  <c r="E51" i="5" s="1"/>
  <c r="D25" i="5"/>
  <c r="D51" i="5" s="1"/>
  <c r="C25" i="5"/>
  <c r="C51" i="5" s="1"/>
  <c r="B25" i="5"/>
  <c r="B51" i="5" s="1"/>
  <c r="AA24" i="5"/>
  <c r="AA23" i="5"/>
  <c r="AA22" i="5"/>
  <c r="AA21" i="5"/>
  <c r="AA20" i="5"/>
  <c r="AA19" i="5"/>
  <c r="AA25" i="5" s="1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A15" i="5"/>
  <c r="AA14" i="5"/>
  <c r="AA13" i="5"/>
  <c r="AA12" i="5"/>
  <c r="AA11" i="5"/>
  <c r="AA10" i="5"/>
  <c r="AA16" i="5" s="1"/>
  <c r="AA7" i="5"/>
  <c r="AA4" i="5"/>
  <c r="Z51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A48" i="4" s="1"/>
  <c r="AA47" i="4"/>
  <c r="AA46" i="4"/>
  <c r="AA45" i="4"/>
  <c r="AA44" i="4"/>
  <c r="AA43" i="4"/>
  <c r="AA42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A39" i="4" s="1"/>
  <c r="AA38" i="4"/>
  <c r="AA37" i="4"/>
  <c r="AA36" i="4"/>
  <c r="AA35" i="4"/>
  <c r="AA34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A30" i="4"/>
  <c r="AA29" i="4"/>
  <c r="AA28" i="4"/>
  <c r="AA31" i="4" s="1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A24" i="4"/>
  <c r="AA23" i="4"/>
  <c r="AA22" i="4"/>
  <c r="AA21" i="4"/>
  <c r="AA20" i="4"/>
  <c r="AA19" i="4"/>
  <c r="AA25" i="4" s="1"/>
  <c r="Z16" i="4"/>
  <c r="Y16" i="4"/>
  <c r="Y51" i="4" s="1"/>
  <c r="X16" i="4"/>
  <c r="X51" i="4" s="1"/>
  <c r="W16" i="4"/>
  <c r="W51" i="4" s="1"/>
  <c r="V16" i="4"/>
  <c r="V51" i="4" s="1"/>
  <c r="U16" i="4"/>
  <c r="U51" i="4" s="1"/>
  <c r="T16" i="4"/>
  <c r="T51" i="4" s="1"/>
  <c r="S16" i="4"/>
  <c r="S51" i="4" s="1"/>
  <c r="R16" i="4"/>
  <c r="R51" i="4" s="1"/>
  <c r="Q16" i="4"/>
  <c r="Q51" i="4" s="1"/>
  <c r="P16" i="4"/>
  <c r="P51" i="4" s="1"/>
  <c r="O16" i="4"/>
  <c r="O51" i="4" s="1"/>
  <c r="N16" i="4"/>
  <c r="N51" i="4" s="1"/>
  <c r="M16" i="4"/>
  <c r="M51" i="4" s="1"/>
  <c r="L16" i="4"/>
  <c r="L51" i="4" s="1"/>
  <c r="K16" i="4"/>
  <c r="K51" i="4" s="1"/>
  <c r="J16" i="4"/>
  <c r="J51" i="4" s="1"/>
  <c r="I16" i="4"/>
  <c r="I51" i="4" s="1"/>
  <c r="H16" i="4"/>
  <c r="H51" i="4" s="1"/>
  <c r="G16" i="4"/>
  <c r="G51" i="4" s="1"/>
  <c r="F16" i="4"/>
  <c r="F51" i="4" s="1"/>
  <c r="E16" i="4"/>
  <c r="E51" i="4" s="1"/>
  <c r="D16" i="4"/>
  <c r="D51" i="4" s="1"/>
  <c r="C16" i="4"/>
  <c r="C51" i="4" s="1"/>
  <c r="B16" i="4"/>
  <c r="B51" i="4" s="1"/>
  <c r="AA15" i="4"/>
  <c r="AA14" i="4"/>
  <c r="AA13" i="4"/>
  <c r="AA12" i="4"/>
  <c r="AA11" i="4"/>
  <c r="AA10" i="4"/>
  <c r="AA16" i="4" s="1"/>
  <c r="AA7" i="4"/>
  <c r="AA4" i="4"/>
  <c r="AA51" i="5" l="1"/>
  <c r="AA51" i="4"/>
</calcChain>
</file>

<file path=xl/sharedStrings.xml><?xml version="1.0" encoding="utf-8"?>
<sst xmlns="http://schemas.openxmlformats.org/spreadsheetml/2006/main" count="117" uniqueCount="53">
  <si>
    <t>Publication on: 28/04/2022 14:04:32</t>
  </si>
  <si>
    <t>TOTAL</t>
  </si>
  <si>
    <t>Total SELL Trades</t>
  </si>
  <si>
    <t>Greece Mainland</t>
  </si>
  <si>
    <t>Market Clearing Price</t>
  </si>
  <si>
    <t>PRODUCTION TECHNOLOGY / MTU</t>
  </si>
  <si>
    <t>LIGNITE</t>
  </si>
  <si>
    <t>CRETE CONVENTIONAL</t>
  </si>
  <si>
    <t>GAS</t>
  </si>
  <si>
    <t>HYDRO</t>
  </si>
  <si>
    <t>RENEWABLES</t>
  </si>
  <si>
    <t>CRETE RENEWABLES</t>
  </si>
  <si>
    <t>PRODUCTION</t>
  </si>
  <si>
    <t>DEMAND / MTU</t>
  </si>
  <si>
    <t>HV LOAD</t>
  </si>
  <si>
    <t>MV LOAD</t>
  </si>
  <si>
    <t>LV LOAD</t>
  </si>
  <si>
    <t>PUMP</t>
  </si>
  <si>
    <t>SYSTEM LOSSES</t>
  </si>
  <si>
    <t>CRETE LOAD</t>
  </si>
  <si>
    <t>DEMAND</t>
  </si>
  <si>
    <t>SELL TRADES Price Type /  MTU</t>
  </si>
  <si>
    <t>Priority Price-Taking</t>
  </si>
  <si>
    <t>Hybrid</t>
  </si>
  <si>
    <t>Block</t>
  </si>
  <si>
    <t>SELL</t>
  </si>
  <si>
    <t>BORDER IMPORTS</t>
  </si>
  <si>
    <t>AL-GR</t>
  </si>
  <si>
    <t>MK-GR</t>
  </si>
  <si>
    <t>BG-GR</t>
  </si>
  <si>
    <t>TR-GR</t>
  </si>
  <si>
    <t>IT-GR</t>
  </si>
  <si>
    <t xml:space="preserve"> IMPORTS</t>
  </si>
  <si>
    <t>BORDER IMPORTS (IMPLICIT)</t>
  </si>
  <si>
    <t>CR-GR</t>
  </si>
  <si>
    <t xml:space="preserve"> IMPORTS (IMPLICIT)</t>
  </si>
  <si>
    <t>Total BUY Trades</t>
  </si>
  <si>
    <t>BUY TRADES Price Type /  MTU</t>
  </si>
  <si>
    <t>BUY</t>
  </si>
  <si>
    <t>BORDER EXPORTS</t>
  </si>
  <si>
    <t>GR-AL</t>
  </si>
  <si>
    <t>GR-MK</t>
  </si>
  <si>
    <t>GR-BG</t>
  </si>
  <si>
    <t>GR-TR</t>
  </si>
  <si>
    <t>GR-IT</t>
  </si>
  <si>
    <t>EXPORTS</t>
  </si>
  <si>
    <t>BORDER EXPORTS (IMPLICIT)</t>
  </si>
  <si>
    <t>GR-CR</t>
  </si>
  <si>
    <t>EXPORTS (IMPLICIT)</t>
  </si>
  <si>
    <t>BIDDING ZONE NET POSITION</t>
  </si>
  <si>
    <t>IMPORTS (IMPLICIT)</t>
  </si>
  <si>
    <t>Day-Ahead Market</t>
  </si>
  <si>
    <t>Day-Ahead Market Coupling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</si>
</sst>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ddd\,\ dd\ mmmm\,\ yyyy"/>
    <numFmt numFmtId="165" formatCode="00"/>
    <numFmt numFmtId="166" formatCode="#,##0.000"/>
    <numFmt numFmtId="167" formatCode="0.000"/>
  </numFmts>
  <fonts count="1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6"/>
      <name val="Arial"/>
      <family val="2"/>
      <charset val="161"/>
    </font>
    <font>
      <b/>
      <sz val="14"/>
      <name val="Arial"/>
      <family val="2"/>
      <charset val="161"/>
    </font>
    <font>
      <sz val="12"/>
      <name val="Arial"/>
      <family val="2"/>
      <charset val="161"/>
    </font>
    <font>
      <sz val="11"/>
      <color theme="1"/>
      <name val="Arial"/>
      <family val="2"/>
      <charset val="161"/>
    </font>
    <font>
      <b/>
      <sz val="14"/>
      <color theme="0"/>
      <name val="Arial"/>
      <family val="2"/>
      <charset val="161"/>
    </font>
    <font>
      <b/>
      <sz val="12"/>
      <color theme="0"/>
      <name val="Arial"/>
      <family val="2"/>
      <charset val="161"/>
    </font>
    <font>
      <b/>
      <sz val="11"/>
      <color theme="0"/>
      <name val="Arial"/>
      <family val="2"/>
      <charset val="161"/>
    </font>
    <font>
      <b/>
      <sz val="11"/>
      <name val="Arial"/>
      <family val="2"/>
      <charset val="161"/>
    </font>
    <font>
      <b/>
      <sz val="11"/>
      <color theme="1"/>
      <name val="Arial"/>
      <family val="2"/>
      <charset val="161"/>
    </font>
    <font>
      <b/>
      <sz val="12"/>
      <name val="Arial"/>
      <family val="2"/>
      <charset val="161"/>
    </font>
    <font>
      <b/>
      <sz val="12"/>
      <color theme="1"/>
      <name val="Arial"/>
      <family val="2"/>
      <charset val="161"/>
    </font>
    <font>
      <b/>
      <sz val="10"/>
      <color theme="1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1">
    <xf numFmtId="0" fontId="0" fillId="0" borderId="0" xfId="0"/>
    <xf numFmtId="0" fontId="2" fillId="0" borderId="0" xfId="1" applyFont="1" applyAlignment="1">
      <alignment horizontal="left" vertical="center" indent="1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1" xfId="1" applyFont="1" applyBorder="1" applyAlignment="1">
      <alignment horizontal="right" vertical="center" indent="1" shrinkToFit="1"/>
    </xf>
    <xf numFmtId="0" fontId="5" fillId="0" borderId="0" xfId="1" applyFont="1"/>
    <xf numFmtId="164" fontId="6" fillId="2" borderId="2" xfId="1" applyNumberFormat="1" applyFont="1" applyFill="1" applyBorder="1" applyAlignment="1" applyProtection="1">
      <alignment horizontal="left" vertical="center" indent="1" shrinkToFit="1"/>
      <protection locked="0"/>
    </xf>
    <xf numFmtId="165" fontId="7" fillId="2" borderId="3" xfId="1" applyNumberFormat="1" applyFont="1" applyFill="1" applyBorder="1" applyAlignment="1" applyProtection="1">
      <alignment horizontal="center" vertical="center"/>
      <protection hidden="1"/>
    </xf>
    <xf numFmtId="165" fontId="7" fillId="2" borderId="4" xfId="1" applyNumberFormat="1" applyFont="1" applyFill="1" applyBorder="1" applyAlignment="1" applyProtection="1">
      <alignment horizontal="center" vertical="center"/>
      <protection hidden="1"/>
    </xf>
    <xf numFmtId="165" fontId="7" fillId="2" borderId="5" xfId="1" applyNumberFormat="1" applyFont="1" applyFill="1" applyBorder="1" applyAlignment="1" applyProtection="1">
      <alignment horizontal="center" vertical="center"/>
      <protection hidden="1"/>
    </xf>
    <xf numFmtId="165" fontId="7" fillId="2" borderId="6" xfId="1" applyNumberFormat="1" applyFont="1" applyFill="1" applyBorder="1" applyAlignment="1" applyProtection="1">
      <alignment horizontal="center" vertical="center"/>
      <protection hidden="1"/>
    </xf>
    <xf numFmtId="0" fontId="7" fillId="2" borderId="2" xfId="1" applyFont="1" applyFill="1" applyBorder="1" applyAlignment="1" applyProtection="1">
      <alignment horizontal="center" vertical="center"/>
      <protection hidden="1"/>
    </xf>
    <xf numFmtId="0" fontId="7" fillId="2" borderId="2" xfId="1" applyFont="1" applyFill="1" applyBorder="1" applyAlignment="1" applyProtection="1">
      <alignment horizontal="left" vertical="center" indent="1"/>
      <protection hidden="1"/>
    </xf>
    <xf numFmtId="166" fontId="8" fillId="0" borderId="7" xfId="1" applyNumberFormat="1" applyFont="1" applyFill="1" applyBorder="1" applyAlignment="1" applyProtection="1">
      <alignment horizontal="center" vertical="center" shrinkToFit="1"/>
      <protection locked="0" hidden="1"/>
    </xf>
    <xf numFmtId="166" fontId="8" fillId="0" borderId="8" xfId="1" applyNumberFormat="1" applyFont="1" applyFill="1" applyBorder="1" applyAlignment="1" applyProtection="1">
      <alignment horizontal="center" vertical="center" shrinkToFit="1"/>
      <protection locked="0" hidden="1"/>
    </xf>
    <xf numFmtId="166" fontId="8" fillId="0" borderId="9" xfId="1" applyNumberFormat="1" applyFont="1" applyFill="1" applyBorder="1" applyAlignment="1" applyProtection="1">
      <alignment horizontal="center" vertical="center" shrinkToFit="1"/>
      <protection locked="0" hidden="1"/>
    </xf>
    <xf numFmtId="0" fontId="9" fillId="0" borderId="10" xfId="1" applyFont="1" applyFill="1" applyBorder="1" applyAlignment="1" applyProtection="1">
      <alignment horizontal="left" vertical="center" indent="1"/>
      <protection hidden="1"/>
    </xf>
    <xf numFmtId="0" fontId="9" fillId="0" borderId="11" xfId="1" applyNumberFormat="1" applyFont="1" applyFill="1" applyBorder="1" applyAlignment="1" applyProtection="1">
      <alignment horizontal="right" vertical="center" shrinkToFit="1"/>
      <protection locked="0" hidden="1"/>
    </xf>
    <xf numFmtId="0" fontId="9" fillId="0" borderId="12" xfId="1" applyNumberFormat="1" applyFont="1" applyFill="1" applyBorder="1" applyAlignment="1" applyProtection="1">
      <alignment horizontal="right" vertical="center" shrinkToFit="1"/>
      <protection locked="0" hidden="1"/>
    </xf>
    <xf numFmtId="0" fontId="9" fillId="0" borderId="13" xfId="1" applyNumberFormat="1" applyFont="1" applyFill="1" applyBorder="1" applyAlignment="1" applyProtection="1">
      <alignment horizontal="right" vertical="center" shrinkToFit="1"/>
      <protection locked="0" hidden="1"/>
    </xf>
    <xf numFmtId="166" fontId="8" fillId="3" borderId="10" xfId="1" applyNumberFormat="1" applyFont="1" applyFill="1" applyBorder="1" applyAlignment="1" applyProtection="1">
      <alignment horizontal="right" vertical="center" shrinkToFit="1"/>
      <protection hidden="1"/>
    </xf>
    <xf numFmtId="0" fontId="9" fillId="0" borderId="14" xfId="1" applyFont="1" applyFill="1" applyBorder="1" applyAlignment="1" applyProtection="1">
      <alignment horizontal="left" vertical="center" indent="1"/>
      <protection hidden="1"/>
    </xf>
    <xf numFmtId="0" fontId="9" fillId="0" borderId="15" xfId="1" applyNumberFormat="1" applyFont="1" applyFill="1" applyBorder="1" applyAlignment="1" applyProtection="1">
      <alignment horizontal="right" vertical="center" shrinkToFit="1"/>
      <protection locked="0" hidden="1"/>
    </xf>
    <xf numFmtId="0" fontId="9" fillId="0" borderId="16" xfId="1" applyNumberFormat="1" applyFont="1" applyFill="1" applyBorder="1" applyAlignment="1" applyProtection="1">
      <alignment horizontal="right" vertical="center" shrinkToFit="1"/>
      <protection locked="0" hidden="1"/>
    </xf>
    <xf numFmtId="0" fontId="9" fillId="0" borderId="17" xfId="1" applyNumberFormat="1" applyFont="1" applyFill="1" applyBorder="1" applyAlignment="1" applyProtection="1">
      <alignment horizontal="right" vertical="center" shrinkToFit="1"/>
      <protection locked="0" hidden="1"/>
    </xf>
    <xf numFmtId="0" fontId="9" fillId="0" borderId="18" xfId="1" applyNumberFormat="1" applyFont="1" applyFill="1" applyBorder="1" applyAlignment="1" applyProtection="1">
      <alignment horizontal="right" vertical="center" shrinkToFit="1"/>
      <protection hidden="1"/>
    </xf>
    <xf numFmtId="0" fontId="10" fillId="0" borderId="10" xfId="1" applyFont="1" applyFill="1" applyBorder="1" applyAlignment="1" applyProtection="1">
      <alignment horizontal="left" vertical="center" indent="1" shrinkToFit="1"/>
      <protection hidden="1"/>
    </xf>
    <xf numFmtId="2" fontId="10" fillId="0" borderId="11" xfId="1" applyNumberFormat="1" applyFont="1" applyFill="1" applyBorder="1" applyAlignment="1" applyProtection="1">
      <alignment horizontal="right" vertical="center" shrinkToFit="1"/>
      <protection locked="0" hidden="1"/>
    </xf>
    <xf numFmtId="2" fontId="10" fillId="0" borderId="12" xfId="1" applyNumberFormat="1" applyFont="1" applyFill="1" applyBorder="1" applyAlignment="1" applyProtection="1">
      <alignment horizontal="right" vertical="center" shrinkToFit="1"/>
      <protection locked="0" hidden="1"/>
    </xf>
    <xf numFmtId="2" fontId="10" fillId="0" borderId="13" xfId="1" applyNumberFormat="1" applyFont="1" applyFill="1" applyBorder="1" applyAlignment="1" applyProtection="1">
      <alignment horizontal="right" vertical="center" shrinkToFit="1"/>
      <protection locked="0" hidden="1"/>
    </xf>
    <xf numFmtId="4" fontId="8" fillId="3" borderId="10" xfId="1" applyNumberFormat="1" applyFont="1" applyFill="1" applyBorder="1" applyAlignment="1" applyProtection="1">
      <alignment horizontal="right" vertical="center" shrinkToFit="1"/>
      <protection hidden="1"/>
    </xf>
    <xf numFmtId="0" fontId="10" fillId="0" borderId="19" xfId="1" applyFont="1" applyFill="1" applyBorder="1" applyAlignment="1" applyProtection="1">
      <alignment horizontal="left" vertical="center" indent="1" shrinkToFit="1"/>
      <protection hidden="1"/>
    </xf>
    <xf numFmtId="2" fontId="10" fillId="0" borderId="15" xfId="1" applyNumberFormat="1" applyFont="1" applyFill="1" applyBorder="1" applyAlignment="1" applyProtection="1">
      <alignment horizontal="right" vertical="center" shrinkToFit="1"/>
      <protection locked="0" hidden="1"/>
    </xf>
    <xf numFmtId="2" fontId="10" fillId="0" borderId="16" xfId="1" applyNumberFormat="1" applyFont="1" applyFill="1" applyBorder="1" applyAlignment="1" applyProtection="1">
      <alignment horizontal="right" vertical="center" shrinkToFit="1"/>
      <protection locked="0" hidden="1"/>
    </xf>
    <xf numFmtId="2" fontId="10" fillId="0" borderId="20" xfId="1" applyNumberFormat="1" applyFont="1" applyFill="1" applyBorder="1" applyAlignment="1" applyProtection="1">
      <alignment horizontal="right" vertical="center" shrinkToFit="1"/>
      <protection locked="0" hidden="1"/>
    </xf>
    <xf numFmtId="0" fontId="10" fillId="0" borderId="21" xfId="1" applyNumberFormat="1" applyFont="1" applyFill="1" applyBorder="1" applyAlignment="1" applyProtection="1">
      <alignment horizontal="right" vertical="center" shrinkToFit="1"/>
      <protection hidden="1"/>
    </xf>
    <xf numFmtId="0" fontId="7" fillId="4" borderId="2" xfId="1" applyFont="1" applyFill="1" applyBorder="1" applyAlignment="1" applyProtection="1">
      <alignment horizontal="left" vertical="center"/>
      <protection hidden="1"/>
    </xf>
    <xf numFmtId="165" fontId="7" fillId="0" borderId="7" xfId="1" applyNumberFormat="1" applyFont="1" applyFill="1" applyBorder="1" applyAlignment="1" applyProtection="1">
      <alignment horizontal="center" vertical="center"/>
      <protection hidden="1"/>
    </xf>
    <xf numFmtId="165" fontId="7" fillId="0" borderId="8" xfId="1" applyNumberFormat="1" applyFont="1" applyFill="1" applyBorder="1" applyAlignment="1" applyProtection="1">
      <alignment horizontal="center" vertical="center"/>
      <protection hidden="1"/>
    </xf>
    <xf numFmtId="165" fontId="7" fillId="0" borderId="9" xfId="1" applyNumberFormat="1" applyFont="1" applyFill="1" applyBorder="1" applyAlignment="1" applyProtection="1">
      <alignment horizontal="center" vertical="center"/>
      <protection hidden="1"/>
    </xf>
    <xf numFmtId="0" fontId="11" fillId="0" borderId="10" xfId="1" applyFont="1" applyFill="1" applyBorder="1" applyAlignment="1" applyProtection="1">
      <alignment horizontal="left" vertical="center" indent="1" shrinkToFit="1"/>
      <protection hidden="1"/>
    </xf>
    <xf numFmtId="0" fontId="9" fillId="0" borderId="11" xfId="1" applyNumberFormat="1" applyFont="1" applyFill="1" applyBorder="1" applyAlignment="1" applyProtection="1">
      <alignment horizontal="right" vertical="center" shrinkToFit="1"/>
      <protection hidden="1"/>
    </xf>
    <xf numFmtId="0" fontId="9" fillId="0" borderId="12" xfId="1" applyNumberFormat="1" applyFont="1" applyFill="1" applyBorder="1" applyAlignment="1" applyProtection="1">
      <alignment horizontal="right" vertical="center" shrinkToFit="1"/>
      <protection hidden="1"/>
    </xf>
    <xf numFmtId="0" fontId="9" fillId="0" borderId="13" xfId="1" applyNumberFormat="1" applyFont="1" applyFill="1" applyBorder="1" applyAlignment="1" applyProtection="1">
      <alignment horizontal="right" vertical="center" shrinkToFit="1"/>
      <protection hidden="1"/>
    </xf>
    <xf numFmtId="166" fontId="9" fillId="0" borderId="10" xfId="1" applyNumberFormat="1" applyFont="1" applyFill="1" applyBorder="1" applyAlignment="1" applyProtection="1">
      <alignment horizontal="right" vertical="center" shrinkToFit="1"/>
      <protection hidden="1"/>
    </xf>
    <xf numFmtId="0" fontId="11" fillId="0" borderId="22" xfId="1" applyFont="1" applyFill="1" applyBorder="1" applyAlignment="1" applyProtection="1">
      <alignment horizontal="left" vertical="center" indent="1" shrinkToFit="1"/>
      <protection hidden="1"/>
    </xf>
    <xf numFmtId="0" fontId="9" fillId="0" borderId="23" xfId="1" applyNumberFormat="1" applyFont="1" applyFill="1" applyBorder="1" applyAlignment="1" applyProtection="1">
      <alignment horizontal="right" vertical="center" shrinkToFit="1"/>
      <protection hidden="1"/>
    </xf>
    <xf numFmtId="0" fontId="9" fillId="0" borderId="24" xfId="1" applyNumberFormat="1" applyFont="1" applyFill="1" applyBorder="1" applyAlignment="1" applyProtection="1">
      <alignment horizontal="right" vertical="center" shrinkToFit="1"/>
      <protection hidden="1"/>
    </xf>
    <xf numFmtId="0" fontId="9" fillId="0" borderId="25" xfId="1" applyNumberFormat="1" applyFont="1" applyFill="1" applyBorder="1" applyAlignment="1" applyProtection="1">
      <alignment horizontal="right" vertical="center" shrinkToFit="1"/>
      <protection hidden="1"/>
    </xf>
    <xf numFmtId="166" fontId="9" fillId="0" borderId="22" xfId="1" applyNumberFormat="1" applyFont="1" applyFill="1" applyBorder="1" applyAlignment="1" applyProtection="1">
      <alignment horizontal="right" vertical="center" shrinkToFit="1"/>
      <protection hidden="1"/>
    </xf>
    <xf numFmtId="0" fontId="11" fillId="0" borderId="26" xfId="1" applyFont="1" applyFill="1" applyBorder="1" applyAlignment="1" applyProtection="1">
      <alignment horizontal="left" vertical="center" indent="1" shrinkToFit="1"/>
      <protection hidden="1"/>
    </xf>
    <xf numFmtId="0" fontId="9" fillId="0" borderId="27" xfId="1" applyNumberFormat="1" applyFont="1" applyFill="1" applyBorder="1" applyAlignment="1" applyProtection="1">
      <alignment horizontal="right" vertical="center" shrinkToFit="1"/>
      <protection hidden="1"/>
    </xf>
    <xf numFmtId="0" fontId="9" fillId="0" borderId="28" xfId="1" applyNumberFormat="1" applyFont="1" applyFill="1" applyBorder="1" applyAlignment="1" applyProtection="1">
      <alignment horizontal="right" vertical="center" shrinkToFit="1"/>
      <protection hidden="1"/>
    </xf>
    <xf numFmtId="0" fontId="9" fillId="0" borderId="29" xfId="1" applyNumberFormat="1" applyFont="1" applyFill="1" applyBorder="1" applyAlignment="1" applyProtection="1">
      <alignment horizontal="right" vertical="center" shrinkToFit="1"/>
      <protection hidden="1"/>
    </xf>
    <xf numFmtId="166" fontId="9" fillId="0" borderId="26" xfId="1" applyNumberFormat="1" applyFont="1" applyFill="1" applyBorder="1" applyAlignment="1" applyProtection="1">
      <alignment horizontal="right" vertical="center" shrinkToFit="1"/>
      <protection hidden="1"/>
    </xf>
    <xf numFmtId="0" fontId="11" fillId="0" borderId="19" xfId="1" applyFont="1" applyFill="1" applyBorder="1" applyAlignment="1" applyProtection="1">
      <alignment horizontal="left" vertical="center" indent="1" shrinkToFit="1"/>
      <protection hidden="1"/>
    </xf>
    <xf numFmtId="0" fontId="9" fillId="0" borderId="30" xfId="1" applyNumberFormat="1" applyFont="1" applyFill="1" applyBorder="1" applyAlignment="1" applyProtection="1">
      <alignment horizontal="right" vertical="center" shrinkToFit="1"/>
      <protection hidden="1"/>
    </xf>
    <xf numFmtId="0" fontId="9" fillId="0" borderId="31" xfId="1" applyNumberFormat="1" applyFont="1" applyFill="1" applyBorder="1" applyAlignment="1" applyProtection="1">
      <alignment horizontal="right" vertical="center" shrinkToFit="1"/>
      <protection hidden="1"/>
    </xf>
    <xf numFmtId="0" fontId="9" fillId="0" borderId="20" xfId="1" applyNumberFormat="1" applyFont="1" applyFill="1" applyBorder="1" applyAlignment="1" applyProtection="1">
      <alignment horizontal="right" vertical="center" shrinkToFit="1"/>
      <protection hidden="1"/>
    </xf>
    <xf numFmtId="166" fontId="9" fillId="0" borderId="19" xfId="1" applyNumberFormat="1" applyFont="1" applyFill="1" applyBorder="1" applyAlignment="1" applyProtection="1">
      <alignment horizontal="right" vertical="center" shrinkToFit="1"/>
      <protection hidden="1"/>
    </xf>
    <xf numFmtId="0" fontId="7" fillId="3" borderId="21" xfId="1" applyFont="1" applyFill="1" applyBorder="1" applyAlignment="1" applyProtection="1">
      <alignment horizontal="left" vertical="center" indent="1" shrinkToFit="1"/>
      <protection hidden="1"/>
    </xf>
    <xf numFmtId="167" fontId="8" fillId="3" borderId="15" xfId="1" applyNumberFormat="1" applyFont="1" applyFill="1" applyBorder="1" applyAlignment="1" applyProtection="1">
      <alignment horizontal="right" vertical="center" shrinkToFit="1"/>
      <protection hidden="1"/>
    </xf>
    <xf numFmtId="167" fontId="8" fillId="3" borderId="16" xfId="1" applyNumberFormat="1" applyFont="1" applyFill="1" applyBorder="1" applyAlignment="1" applyProtection="1">
      <alignment horizontal="right" vertical="center" shrinkToFit="1"/>
      <protection hidden="1"/>
    </xf>
    <xf numFmtId="167" fontId="8" fillId="3" borderId="17" xfId="1" applyNumberFormat="1" applyFont="1" applyFill="1" applyBorder="1" applyAlignment="1" applyProtection="1">
      <alignment horizontal="right" vertical="center" shrinkToFit="1"/>
      <protection hidden="1"/>
    </xf>
    <xf numFmtId="166" fontId="8" fillId="3" borderId="21" xfId="1" applyNumberFormat="1" applyFont="1" applyFill="1" applyBorder="1" applyAlignment="1" applyProtection="1">
      <alignment horizontal="right" vertical="center" shrinkToFit="1"/>
      <protection hidden="1"/>
    </xf>
    <xf numFmtId="0" fontId="12" fillId="0" borderId="32" xfId="1" applyFont="1" applyFill="1" applyBorder="1" applyAlignment="1" applyProtection="1">
      <alignment horizontal="left" vertical="center" indent="1" shrinkToFit="1"/>
      <protection hidden="1"/>
    </xf>
    <xf numFmtId="166" fontId="13" fillId="0" borderId="7" xfId="1" applyNumberFormat="1" applyFont="1" applyFill="1" applyBorder="1" applyAlignment="1" applyProtection="1">
      <alignment horizontal="center" vertical="center" shrinkToFit="1"/>
      <protection locked="0" hidden="1"/>
    </xf>
    <xf numFmtId="166" fontId="13" fillId="0" borderId="8" xfId="1" applyNumberFormat="1" applyFont="1" applyFill="1" applyBorder="1" applyAlignment="1" applyProtection="1">
      <alignment horizontal="center" vertical="center" shrinkToFit="1"/>
      <protection locked="0" hidden="1"/>
    </xf>
    <xf numFmtId="166" fontId="13" fillId="0" borderId="9" xfId="1" applyNumberFormat="1" applyFont="1" applyFill="1" applyBorder="1" applyAlignment="1" applyProtection="1">
      <alignment horizontal="center" vertical="center" shrinkToFit="1"/>
      <protection locked="0" hidden="1"/>
    </xf>
    <xf numFmtId="0" fontId="7" fillId="2" borderId="2" xfId="1" applyFont="1" applyFill="1" applyBorder="1" applyAlignment="1" applyProtection="1">
      <alignment horizontal="left" vertical="center"/>
      <protection hidden="1"/>
    </xf>
    <xf numFmtId="0" fontId="9" fillId="5" borderId="10" xfId="1" applyFont="1" applyFill="1" applyBorder="1" applyAlignment="1" applyProtection="1">
      <alignment horizontal="left" vertical="center" indent="1"/>
      <protection hidden="1"/>
    </xf>
    <xf numFmtId="0" fontId="9" fillId="0" borderId="11" xfId="1" applyNumberFormat="1" applyFont="1" applyBorder="1" applyAlignment="1">
      <alignment horizontal="right" vertical="center"/>
    </xf>
    <xf numFmtId="0" fontId="9" fillId="0" borderId="12" xfId="1" applyNumberFormat="1" applyFont="1" applyBorder="1" applyAlignment="1">
      <alignment horizontal="right" vertical="center"/>
    </xf>
    <xf numFmtId="0" fontId="9" fillId="0" borderId="13" xfId="1" applyNumberFormat="1" applyFont="1" applyBorder="1" applyAlignment="1">
      <alignment horizontal="right" vertical="center"/>
    </xf>
    <xf numFmtId="166" fontId="9" fillId="5" borderId="10" xfId="1" applyNumberFormat="1" applyFont="1" applyFill="1" applyBorder="1" applyAlignment="1">
      <alignment horizontal="right" vertical="center"/>
    </xf>
    <xf numFmtId="0" fontId="9" fillId="6" borderId="22" xfId="1" applyFont="1" applyFill="1" applyBorder="1" applyAlignment="1" applyProtection="1">
      <alignment horizontal="left" vertical="center" indent="1"/>
      <protection hidden="1"/>
    </xf>
    <xf numFmtId="0" fontId="9" fillId="0" borderId="27" xfId="1" applyNumberFormat="1" applyFont="1" applyBorder="1" applyAlignment="1">
      <alignment horizontal="right" vertical="center"/>
    </xf>
    <xf numFmtId="0" fontId="9" fillId="0" borderId="28" xfId="1" applyNumberFormat="1" applyFont="1" applyBorder="1" applyAlignment="1">
      <alignment horizontal="right" vertical="center"/>
    </xf>
    <xf numFmtId="0" fontId="9" fillId="0" borderId="29" xfId="1" applyNumberFormat="1" applyFont="1" applyBorder="1" applyAlignment="1">
      <alignment horizontal="right" vertical="center"/>
    </xf>
    <xf numFmtId="166" fontId="9" fillId="5" borderId="26" xfId="1" applyNumberFormat="1" applyFont="1" applyFill="1" applyBorder="1" applyAlignment="1">
      <alignment horizontal="right" vertical="center"/>
    </xf>
    <xf numFmtId="0" fontId="9" fillId="0" borderId="30" xfId="1" applyNumberFormat="1" applyFont="1" applyBorder="1" applyAlignment="1">
      <alignment horizontal="right" vertical="center"/>
    </xf>
    <xf numFmtId="0" fontId="9" fillId="0" borderId="31" xfId="1" applyNumberFormat="1" applyFont="1" applyBorder="1" applyAlignment="1">
      <alignment horizontal="right" vertical="center"/>
    </xf>
    <xf numFmtId="0" fontId="9" fillId="6" borderId="14" xfId="1" applyFont="1" applyFill="1" applyBorder="1" applyAlignment="1" applyProtection="1">
      <alignment horizontal="left" vertical="center" indent="1"/>
      <protection hidden="1"/>
    </xf>
    <xf numFmtId="0" fontId="9" fillId="0" borderId="20" xfId="1" applyNumberFormat="1" applyFont="1" applyBorder="1" applyAlignment="1">
      <alignment horizontal="right" vertical="center"/>
    </xf>
    <xf numFmtId="166" fontId="9" fillId="5" borderId="19" xfId="1" applyNumberFormat="1" applyFont="1" applyFill="1" applyBorder="1" applyAlignment="1">
      <alignment horizontal="right" vertical="center"/>
    </xf>
    <xf numFmtId="0" fontId="9" fillId="0" borderId="26" xfId="1" applyFont="1" applyFill="1" applyBorder="1" applyAlignment="1" applyProtection="1">
      <alignment horizontal="left" vertical="center" indent="1"/>
      <protection hidden="1"/>
    </xf>
    <xf numFmtId="0" fontId="7" fillId="3" borderId="18" xfId="1" applyFont="1" applyFill="1" applyBorder="1" applyAlignment="1" applyProtection="1">
      <alignment horizontal="left" vertical="center" indent="1" shrinkToFit="1"/>
      <protection hidden="1"/>
    </xf>
    <xf numFmtId="167" fontId="8" fillId="3" borderId="33" xfId="1" applyNumberFormat="1" applyFont="1" applyFill="1" applyBorder="1" applyAlignment="1" applyProtection="1">
      <alignment horizontal="right" vertical="center" shrinkToFit="1"/>
      <protection hidden="1"/>
    </xf>
    <xf numFmtId="167" fontId="8" fillId="3" borderId="34" xfId="1" applyNumberFormat="1" applyFont="1" applyFill="1" applyBorder="1" applyAlignment="1" applyProtection="1">
      <alignment horizontal="right" vertical="center" shrinkToFit="1"/>
      <protection hidden="1"/>
    </xf>
    <xf numFmtId="167" fontId="8" fillId="3" borderId="35" xfId="1" applyNumberFormat="1" applyFont="1" applyFill="1" applyBorder="1" applyAlignment="1" applyProtection="1">
      <alignment horizontal="right" vertical="center" shrinkToFit="1"/>
      <protection hidden="1"/>
    </xf>
    <xf numFmtId="166" fontId="8" fillId="3" borderId="18" xfId="1" applyNumberFormat="1" applyFont="1" applyFill="1" applyBorder="1" applyAlignment="1" applyProtection="1">
      <alignment horizontal="right" vertical="center" shrinkToFit="1"/>
      <protection hidden="1"/>
    </xf>
    <xf numFmtId="165" fontId="7" fillId="0" borderId="36" xfId="1" applyNumberFormat="1" applyFont="1" applyFill="1" applyBorder="1" applyAlignment="1" applyProtection="1">
      <alignment horizontal="center" vertical="center"/>
      <protection hidden="1"/>
    </xf>
    <xf numFmtId="165" fontId="7" fillId="0" borderId="37" xfId="1" applyNumberFormat="1" applyFont="1" applyFill="1" applyBorder="1" applyAlignment="1" applyProtection="1">
      <alignment horizontal="center" vertical="center"/>
      <protection hidden="1"/>
    </xf>
    <xf numFmtId="165" fontId="7" fillId="0" borderId="38" xfId="1" applyNumberFormat="1" applyFont="1" applyFill="1" applyBorder="1" applyAlignment="1" applyProtection="1">
      <alignment horizontal="center" vertical="center"/>
      <protection hidden="1"/>
    </xf>
    <xf numFmtId="0" fontId="9" fillId="5" borderId="11" xfId="1" applyNumberFormat="1" applyFont="1" applyFill="1" applyBorder="1" applyAlignment="1">
      <alignment horizontal="right" vertical="center"/>
    </xf>
    <xf numFmtId="0" fontId="9" fillId="5" borderId="39" xfId="1" applyNumberFormat="1" applyFont="1" applyFill="1" applyBorder="1" applyAlignment="1">
      <alignment horizontal="right" vertical="center"/>
    </xf>
    <xf numFmtId="0" fontId="9" fillId="5" borderId="13" xfId="1" applyNumberFormat="1" applyFont="1" applyFill="1" applyBorder="1" applyAlignment="1">
      <alignment horizontal="right" vertical="center"/>
    </xf>
    <xf numFmtId="0" fontId="9" fillId="5" borderId="26" xfId="1" applyFont="1" applyFill="1" applyBorder="1" applyAlignment="1" applyProtection="1">
      <alignment horizontal="left" vertical="center" indent="1"/>
      <protection hidden="1"/>
    </xf>
    <xf numFmtId="0" fontId="9" fillId="5" borderId="27" xfId="1" applyNumberFormat="1" applyFont="1" applyFill="1" applyBorder="1" applyAlignment="1">
      <alignment horizontal="right" vertical="center"/>
    </xf>
    <xf numFmtId="0" fontId="9" fillId="5" borderId="28" xfId="1" applyNumberFormat="1" applyFont="1" applyFill="1" applyBorder="1" applyAlignment="1">
      <alignment horizontal="right" vertical="center"/>
    </xf>
    <xf numFmtId="0" fontId="9" fillId="5" borderId="29" xfId="1" applyNumberFormat="1" applyFont="1" applyFill="1" applyBorder="1" applyAlignment="1">
      <alignment horizontal="right" vertical="center"/>
    </xf>
    <xf numFmtId="0" fontId="7" fillId="0" borderId="0" xfId="1" applyFont="1" applyFill="1" applyBorder="1" applyAlignment="1" applyProtection="1">
      <alignment horizontal="left" vertical="center" indent="1" shrinkToFit="1"/>
      <protection hidden="1"/>
    </xf>
    <xf numFmtId="167" fontId="8" fillId="0" borderId="0" xfId="1" applyNumberFormat="1" applyFont="1" applyFill="1" applyBorder="1" applyAlignment="1" applyProtection="1">
      <alignment horizontal="right" vertical="center" shrinkToFit="1"/>
      <protection hidden="1"/>
    </xf>
    <xf numFmtId="166" fontId="8" fillId="0" borderId="0" xfId="1" applyNumberFormat="1" applyFont="1" applyFill="1" applyBorder="1" applyAlignment="1" applyProtection="1">
      <alignment horizontal="right" vertical="center" shrinkToFit="1"/>
      <protection hidden="1"/>
    </xf>
    <xf numFmtId="0" fontId="5" fillId="0" borderId="0" xfId="1" applyFont="1" applyFill="1"/>
    <xf numFmtId="166" fontId="8" fillId="3" borderId="2" xfId="1" applyNumberFormat="1" applyFont="1" applyFill="1" applyBorder="1" applyAlignment="1" applyProtection="1">
      <alignment horizontal="right" vertical="center" shrinkToFit="1"/>
      <protection hidden="1"/>
    </xf>
    <xf numFmtId="165" fontId="7" fillId="4" borderId="3" xfId="1" applyNumberFormat="1" applyFont="1" applyFill="1" applyBorder="1" applyAlignment="1" applyProtection="1">
      <alignment horizontal="center" vertical="center"/>
      <protection hidden="1"/>
    </xf>
    <xf numFmtId="165" fontId="7" fillId="4" borderId="4" xfId="1" applyNumberFormat="1" applyFont="1" applyFill="1" applyBorder="1" applyAlignment="1" applyProtection="1">
      <alignment horizontal="center" vertical="center"/>
      <protection hidden="1"/>
    </xf>
    <xf numFmtId="165" fontId="7" fillId="4" borderId="5" xfId="1" applyNumberFormat="1" applyFont="1" applyFill="1" applyBorder="1" applyAlignment="1" applyProtection="1">
      <alignment horizontal="center" vertical="center"/>
      <protection hidden="1"/>
    </xf>
    <xf numFmtId="165" fontId="7" fillId="4" borderId="6" xfId="1" applyNumberFormat="1" applyFont="1" applyFill="1" applyBorder="1" applyAlignment="1" applyProtection="1">
      <alignment horizontal="center" vertical="center"/>
      <protection hidden="1"/>
    </xf>
    <xf numFmtId="0" fontId="7" fillId="4" borderId="2" xfId="1" applyFont="1" applyFill="1" applyBorder="1" applyAlignment="1" applyProtection="1">
      <alignment horizontal="center" vertical="center"/>
      <protection hidden="1"/>
    </xf>
    <xf numFmtId="0" fontId="3" fillId="0" borderId="1" xfId="1" applyFont="1" applyBorder="1" applyAlignment="1">
      <alignment horizontal="right" vertical="center" indent="1"/>
    </xf>
    <xf numFmtId="166" fontId="8" fillId="2" borderId="10" xfId="1" applyNumberFormat="1" applyFont="1" applyFill="1" applyBorder="1" applyAlignment="1" applyProtection="1">
      <alignment horizontal="right" vertical="center" shrinkToFit="1"/>
      <protection hidden="1"/>
    </xf>
    <xf numFmtId="0" fontId="9" fillId="0" borderId="18" xfId="1" applyFont="1" applyFill="1" applyBorder="1" applyAlignment="1" applyProtection="1">
      <alignment horizontal="left" vertical="center" indent="1"/>
      <protection hidden="1"/>
    </xf>
    <xf numFmtId="0" fontId="8" fillId="0" borderId="7" xfId="1" applyNumberFormat="1" applyFont="1" applyFill="1" applyBorder="1" applyAlignment="1" applyProtection="1">
      <alignment horizontal="center" vertical="center" shrinkToFit="1"/>
      <protection locked="0" hidden="1"/>
    </xf>
    <xf numFmtId="0" fontId="8" fillId="0" borderId="8" xfId="1" applyNumberFormat="1" applyFont="1" applyFill="1" applyBorder="1" applyAlignment="1" applyProtection="1">
      <alignment horizontal="center" vertical="center" shrinkToFit="1"/>
      <protection locked="0" hidden="1"/>
    </xf>
    <xf numFmtId="0" fontId="8" fillId="0" borderId="9" xfId="1" applyNumberFormat="1" applyFont="1" applyFill="1" applyBorder="1" applyAlignment="1" applyProtection="1">
      <alignment horizontal="center" vertical="center" shrinkToFit="1"/>
      <protection locked="0" hidden="1"/>
    </xf>
    <xf numFmtId="4" fontId="10" fillId="0" borderId="11" xfId="1" applyNumberFormat="1" applyFont="1" applyFill="1" applyBorder="1" applyAlignment="1" applyProtection="1">
      <alignment horizontal="right" vertical="center" shrinkToFit="1"/>
      <protection locked="0" hidden="1"/>
    </xf>
    <xf numFmtId="4" fontId="10" fillId="0" borderId="12" xfId="1" applyNumberFormat="1" applyFont="1" applyFill="1" applyBorder="1" applyAlignment="1" applyProtection="1">
      <alignment horizontal="right" vertical="center" shrinkToFit="1"/>
      <protection locked="0" hidden="1"/>
    </xf>
    <xf numFmtId="4" fontId="10" fillId="0" borderId="13" xfId="1" applyNumberFormat="1" applyFont="1" applyFill="1" applyBorder="1" applyAlignment="1" applyProtection="1">
      <alignment horizontal="right" vertical="center" shrinkToFit="1"/>
      <protection locked="0" hidden="1"/>
    </xf>
    <xf numFmtId="4" fontId="8" fillId="2" borderId="10" xfId="1" applyNumberFormat="1" applyFont="1" applyFill="1" applyBorder="1" applyAlignment="1" applyProtection="1">
      <alignment horizontal="right" vertical="center" shrinkToFit="1"/>
      <protection hidden="1"/>
    </xf>
    <xf numFmtId="4" fontId="9" fillId="0" borderId="15" xfId="1" applyNumberFormat="1" applyFont="1" applyFill="1" applyBorder="1" applyAlignment="1" applyProtection="1">
      <alignment horizontal="right" vertical="center" shrinkToFit="1"/>
      <protection locked="0" hidden="1"/>
    </xf>
    <xf numFmtId="4" fontId="9" fillId="0" borderId="16" xfId="1" applyNumberFormat="1" applyFont="1" applyFill="1" applyBorder="1" applyAlignment="1" applyProtection="1">
      <alignment horizontal="right" vertical="center" shrinkToFit="1"/>
      <protection locked="0" hidden="1"/>
    </xf>
    <xf numFmtId="4" fontId="9" fillId="0" borderId="17" xfId="1" applyNumberFormat="1" applyFont="1" applyFill="1" applyBorder="1" applyAlignment="1" applyProtection="1">
      <alignment horizontal="right" vertical="center" shrinkToFit="1"/>
      <protection locked="0" hidden="1"/>
    </xf>
    <xf numFmtId="0" fontId="9" fillId="5" borderId="11" xfId="1" applyNumberFormat="1" applyFont="1" applyFill="1" applyBorder="1" applyAlignment="1">
      <alignment vertical="center"/>
    </xf>
    <xf numFmtId="0" fontId="9" fillId="5" borderId="12" xfId="1" applyNumberFormat="1" applyFont="1" applyFill="1" applyBorder="1" applyAlignment="1">
      <alignment vertical="center"/>
    </xf>
    <xf numFmtId="0" fontId="9" fillId="5" borderId="40" xfId="1" applyNumberFormat="1" applyFont="1" applyFill="1" applyBorder="1" applyAlignment="1">
      <alignment vertical="center"/>
    </xf>
    <xf numFmtId="0" fontId="9" fillId="5" borderId="13" xfId="1" applyNumberFormat="1" applyFont="1" applyFill="1" applyBorder="1" applyAlignment="1">
      <alignment vertical="center"/>
    </xf>
    <xf numFmtId="166" fontId="9" fillId="5" borderId="10" xfId="1" applyNumberFormat="1" applyFont="1" applyFill="1" applyBorder="1" applyAlignment="1">
      <alignment vertical="center"/>
    </xf>
    <xf numFmtId="0" fontId="9" fillId="5" borderId="27" xfId="1" applyNumberFormat="1" applyFont="1" applyFill="1" applyBorder="1" applyAlignment="1">
      <alignment vertical="center"/>
    </xf>
    <xf numFmtId="0" fontId="9" fillId="5" borderId="28" xfId="1" applyNumberFormat="1" applyFont="1" applyFill="1" applyBorder="1" applyAlignment="1">
      <alignment vertical="center"/>
    </xf>
    <xf numFmtId="0" fontId="9" fillId="5" borderId="41" xfId="1" applyNumberFormat="1" applyFont="1" applyFill="1" applyBorder="1" applyAlignment="1">
      <alignment vertical="center"/>
    </xf>
    <xf numFmtId="0" fontId="9" fillId="5" borderId="29" xfId="1" applyNumberFormat="1" applyFont="1" applyFill="1" applyBorder="1" applyAlignment="1">
      <alignment vertical="center"/>
    </xf>
    <xf numFmtId="166" fontId="9" fillId="5" borderId="26" xfId="1" applyNumberFormat="1" applyFont="1" applyFill="1" applyBorder="1" applyAlignment="1">
      <alignment vertical="center"/>
    </xf>
    <xf numFmtId="0" fontId="9" fillId="5" borderId="42" xfId="1" applyNumberFormat="1" applyFont="1" applyFill="1" applyBorder="1" applyAlignment="1">
      <alignment vertical="center"/>
    </xf>
    <xf numFmtId="166" fontId="8" fillId="3" borderId="15" xfId="1" applyNumberFormat="1" applyFont="1" applyFill="1" applyBorder="1" applyAlignment="1" applyProtection="1">
      <alignment horizontal="right" vertical="center" shrinkToFit="1"/>
      <protection hidden="1"/>
    </xf>
    <xf numFmtId="166" fontId="8" fillId="3" borderId="16" xfId="1" applyNumberFormat="1" applyFont="1" applyFill="1" applyBorder="1" applyAlignment="1" applyProtection="1">
      <alignment horizontal="right" vertical="center" shrinkToFit="1"/>
      <protection hidden="1"/>
    </xf>
    <xf numFmtId="166" fontId="8" fillId="3" borderId="17" xfId="1" applyNumberFormat="1" applyFont="1" applyFill="1" applyBorder="1" applyAlignment="1" applyProtection="1">
      <alignment horizontal="right" vertical="center" shrinkToFit="1"/>
      <protection hidden="1"/>
    </xf>
    <xf numFmtId="167" fontId="5" fillId="0" borderId="0" xfId="1" applyNumberFormat="1" applyFont="1"/>
    <xf numFmtId="166" fontId="5" fillId="0" borderId="0" xfId="1" applyNumberFormat="1" applyFont="1"/>
    <xf numFmtId="4" fontId="5" fillId="0" borderId="0" xfId="1" applyNumberFormat="1" applyFont="1"/>
  </cellXfs>
  <cellStyles count="2">
    <cellStyle name="Normal" xfId="0" builtinId="0"/>
    <cellStyle name="Normal 19" xfId="1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87097169883432"/>
          <c:y val="0.12436697767231152"/>
          <c:w val="0.80433181922531749"/>
          <c:h val="0.73571483711594876"/>
        </c:manualLayout>
      </c:layout>
      <c:barChart>
        <c:barDir val="col"/>
        <c:grouping val="stacked"/>
        <c:varyColors val="0"/>
        <c:ser>
          <c:idx val="0"/>
          <c:order val="0"/>
          <c:tx>
            <c:v>Lignite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(SELL)'!$B$10:$Z$10</c:f>
              <c:numCache>
                <c:formatCode>General</c:formatCode>
                <c:ptCount val="24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230</c:v>
                </c:pt>
                <c:pt idx="14">
                  <c:v>210</c:v>
                </c:pt>
                <c:pt idx="15">
                  <c:v>230</c:v>
                </c:pt>
                <c:pt idx="16">
                  <c:v>250</c:v>
                </c:pt>
                <c:pt idx="17">
                  <c:v>270</c:v>
                </c:pt>
                <c:pt idx="18">
                  <c:v>290</c:v>
                </c:pt>
                <c:pt idx="19">
                  <c:v>319</c:v>
                </c:pt>
                <c:pt idx="20">
                  <c:v>319</c:v>
                </c:pt>
                <c:pt idx="21">
                  <c:v>280</c:v>
                </c:pt>
                <c:pt idx="22">
                  <c:v>230</c:v>
                </c:pt>
                <c:pt idx="23">
                  <c:v>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82-4B96-83CE-B82EF46B5C2E}"/>
            </c:ext>
          </c:extLst>
        </c:ser>
        <c:ser>
          <c:idx val="8"/>
          <c:order val="1"/>
          <c:tx>
            <c:v>CRETE Conventional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(SELL)'!$B$11:$Z$11</c:f>
              <c:numCache>
                <c:formatCode>General</c:formatCode>
                <c:ptCount val="24"/>
                <c:pt idx="0">
                  <c:v>154</c:v>
                </c:pt>
                <c:pt idx="1">
                  <c:v>154</c:v>
                </c:pt>
                <c:pt idx="2">
                  <c:v>177.5</c:v>
                </c:pt>
                <c:pt idx="3">
                  <c:v>194</c:v>
                </c:pt>
                <c:pt idx="4">
                  <c:v>194</c:v>
                </c:pt>
                <c:pt idx="5">
                  <c:v>194</c:v>
                </c:pt>
                <c:pt idx="6">
                  <c:v>192</c:v>
                </c:pt>
                <c:pt idx="7">
                  <c:v>187</c:v>
                </c:pt>
                <c:pt idx="8">
                  <c:v>187</c:v>
                </c:pt>
                <c:pt idx="9">
                  <c:v>147</c:v>
                </c:pt>
                <c:pt idx="10">
                  <c:v>147</c:v>
                </c:pt>
                <c:pt idx="11">
                  <c:v>147</c:v>
                </c:pt>
                <c:pt idx="12">
                  <c:v>147</c:v>
                </c:pt>
                <c:pt idx="13">
                  <c:v>113</c:v>
                </c:pt>
                <c:pt idx="14">
                  <c:v>112.5</c:v>
                </c:pt>
                <c:pt idx="15">
                  <c:v>145</c:v>
                </c:pt>
                <c:pt idx="16">
                  <c:v>147</c:v>
                </c:pt>
                <c:pt idx="17">
                  <c:v>147</c:v>
                </c:pt>
                <c:pt idx="18">
                  <c:v>160.5</c:v>
                </c:pt>
                <c:pt idx="19">
                  <c:v>200.5</c:v>
                </c:pt>
                <c:pt idx="20">
                  <c:v>200.5</c:v>
                </c:pt>
                <c:pt idx="21">
                  <c:v>182</c:v>
                </c:pt>
                <c:pt idx="22">
                  <c:v>147</c:v>
                </c:pt>
                <c:pt idx="23">
                  <c:v>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82-4B96-83CE-B82EF46B5C2E}"/>
            </c:ext>
          </c:extLst>
        </c:ser>
        <c:ser>
          <c:idx val="1"/>
          <c:order val="2"/>
          <c:tx>
            <c:v>GAS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(SELL)'!$B$12:$Z$12</c:f>
              <c:numCache>
                <c:formatCode>General</c:formatCode>
                <c:ptCount val="24"/>
                <c:pt idx="0">
                  <c:v>1252.9000000000001</c:v>
                </c:pt>
                <c:pt idx="1">
                  <c:v>842.9</c:v>
                </c:pt>
                <c:pt idx="2">
                  <c:v>810.9</c:v>
                </c:pt>
                <c:pt idx="3">
                  <c:v>617.9</c:v>
                </c:pt>
                <c:pt idx="4">
                  <c:v>617.9</c:v>
                </c:pt>
                <c:pt idx="5">
                  <c:v>617.9</c:v>
                </c:pt>
                <c:pt idx="6">
                  <c:v>723</c:v>
                </c:pt>
                <c:pt idx="7">
                  <c:v>827</c:v>
                </c:pt>
                <c:pt idx="8">
                  <c:v>698.49</c:v>
                </c:pt>
                <c:pt idx="9">
                  <c:v>423</c:v>
                </c:pt>
                <c:pt idx="10">
                  <c:v>297.89999999999998</c:v>
                </c:pt>
                <c:pt idx="11">
                  <c:v>127.9</c:v>
                </c:pt>
                <c:pt idx="12">
                  <c:v>127.9</c:v>
                </c:pt>
                <c:pt idx="13">
                  <c:v>127.9</c:v>
                </c:pt>
                <c:pt idx="14">
                  <c:v>127.9</c:v>
                </c:pt>
                <c:pt idx="15">
                  <c:v>127.9</c:v>
                </c:pt>
                <c:pt idx="16">
                  <c:v>294.89999999999998</c:v>
                </c:pt>
                <c:pt idx="17">
                  <c:v>788</c:v>
                </c:pt>
                <c:pt idx="18">
                  <c:v>1628</c:v>
                </c:pt>
                <c:pt idx="19">
                  <c:v>1841</c:v>
                </c:pt>
                <c:pt idx="20">
                  <c:v>1841</c:v>
                </c:pt>
                <c:pt idx="21">
                  <c:v>1658</c:v>
                </c:pt>
                <c:pt idx="22">
                  <c:v>1538</c:v>
                </c:pt>
                <c:pt idx="23">
                  <c:v>1332.9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482-4B96-83CE-B82EF46B5C2E}"/>
            </c:ext>
          </c:extLst>
        </c:ser>
        <c:ser>
          <c:idx val="4"/>
          <c:order val="3"/>
          <c:tx>
            <c:v>Imports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(SELL)'!$B$39:$Z$39</c:f>
              <c:numCache>
                <c:formatCode>0.000</c:formatCode>
                <c:ptCount val="24"/>
                <c:pt idx="0">
                  <c:v>1229.5650000000001</c:v>
                </c:pt>
                <c:pt idx="1">
                  <c:v>1344.623</c:v>
                </c:pt>
                <c:pt idx="2">
                  <c:v>1299.691</c:v>
                </c:pt>
                <c:pt idx="3">
                  <c:v>1334</c:v>
                </c:pt>
                <c:pt idx="4">
                  <c:v>1276</c:v>
                </c:pt>
                <c:pt idx="5">
                  <c:v>1209.2</c:v>
                </c:pt>
                <c:pt idx="6">
                  <c:v>734.5</c:v>
                </c:pt>
                <c:pt idx="7">
                  <c:v>752</c:v>
                </c:pt>
                <c:pt idx="8">
                  <c:v>851.7</c:v>
                </c:pt>
                <c:pt idx="9">
                  <c:v>980.2</c:v>
                </c:pt>
                <c:pt idx="10">
                  <c:v>815.59999999999991</c:v>
                </c:pt>
                <c:pt idx="11">
                  <c:v>971.90000000000009</c:v>
                </c:pt>
                <c:pt idx="12">
                  <c:v>1025.0999999999999</c:v>
                </c:pt>
                <c:pt idx="13">
                  <c:v>1013</c:v>
                </c:pt>
                <c:pt idx="14">
                  <c:v>1110</c:v>
                </c:pt>
                <c:pt idx="15">
                  <c:v>1147</c:v>
                </c:pt>
                <c:pt idx="16">
                  <c:v>1304</c:v>
                </c:pt>
                <c:pt idx="17">
                  <c:v>1353.8</c:v>
                </c:pt>
                <c:pt idx="18">
                  <c:v>1146</c:v>
                </c:pt>
                <c:pt idx="19">
                  <c:v>959.4</c:v>
                </c:pt>
                <c:pt idx="20">
                  <c:v>984.2</c:v>
                </c:pt>
                <c:pt idx="21">
                  <c:v>1218.7</c:v>
                </c:pt>
                <c:pt idx="22">
                  <c:v>1360</c:v>
                </c:pt>
                <c:pt idx="23">
                  <c:v>1250.7640000000001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482-4B96-83CE-B82EF46B5C2E}"/>
            </c:ext>
          </c:extLst>
        </c:ser>
        <c:ser>
          <c:idx val="3"/>
          <c:order val="4"/>
          <c:tx>
            <c:v>Renewables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(SELL)'!$B$14:$Z$14</c:f>
              <c:numCache>
                <c:formatCode>General</c:formatCode>
                <c:ptCount val="24"/>
                <c:pt idx="0">
                  <c:v>2033.56</c:v>
                </c:pt>
                <c:pt idx="1">
                  <c:v>2192.7960000000003</c:v>
                </c:pt>
                <c:pt idx="2">
                  <c:v>2336.59</c:v>
                </c:pt>
                <c:pt idx="3">
                  <c:v>2438.6880000000001</c:v>
                </c:pt>
                <c:pt idx="4">
                  <c:v>2530.3280000000009</c:v>
                </c:pt>
                <c:pt idx="5">
                  <c:v>2609.9470000000001</c:v>
                </c:pt>
                <c:pt idx="6">
                  <c:v>2852.0890000000004</c:v>
                </c:pt>
                <c:pt idx="7">
                  <c:v>3326.9639999999999</c:v>
                </c:pt>
                <c:pt idx="8">
                  <c:v>3901.933</c:v>
                </c:pt>
                <c:pt idx="9">
                  <c:v>4410.4780000000001</c:v>
                </c:pt>
                <c:pt idx="10">
                  <c:v>4706.5940000000001</c:v>
                </c:pt>
                <c:pt idx="11">
                  <c:v>4820.1590000000006</c:v>
                </c:pt>
                <c:pt idx="12">
                  <c:v>4799.9060000000009</c:v>
                </c:pt>
                <c:pt idx="13">
                  <c:v>4642.5389999999998</c:v>
                </c:pt>
                <c:pt idx="14">
                  <c:v>4309.7610000000004</c:v>
                </c:pt>
                <c:pt idx="15">
                  <c:v>3846.7489999999998</c:v>
                </c:pt>
                <c:pt idx="16">
                  <c:v>3303.9210000000003</c:v>
                </c:pt>
                <c:pt idx="17">
                  <c:v>2714.9809999999998</c:v>
                </c:pt>
                <c:pt idx="18">
                  <c:v>2330.4249999999993</c:v>
                </c:pt>
                <c:pt idx="19">
                  <c:v>2187.5810000000006</c:v>
                </c:pt>
                <c:pt idx="20">
                  <c:v>2172.058</c:v>
                </c:pt>
                <c:pt idx="21">
                  <c:v>2149.0140000000006</c:v>
                </c:pt>
                <c:pt idx="22">
                  <c:v>2130.0140000000001</c:v>
                </c:pt>
                <c:pt idx="23">
                  <c:v>2178.0889999999999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482-4B96-83CE-B82EF46B5C2E}"/>
            </c:ext>
          </c:extLst>
        </c:ser>
        <c:ser>
          <c:idx val="7"/>
          <c:order val="5"/>
          <c:tx>
            <c:v>CRETE Renewables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(SELL)'!$B$15:$Z$15</c:f>
              <c:numCache>
                <c:formatCode>General</c:formatCode>
                <c:ptCount val="24"/>
                <c:pt idx="0">
                  <c:v>14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  <c:pt idx="4">
                  <c:v>26</c:v>
                </c:pt>
                <c:pt idx="5">
                  <c:v>31</c:v>
                </c:pt>
                <c:pt idx="6">
                  <c:v>40</c:v>
                </c:pt>
                <c:pt idx="7">
                  <c:v>59</c:v>
                </c:pt>
                <c:pt idx="8">
                  <c:v>75</c:v>
                </c:pt>
                <c:pt idx="9">
                  <c:v>90</c:v>
                </c:pt>
                <c:pt idx="10">
                  <c:v>97</c:v>
                </c:pt>
                <c:pt idx="11">
                  <c:v>96</c:v>
                </c:pt>
                <c:pt idx="12">
                  <c:v>94</c:v>
                </c:pt>
                <c:pt idx="13">
                  <c:v>89</c:v>
                </c:pt>
                <c:pt idx="14">
                  <c:v>82</c:v>
                </c:pt>
                <c:pt idx="15">
                  <c:v>77</c:v>
                </c:pt>
                <c:pt idx="16">
                  <c:v>78</c:v>
                </c:pt>
                <c:pt idx="17">
                  <c:v>80</c:v>
                </c:pt>
                <c:pt idx="18">
                  <c:v>86</c:v>
                </c:pt>
                <c:pt idx="19">
                  <c:v>89</c:v>
                </c:pt>
                <c:pt idx="20">
                  <c:v>89</c:v>
                </c:pt>
                <c:pt idx="21">
                  <c:v>91</c:v>
                </c:pt>
                <c:pt idx="22">
                  <c:v>91</c:v>
                </c:pt>
                <c:pt idx="23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482-4B96-83CE-B82EF46B5C2E}"/>
            </c:ext>
          </c:extLst>
        </c:ser>
        <c:ser>
          <c:idx val="2"/>
          <c:order val="6"/>
          <c:tx>
            <c:v>Hydro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(SELL)'!$B$13:$Z$13</c:f>
              <c:numCache>
                <c:formatCode>General</c:formatCode>
                <c:ptCount val="24"/>
                <c:pt idx="4">
                  <c:v>26</c:v>
                </c:pt>
                <c:pt idx="5">
                  <c:v>146</c:v>
                </c:pt>
                <c:pt idx="6">
                  <c:v>321</c:v>
                </c:pt>
                <c:pt idx="7">
                  <c:v>467</c:v>
                </c:pt>
                <c:pt idx="8">
                  <c:v>318</c:v>
                </c:pt>
                <c:pt idx="9">
                  <c:v>129.87900000000002</c:v>
                </c:pt>
                <c:pt idx="10">
                  <c:v>78</c:v>
                </c:pt>
                <c:pt idx="11">
                  <c:v>30</c:v>
                </c:pt>
                <c:pt idx="12">
                  <c:v>14</c:v>
                </c:pt>
                <c:pt idx="13">
                  <c:v>26</c:v>
                </c:pt>
                <c:pt idx="14">
                  <c:v>26</c:v>
                </c:pt>
                <c:pt idx="16">
                  <c:v>76</c:v>
                </c:pt>
                <c:pt idx="17">
                  <c:v>114</c:v>
                </c:pt>
                <c:pt idx="18">
                  <c:v>425</c:v>
                </c:pt>
                <c:pt idx="19">
                  <c:v>763</c:v>
                </c:pt>
                <c:pt idx="20">
                  <c:v>781</c:v>
                </c:pt>
                <c:pt idx="21">
                  <c:v>306</c:v>
                </c:pt>
                <c:pt idx="22">
                  <c:v>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482-4B96-83CE-B82EF46B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757040"/>
        <c:axId val="403756648"/>
      </c:barChart>
      <c:lineChart>
        <c:grouping val="standard"/>
        <c:varyColors val="0"/>
        <c:ser>
          <c:idx val="5"/>
          <c:order val="7"/>
          <c:tx>
            <c:v>Demand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(BUY)'!$B$4:$Z$4</c:f>
              <c:numCache>
                <c:formatCode>General</c:formatCode>
                <c:ptCount val="24"/>
                <c:pt idx="0">
                  <c:v>4872.0250000000005</c:v>
                </c:pt>
                <c:pt idx="1">
                  <c:v>4735.3190000000013</c:v>
                </c:pt>
                <c:pt idx="2">
                  <c:v>4827.6810000000005</c:v>
                </c:pt>
                <c:pt idx="3">
                  <c:v>4792.5550000000012</c:v>
                </c:pt>
                <c:pt idx="4">
                  <c:v>4858.202000000002</c:v>
                </c:pt>
                <c:pt idx="5">
                  <c:v>4996.0619999999999</c:v>
                </c:pt>
                <c:pt idx="6">
                  <c:v>5050.5730000000003</c:v>
                </c:pt>
                <c:pt idx="7">
                  <c:v>5806.9350000000013</c:v>
                </c:pt>
                <c:pt idx="8">
                  <c:v>6242.1349999999984</c:v>
                </c:pt>
                <c:pt idx="9">
                  <c:v>6410.541000000002</c:v>
                </c:pt>
                <c:pt idx="10">
                  <c:v>6392.1260000000002</c:v>
                </c:pt>
                <c:pt idx="11">
                  <c:v>6442.9300000000012</c:v>
                </c:pt>
                <c:pt idx="12">
                  <c:v>6457.9249999999993</c:v>
                </c:pt>
                <c:pt idx="13">
                  <c:v>6241.4159999999993</c:v>
                </c:pt>
                <c:pt idx="14">
                  <c:v>5978.192</c:v>
                </c:pt>
                <c:pt idx="15">
                  <c:v>5573.6210000000001</c:v>
                </c:pt>
                <c:pt idx="16">
                  <c:v>5453.7830000000022</c:v>
                </c:pt>
                <c:pt idx="17">
                  <c:v>5467.7829999999976</c:v>
                </c:pt>
                <c:pt idx="18">
                  <c:v>6065.9379999999992</c:v>
                </c:pt>
                <c:pt idx="19">
                  <c:v>6359.4750000000004</c:v>
                </c:pt>
                <c:pt idx="20">
                  <c:v>6386.7580000000025</c:v>
                </c:pt>
                <c:pt idx="21">
                  <c:v>5884.6929999999984</c:v>
                </c:pt>
                <c:pt idx="22">
                  <c:v>5566.0370000000012</c:v>
                </c:pt>
                <c:pt idx="23">
                  <c:v>5186.7530000000006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82-4B96-83CE-B82EF46B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57040"/>
        <c:axId val="403756648"/>
      </c:lineChart>
      <c:lineChart>
        <c:grouping val="standard"/>
        <c:varyColors val="0"/>
        <c:ser>
          <c:idx val="6"/>
          <c:order val="8"/>
          <c:tx>
            <c:v>GR-MCP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41275">
                <a:solidFill>
                  <a:srgbClr val="0070C0"/>
                </a:solidFill>
              </a:ln>
              <a:effectLst/>
            </c:spPr>
          </c:marker>
          <c:cat>
            <c:numRef>
              <c:f>'SPOT_Summary (SELL)'!$B$2:$Z$2</c:f>
              <c:numCache>
                <c:formatCode>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(SELL)'!$B$7:$Z$7</c:f>
              <c:numCache>
                <c:formatCode>0.00</c:formatCode>
                <c:ptCount val="24"/>
                <c:pt idx="0">
                  <c:v>227.64</c:v>
                </c:pt>
                <c:pt idx="1">
                  <c:v>230.84</c:v>
                </c:pt>
                <c:pt idx="2">
                  <c:v>212.22</c:v>
                </c:pt>
                <c:pt idx="3">
                  <c:v>214.96</c:v>
                </c:pt>
                <c:pt idx="4">
                  <c:v>214.96</c:v>
                </c:pt>
                <c:pt idx="5">
                  <c:v>213.86</c:v>
                </c:pt>
                <c:pt idx="6">
                  <c:v>255.77</c:v>
                </c:pt>
                <c:pt idx="7">
                  <c:v>280.06</c:v>
                </c:pt>
                <c:pt idx="8">
                  <c:v>256.08</c:v>
                </c:pt>
                <c:pt idx="9">
                  <c:v>243.65</c:v>
                </c:pt>
                <c:pt idx="10">
                  <c:v>214.96</c:v>
                </c:pt>
                <c:pt idx="11">
                  <c:v>214.96</c:v>
                </c:pt>
                <c:pt idx="12">
                  <c:v>208.37</c:v>
                </c:pt>
                <c:pt idx="13">
                  <c:v>197.25</c:v>
                </c:pt>
                <c:pt idx="14">
                  <c:v>212.63</c:v>
                </c:pt>
                <c:pt idx="15">
                  <c:v>215</c:v>
                </c:pt>
                <c:pt idx="16">
                  <c:v>234.13</c:v>
                </c:pt>
                <c:pt idx="17">
                  <c:v>241.99</c:v>
                </c:pt>
                <c:pt idx="18">
                  <c:v>253</c:v>
                </c:pt>
                <c:pt idx="19">
                  <c:v>262.08</c:v>
                </c:pt>
                <c:pt idx="20">
                  <c:v>265.87</c:v>
                </c:pt>
                <c:pt idx="21">
                  <c:v>254.97</c:v>
                </c:pt>
                <c:pt idx="22">
                  <c:v>252.47</c:v>
                </c:pt>
                <c:pt idx="23">
                  <c:v>229.87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482-4B96-83CE-B82EF46B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56256"/>
        <c:axId val="403757432"/>
      </c:lineChart>
      <c:catAx>
        <c:axId val="40375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cs typeface="Arial" panose="020B0604020202020204" pitchFamily="34" charset="0"/>
                  </a:rPr>
                  <a:t>Market Time Unit (CET-Hr)</a:t>
                </a:r>
              </a:p>
            </c:rich>
          </c:tx>
          <c:layout>
            <c:manualLayout>
              <c:xMode val="edge"/>
              <c:yMode val="edge"/>
              <c:x val="0.40611532574781151"/>
              <c:y val="0.94236100389412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Arial" panose="020B0604020202020204" pitchFamily="34" charset="0"/>
                </a:defRPr>
              </a:pPr>
              <a:endParaRPr lang="el-GR"/>
            </a:p>
          </c:txPr>
        </c:title>
        <c:numFmt formatCode="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Arial" panose="020B0604020202020204" pitchFamily="34" charset="0"/>
              </a:defRPr>
            </a:pPr>
            <a:endParaRPr lang="el-GR"/>
          </a:p>
        </c:txPr>
        <c:crossAx val="403756648"/>
        <c:crosses val="autoZero"/>
        <c:auto val="1"/>
        <c:lblAlgn val="ctr"/>
        <c:lblOffset val="100"/>
        <c:noMultiLvlLbl val="0"/>
      </c:catAx>
      <c:valAx>
        <c:axId val="4037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cs typeface="Arial" panose="020B0604020202020204" pitchFamily="34" charset="0"/>
                  </a:rPr>
                  <a:t>Volume (MWh)</a:t>
                </a:r>
              </a:p>
            </c:rich>
          </c:tx>
          <c:layout>
            <c:manualLayout>
              <c:xMode val="edge"/>
              <c:yMode val="edge"/>
              <c:x val="6.1164849755849376E-3"/>
              <c:y val="0.38479425302991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Arial" panose="020B0604020202020204" pitchFamily="34" charset="0"/>
                </a:defRPr>
              </a:pPr>
              <a:endParaRPr lang="el-G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Arial" panose="020B0604020202020204" pitchFamily="34" charset="0"/>
              </a:defRPr>
            </a:pPr>
            <a:endParaRPr lang="el-GR"/>
          </a:p>
        </c:txPr>
        <c:crossAx val="403757040"/>
        <c:crosses val="autoZero"/>
        <c:crossBetween val="between"/>
      </c:valAx>
      <c:valAx>
        <c:axId val="403757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cs typeface="Arial" panose="020B0604020202020204" pitchFamily="34" charset="0"/>
                  </a:rPr>
                  <a:t>GR-MCP (</a:t>
                </a:r>
                <a:r>
                  <a:rPr lang="el-GR" sz="1400" b="1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cs typeface="Arial" panose="020B0604020202020204" pitchFamily="34" charset="0"/>
                  </a:rPr>
                  <a:t>€</a:t>
                </a:r>
                <a:r>
                  <a:rPr lang="en-US" sz="1400" b="1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cs typeface="Arial" panose="020B0604020202020204" pitchFamily="34" charset="0"/>
                  </a:rPr>
                  <a:t>/MWh)</a:t>
                </a:r>
              </a:p>
            </c:rich>
          </c:tx>
          <c:layout>
            <c:manualLayout>
              <c:xMode val="edge"/>
              <c:yMode val="edge"/>
              <c:x val="0.96595699316536188"/>
              <c:y val="0.35805714236700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Arial" panose="020B0604020202020204" pitchFamily="34" charset="0"/>
                </a:defRPr>
              </a:pPr>
              <a:endParaRPr lang="el-G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Arial" panose="020B0604020202020204" pitchFamily="34" charset="0"/>
              </a:defRPr>
            </a:pPr>
            <a:endParaRPr lang="el-GR"/>
          </a:p>
        </c:txPr>
        <c:crossAx val="403756256"/>
        <c:crosses val="max"/>
        <c:crossBetween val="between"/>
      </c:valAx>
      <c:catAx>
        <c:axId val="403756256"/>
        <c:scaling>
          <c:orientation val="minMax"/>
        </c:scaling>
        <c:delete val="1"/>
        <c:axPos val="b"/>
        <c:numFmt formatCode="00" sourceLinked="1"/>
        <c:majorTickMark val="out"/>
        <c:minorTickMark val="none"/>
        <c:tickLblPos val="nextTo"/>
        <c:crossAx val="403757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031024513082412E-3"/>
          <c:y val="1.7450176550173495E-2"/>
          <c:w val="0.98591279169085089"/>
          <c:h val="8.9183164901473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5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Arial" panose="020B0604020202020204" pitchFamily="34" charset="0"/>
            </a:defRPr>
          </a:pPr>
          <a:endParaRPr lang="el-G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l-G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55"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A51"/>
  <sheetViews>
    <sheetView showGridLines="0" tabSelected="1" zoomScale="75" zoomScaleNormal="75" workbookViewId="0">
      <pane xSplit="1" ySplit="2" topLeftCell="B3" activePane="bottomRight" state="frozen"/>
      <selection sqref="A1:XFD1048576"/>
      <selection pane="topRight" sqref="A1:XFD1048576"/>
      <selection pane="bottomLeft" sqref="A1:XFD1048576"/>
      <selection pane="bottomRight" activeCell="AA8" sqref="AA8"/>
    </sheetView>
  </sheetViews>
  <sheetFormatPr defaultColWidth="9.140625" defaultRowHeight="15.95" customHeight="1" x14ac:dyDescent="0.2"/>
  <cols>
    <col min="1" max="1" width="42.140625" style="5" customWidth="1"/>
    <col min="2" max="25" width="10.7109375" style="5" customWidth="1"/>
    <col min="26" max="26" width="10.7109375" style="5" hidden="1" customWidth="1"/>
    <col min="27" max="27" width="14.7109375" style="5" customWidth="1"/>
    <col min="28" max="16384" width="9.140625" style="5"/>
  </cols>
  <sheetData>
    <row r="1" spans="1:27" ht="39.950000000000003" customHeight="1" thickBot="1" x14ac:dyDescent="0.25">
      <c r="A1" s="1" t="s">
        <v>51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0</v>
      </c>
      <c r="W1" s="4"/>
      <c r="X1" s="4"/>
      <c r="Y1" s="4"/>
      <c r="Z1" s="4"/>
      <c r="AA1" s="4"/>
    </row>
    <row r="2" spans="1:27" ht="30" customHeight="1" thickBot="1" x14ac:dyDescent="0.25">
      <c r="A2" s="6">
        <v>44680</v>
      </c>
      <c r="B2" s="7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9">
        <v>24</v>
      </c>
      <c r="Z2" s="10"/>
      <c r="AA2" s="11" t="s">
        <v>1</v>
      </c>
    </row>
    <row r="3" spans="1:27" ht="30" customHeight="1" thickBot="1" x14ac:dyDescent="0.25">
      <c r="A3" s="12" t="s">
        <v>2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</row>
    <row r="4" spans="1:27" ht="24.95" customHeight="1" x14ac:dyDescent="0.2">
      <c r="A4" s="16" t="s">
        <v>3</v>
      </c>
      <c r="B4" s="17">
        <v>4872.0249999999996</v>
      </c>
      <c r="C4" s="18">
        <v>4735.3190000000004</v>
      </c>
      <c r="D4" s="18">
        <v>4827.6810000000005</v>
      </c>
      <c r="E4" s="18">
        <v>4792.5879999999997</v>
      </c>
      <c r="F4" s="18">
        <v>4858.2279999999992</v>
      </c>
      <c r="G4" s="18">
        <v>4996.0470000000005</v>
      </c>
      <c r="H4" s="18">
        <v>5050.5889999999999</v>
      </c>
      <c r="I4" s="18">
        <v>5806.9639999999972</v>
      </c>
      <c r="J4" s="18">
        <v>6242.1229999999996</v>
      </c>
      <c r="K4" s="18">
        <v>6410.5570000000007</v>
      </c>
      <c r="L4" s="18">
        <v>6392.0939999999982</v>
      </c>
      <c r="M4" s="18">
        <v>6442.9590000000017</v>
      </c>
      <c r="N4" s="18">
        <v>6457.9060000000009</v>
      </c>
      <c r="O4" s="18">
        <v>6241.4390000000012</v>
      </c>
      <c r="P4" s="18">
        <v>5978.1610000000019</v>
      </c>
      <c r="Q4" s="18">
        <v>5573.6489999999994</v>
      </c>
      <c r="R4" s="18">
        <v>5453.8210000000008</v>
      </c>
      <c r="S4" s="18">
        <v>5467.7809999999972</v>
      </c>
      <c r="T4" s="18">
        <v>6065.9250000000002</v>
      </c>
      <c r="U4" s="18">
        <v>6359.4809999999989</v>
      </c>
      <c r="V4" s="18">
        <v>6386.7579999999998</v>
      </c>
      <c r="W4" s="18">
        <v>5884.7139999999999</v>
      </c>
      <c r="X4" s="18">
        <v>5566.0140000000001</v>
      </c>
      <c r="Y4" s="18">
        <v>5186.7530000000006</v>
      </c>
      <c r="Z4" s="19"/>
      <c r="AA4" s="20">
        <f>SUM(B4:Z4)</f>
        <v>136049.576</v>
      </c>
    </row>
    <row r="5" spans="1:27" ht="24.95" customHeight="1" thickBot="1" x14ac:dyDescent="0.25">
      <c r="A5" s="21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4"/>
      <c r="AA5" s="25"/>
    </row>
    <row r="6" spans="1:27" ht="30" customHeight="1" thickBot="1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5"/>
    </row>
    <row r="7" spans="1:27" ht="24.95" customHeight="1" x14ac:dyDescent="0.2">
      <c r="A7" s="26" t="s">
        <v>3</v>
      </c>
      <c r="B7" s="27">
        <v>227.64</v>
      </c>
      <c r="C7" s="28">
        <v>230.84</v>
      </c>
      <c r="D7" s="28">
        <v>212.22</v>
      </c>
      <c r="E7" s="28">
        <v>214.96</v>
      </c>
      <c r="F7" s="28">
        <v>214.96</v>
      </c>
      <c r="G7" s="28">
        <v>213.86</v>
      </c>
      <c r="H7" s="28">
        <v>255.77</v>
      </c>
      <c r="I7" s="28">
        <v>280.06</v>
      </c>
      <c r="J7" s="28">
        <v>256.08</v>
      </c>
      <c r="K7" s="28">
        <v>243.65</v>
      </c>
      <c r="L7" s="28">
        <v>214.96</v>
      </c>
      <c r="M7" s="28">
        <v>214.96</v>
      </c>
      <c r="N7" s="28">
        <v>208.37</v>
      </c>
      <c r="O7" s="28">
        <v>197.25</v>
      </c>
      <c r="P7" s="28">
        <v>212.63</v>
      </c>
      <c r="Q7" s="28">
        <v>215</v>
      </c>
      <c r="R7" s="28">
        <v>234.13</v>
      </c>
      <c r="S7" s="28">
        <v>241.99</v>
      </c>
      <c r="T7" s="28">
        <v>253</v>
      </c>
      <c r="U7" s="28">
        <v>262.08</v>
      </c>
      <c r="V7" s="28">
        <v>265.87</v>
      </c>
      <c r="W7" s="28">
        <v>254.97</v>
      </c>
      <c r="X7" s="28">
        <v>252.47</v>
      </c>
      <c r="Y7" s="28">
        <v>229.87</v>
      </c>
      <c r="Z7" s="29"/>
      <c r="AA7" s="30">
        <f>IF(SUM(B7:Z7)&lt;&gt;0,AVERAGEIF(B7:Z7,"&lt;&gt;"""),"")</f>
        <v>233.64958333333334</v>
      </c>
    </row>
    <row r="8" spans="1:27" ht="24.95" customHeight="1" thickBot="1" x14ac:dyDescent="0.25">
      <c r="A8" s="31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35"/>
    </row>
    <row r="9" spans="1:27" ht="30" customHeight="1" thickBot="1" x14ac:dyDescent="0.25">
      <c r="A9" s="36" t="s">
        <v>5</v>
      </c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9"/>
      <c r="AA9" s="11" t="s">
        <v>1</v>
      </c>
    </row>
    <row r="10" spans="1:27" ht="24.95" customHeight="1" x14ac:dyDescent="0.2">
      <c r="A10" s="40" t="s">
        <v>6</v>
      </c>
      <c r="B10" s="41">
        <v>188</v>
      </c>
      <c r="C10" s="42">
        <v>188</v>
      </c>
      <c r="D10" s="42">
        <v>188</v>
      </c>
      <c r="E10" s="42">
        <v>188</v>
      </c>
      <c r="F10" s="42">
        <v>188</v>
      </c>
      <c r="G10" s="42">
        <v>188</v>
      </c>
      <c r="H10" s="42">
        <v>188</v>
      </c>
      <c r="I10" s="42">
        <v>188</v>
      </c>
      <c r="J10" s="42">
        <v>210</v>
      </c>
      <c r="K10" s="42">
        <v>230</v>
      </c>
      <c r="L10" s="42">
        <v>250</v>
      </c>
      <c r="M10" s="42">
        <v>250</v>
      </c>
      <c r="N10" s="42">
        <v>250</v>
      </c>
      <c r="O10" s="42">
        <v>230</v>
      </c>
      <c r="P10" s="42">
        <v>210</v>
      </c>
      <c r="Q10" s="42">
        <v>230</v>
      </c>
      <c r="R10" s="42">
        <v>250</v>
      </c>
      <c r="S10" s="42">
        <v>270</v>
      </c>
      <c r="T10" s="42">
        <v>290</v>
      </c>
      <c r="U10" s="42">
        <v>319</v>
      </c>
      <c r="V10" s="42">
        <v>319</v>
      </c>
      <c r="W10" s="42">
        <v>280</v>
      </c>
      <c r="X10" s="42">
        <v>230</v>
      </c>
      <c r="Y10" s="42">
        <v>188</v>
      </c>
      <c r="Z10" s="43"/>
      <c r="AA10" s="44">
        <f t="shared" ref="AA10:AA15" si="0">SUM(B10:Z10)</f>
        <v>5510</v>
      </c>
    </row>
    <row r="11" spans="1:27" ht="24.95" customHeight="1" x14ac:dyDescent="0.2">
      <c r="A11" s="45" t="s">
        <v>7</v>
      </c>
      <c r="B11" s="46">
        <v>154</v>
      </c>
      <c r="C11" s="47">
        <v>154</v>
      </c>
      <c r="D11" s="47">
        <v>177.5</v>
      </c>
      <c r="E11" s="47">
        <v>194</v>
      </c>
      <c r="F11" s="47">
        <v>194</v>
      </c>
      <c r="G11" s="47">
        <v>194</v>
      </c>
      <c r="H11" s="47">
        <v>192</v>
      </c>
      <c r="I11" s="47">
        <v>187</v>
      </c>
      <c r="J11" s="47">
        <v>187</v>
      </c>
      <c r="K11" s="47">
        <v>147</v>
      </c>
      <c r="L11" s="47">
        <v>147</v>
      </c>
      <c r="M11" s="47">
        <v>147</v>
      </c>
      <c r="N11" s="47">
        <v>147</v>
      </c>
      <c r="O11" s="47">
        <v>113</v>
      </c>
      <c r="P11" s="47">
        <v>112.5</v>
      </c>
      <c r="Q11" s="47">
        <v>145</v>
      </c>
      <c r="R11" s="47">
        <v>147</v>
      </c>
      <c r="S11" s="47">
        <v>147</v>
      </c>
      <c r="T11" s="47">
        <v>160.5</v>
      </c>
      <c r="U11" s="47">
        <v>200.5</v>
      </c>
      <c r="V11" s="47">
        <v>200.5</v>
      </c>
      <c r="W11" s="47">
        <v>182</v>
      </c>
      <c r="X11" s="47">
        <v>147</v>
      </c>
      <c r="Y11" s="47">
        <v>147</v>
      </c>
      <c r="Z11" s="48"/>
      <c r="AA11" s="49">
        <f t="shared" si="0"/>
        <v>3923.5</v>
      </c>
    </row>
    <row r="12" spans="1:27" ht="24.95" customHeight="1" x14ac:dyDescent="0.2">
      <c r="A12" s="50" t="s">
        <v>8</v>
      </c>
      <c r="B12" s="51">
        <v>1252.9000000000001</v>
      </c>
      <c r="C12" s="52">
        <v>842.9</v>
      </c>
      <c r="D12" s="52">
        <v>810.9</v>
      </c>
      <c r="E12" s="52">
        <v>617.9</v>
      </c>
      <c r="F12" s="52">
        <v>617.9</v>
      </c>
      <c r="G12" s="52">
        <v>617.9</v>
      </c>
      <c r="H12" s="52">
        <v>723</v>
      </c>
      <c r="I12" s="52">
        <v>827</v>
      </c>
      <c r="J12" s="52">
        <v>698.49</v>
      </c>
      <c r="K12" s="52">
        <v>423</v>
      </c>
      <c r="L12" s="52">
        <v>297.89999999999998</v>
      </c>
      <c r="M12" s="52">
        <v>127.9</v>
      </c>
      <c r="N12" s="52">
        <v>127.9</v>
      </c>
      <c r="O12" s="52">
        <v>127.9</v>
      </c>
      <c r="P12" s="52">
        <v>127.9</v>
      </c>
      <c r="Q12" s="52">
        <v>127.9</v>
      </c>
      <c r="R12" s="52">
        <v>294.89999999999998</v>
      </c>
      <c r="S12" s="52">
        <v>788</v>
      </c>
      <c r="T12" s="52">
        <v>1628</v>
      </c>
      <c r="U12" s="52">
        <v>1841</v>
      </c>
      <c r="V12" s="52">
        <v>1841</v>
      </c>
      <c r="W12" s="52">
        <v>1658</v>
      </c>
      <c r="X12" s="52">
        <v>1538</v>
      </c>
      <c r="Y12" s="52">
        <v>1332.9</v>
      </c>
      <c r="Z12" s="53"/>
      <c r="AA12" s="54">
        <f t="shared" si="0"/>
        <v>19291.089999999997</v>
      </c>
    </row>
    <row r="13" spans="1:27" ht="24.95" customHeight="1" x14ac:dyDescent="0.2">
      <c r="A13" s="50" t="s">
        <v>9</v>
      </c>
      <c r="B13" s="51"/>
      <c r="C13" s="52"/>
      <c r="D13" s="52"/>
      <c r="E13" s="52"/>
      <c r="F13" s="52">
        <v>26</v>
      </c>
      <c r="G13" s="52">
        <v>146</v>
      </c>
      <c r="H13" s="52">
        <v>321</v>
      </c>
      <c r="I13" s="52">
        <v>467</v>
      </c>
      <c r="J13" s="52">
        <v>318</v>
      </c>
      <c r="K13" s="52">
        <v>129.87900000000002</v>
      </c>
      <c r="L13" s="52">
        <v>78</v>
      </c>
      <c r="M13" s="52">
        <v>30</v>
      </c>
      <c r="N13" s="52">
        <v>14</v>
      </c>
      <c r="O13" s="52">
        <v>26</v>
      </c>
      <c r="P13" s="52">
        <v>26</v>
      </c>
      <c r="Q13" s="52"/>
      <c r="R13" s="52">
        <v>76</v>
      </c>
      <c r="S13" s="52">
        <v>114</v>
      </c>
      <c r="T13" s="52">
        <v>425</v>
      </c>
      <c r="U13" s="52">
        <v>763</v>
      </c>
      <c r="V13" s="52">
        <v>781</v>
      </c>
      <c r="W13" s="52">
        <v>306</v>
      </c>
      <c r="X13" s="52">
        <v>70</v>
      </c>
      <c r="Y13" s="52"/>
      <c r="Z13" s="53"/>
      <c r="AA13" s="54">
        <f t="shared" si="0"/>
        <v>4116.8789999999999</v>
      </c>
    </row>
    <row r="14" spans="1:27" ht="24.95" customHeight="1" x14ac:dyDescent="0.2">
      <c r="A14" s="55" t="s">
        <v>10</v>
      </c>
      <c r="B14" s="56">
        <v>2033.56</v>
      </c>
      <c r="C14" s="57">
        <v>2192.7960000000003</v>
      </c>
      <c r="D14" s="57">
        <v>2336.59</v>
      </c>
      <c r="E14" s="57">
        <v>2438.6880000000001</v>
      </c>
      <c r="F14" s="57">
        <v>2530.3280000000009</v>
      </c>
      <c r="G14" s="57">
        <v>2609.9470000000001</v>
      </c>
      <c r="H14" s="57">
        <v>2852.0890000000004</v>
      </c>
      <c r="I14" s="57">
        <v>3326.9639999999999</v>
      </c>
      <c r="J14" s="57">
        <v>3901.933</v>
      </c>
      <c r="K14" s="57">
        <v>4410.4780000000001</v>
      </c>
      <c r="L14" s="57">
        <v>4706.5940000000001</v>
      </c>
      <c r="M14" s="57">
        <v>4820.1590000000006</v>
      </c>
      <c r="N14" s="57">
        <v>4799.9060000000009</v>
      </c>
      <c r="O14" s="57">
        <v>4642.5389999999998</v>
      </c>
      <c r="P14" s="57">
        <v>4309.7610000000004</v>
      </c>
      <c r="Q14" s="57">
        <v>3846.7489999999998</v>
      </c>
      <c r="R14" s="57">
        <v>3303.9210000000003</v>
      </c>
      <c r="S14" s="57">
        <v>2714.9809999999998</v>
      </c>
      <c r="T14" s="57">
        <v>2330.4249999999993</v>
      </c>
      <c r="U14" s="57">
        <v>2187.5810000000006</v>
      </c>
      <c r="V14" s="57">
        <v>2172.058</v>
      </c>
      <c r="W14" s="57">
        <v>2149.0140000000006</v>
      </c>
      <c r="X14" s="57">
        <v>2130.0140000000001</v>
      </c>
      <c r="Y14" s="57">
        <v>2178.0889999999999</v>
      </c>
      <c r="Z14" s="58"/>
      <c r="AA14" s="59">
        <f t="shared" si="0"/>
        <v>74925.164000000019</v>
      </c>
    </row>
    <row r="15" spans="1:27" ht="24.95" customHeight="1" x14ac:dyDescent="0.2">
      <c r="A15" s="55" t="s">
        <v>11</v>
      </c>
      <c r="B15" s="56">
        <v>14</v>
      </c>
      <c r="C15" s="57">
        <v>13</v>
      </c>
      <c r="D15" s="57">
        <v>15</v>
      </c>
      <c r="E15" s="57">
        <v>20</v>
      </c>
      <c r="F15" s="57">
        <v>26</v>
      </c>
      <c r="G15" s="57">
        <v>31</v>
      </c>
      <c r="H15" s="57">
        <v>40</v>
      </c>
      <c r="I15" s="57">
        <v>59</v>
      </c>
      <c r="J15" s="57">
        <v>75</v>
      </c>
      <c r="K15" s="57">
        <v>90</v>
      </c>
      <c r="L15" s="57">
        <v>97</v>
      </c>
      <c r="M15" s="57">
        <v>96</v>
      </c>
      <c r="N15" s="57">
        <v>94</v>
      </c>
      <c r="O15" s="57">
        <v>89</v>
      </c>
      <c r="P15" s="57">
        <v>82</v>
      </c>
      <c r="Q15" s="57">
        <v>77</v>
      </c>
      <c r="R15" s="57">
        <v>78</v>
      </c>
      <c r="S15" s="57">
        <v>80</v>
      </c>
      <c r="T15" s="57">
        <v>86</v>
      </c>
      <c r="U15" s="57">
        <v>89</v>
      </c>
      <c r="V15" s="57">
        <v>89</v>
      </c>
      <c r="W15" s="57">
        <v>91</v>
      </c>
      <c r="X15" s="57">
        <v>91</v>
      </c>
      <c r="Y15" s="57">
        <v>90</v>
      </c>
      <c r="Z15" s="58"/>
      <c r="AA15" s="59">
        <f t="shared" si="0"/>
        <v>1612</v>
      </c>
    </row>
    <row r="16" spans="1:27" ht="30" customHeight="1" thickBot="1" x14ac:dyDescent="0.25">
      <c r="A16" s="60" t="s">
        <v>12</v>
      </c>
      <c r="B16" s="61">
        <f>IF(LEN(B$2)&gt;0,SUM(B10:B15),"")</f>
        <v>3642.46</v>
      </c>
      <c r="C16" s="62">
        <f t="shared" ref="C16:Z16" si="1">IF(LEN(C$2)&gt;0,SUM(C10:C15),"")</f>
        <v>3390.6960000000004</v>
      </c>
      <c r="D16" s="62">
        <f t="shared" si="1"/>
        <v>3527.9900000000002</v>
      </c>
      <c r="E16" s="62">
        <f t="shared" si="1"/>
        <v>3458.5880000000002</v>
      </c>
      <c r="F16" s="62">
        <f t="shared" si="1"/>
        <v>3582.228000000001</v>
      </c>
      <c r="G16" s="62">
        <f t="shared" si="1"/>
        <v>3786.8470000000002</v>
      </c>
      <c r="H16" s="62">
        <f t="shared" si="1"/>
        <v>4316.0889999999999</v>
      </c>
      <c r="I16" s="62">
        <f t="shared" si="1"/>
        <v>5054.9639999999999</v>
      </c>
      <c r="J16" s="62">
        <f t="shared" si="1"/>
        <v>5390.4229999999998</v>
      </c>
      <c r="K16" s="62">
        <f t="shared" si="1"/>
        <v>5430.357</v>
      </c>
      <c r="L16" s="62">
        <f t="shared" si="1"/>
        <v>5576.4939999999997</v>
      </c>
      <c r="M16" s="62">
        <f t="shared" si="1"/>
        <v>5471.0590000000002</v>
      </c>
      <c r="N16" s="62">
        <f t="shared" si="1"/>
        <v>5432.8060000000005</v>
      </c>
      <c r="O16" s="62">
        <f t="shared" si="1"/>
        <v>5228.4389999999994</v>
      </c>
      <c r="P16" s="62">
        <f t="shared" si="1"/>
        <v>4868.1610000000001</v>
      </c>
      <c r="Q16" s="62">
        <f t="shared" si="1"/>
        <v>4426.6489999999994</v>
      </c>
      <c r="R16" s="62">
        <f t="shared" si="1"/>
        <v>4149.8209999999999</v>
      </c>
      <c r="S16" s="62">
        <f t="shared" si="1"/>
        <v>4113.9809999999998</v>
      </c>
      <c r="T16" s="62">
        <f t="shared" si="1"/>
        <v>4919.9249999999993</v>
      </c>
      <c r="U16" s="62">
        <f t="shared" si="1"/>
        <v>5400.0810000000001</v>
      </c>
      <c r="V16" s="62">
        <f t="shared" si="1"/>
        <v>5402.558</v>
      </c>
      <c r="W16" s="62">
        <f t="shared" si="1"/>
        <v>4666.014000000001</v>
      </c>
      <c r="X16" s="62">
        <f t="shared" si="1"/>
        <v>4206.0140000000001</v>
      </c>
      <c r="Y16" s="62">
        <f t="shared" si="1"/>
        <v>3935.989</v>
      </c>
      <c r="Z16" s="63" t="str">
        <f t="shared" si="1"/>
        <v/>
      </c>
      <c r="AA16" s="64">
        <f>SUM(AA10:AA15)</f>
        <v>109378.63300000002</v>
      </c>
    </row>
    <row r="17" spans="1:27" ht="18" customHeight="1" thickBot="1" x14ac:dyDescent="0.25">
      <c r="A17" s="65"/>
      <c r="B17" s="66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8"/>
    </row>
    <row r="18" spans="1:27" ht="30" customHeight="1" thickBot="1" x14ac:dyDescent="0.25">
      <c r="A18" s="69" t="s">
        <v>13</v>
      </c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9"/>
      <c r="AA18" s="11" t="s">
        <v>1</v>
      </c>
    </row>
    <row r="19" spans="1:27" ht="24.95" customHeight="1" x14ac:dyDescent="0.2">
      <c r="A19" s="70" t="s">
        <v>14</v>
      </c>
      <c r="B19" s="71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3"/>
      <c r="AA19" s="74">
        <f t="shared" ref="AA19:AA24" si="2">SUM(B19:Z19)</f>
        <v>0</v>
      </c>
    </row>
    <row r="20" spans="1:27" ht="24.95" customHeight="1" x14ac:dyDescent="0.2">
      <c r="A20" s="75" t="s">
        <v>15</v>
      </c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8"/>
      <c r="AA20" s="79">
        <f t="shared" si="2"/>
        <v>0</v>
      </c>
    </row>
    <row r="21" spans="1:27" ht="24.95" customHeight="1" x14ac:dyDescent="0.2">
      <c r="A21" s="75" t="s">
        <v>16</v>
      </c>
      <c r="B21" s="80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78"/>
      <c r="AA21" s="79">
        <f t="shared" si="2"/>
        <v>0</v>
      </c>
    </row>
    <row r="22" spans="1:27" ht="24.95" customHeight="1" x14ac:dyDescent="0.2">
      <c r="A22" s="82" t="s">
        <v>17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3"/>
      <c r="AA22" s="84">
        <f t="shared" si="2"/>
        <v>0</v>
      </c>
    </row>
    <row r="23" spans="1:27" ht="24.95" customHeight="1" x14ac:dyDescent="0.2">
      <c r="A23" s="85" t="s">
        <v>18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9">
        <f t="shared" si="2"/>
        <v>0</v>
      </c>
    </row>
    <row r="24" spans="1:27" ht="24.95" customHeight="1" x14ac:dyDescent="0.2">
      <c r="A24" s="85" t="s">
        <v>19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9">
        <f t="shared" si="2"/>
        <v>0</v>
      </c>
    </row>
    <row r="25" spans="1:27" ht="30" customHeight="1" thickBot="1" x14ac:dyDescent="0.25">
      <c r="A25" s="86" t="s">
        <v>20</v>
      </c>
      <c r="B25" s="87">
        <f>IF(LEN(B$2)&gt;0,SUM(B19:B24),"")</f>
        <v>0</v>
      </c>
      <c r="C25" s="88">
        <f t="shared" ref="C25:Z25" si="3">IF(LEN(C$2)&gt;0,SUM(C19:C24),"")</f>
        <v>0</v>
      </c>
      <c r="D25" s="88">
        <f t="shared" si="3"/>
        <v>0</v>
      </c>
      <c r="E25" s="88">
        <f t="shared" si="3"/>
        <v>0</v>
      </c>
      <c r="F25" s="88">
        <f t="shared" si="3"/>
        <v>0</v>
      </c>
      <c r="G25" s="88">
        <f t="shared" si="3"/>
        <v>0</v>
      </c>
      <c r="H25" s="88">
        <f t="shared" si="3"/>
        <v>0</v>
      </c>
      <c r="I25" s="88">
        <f t="shared" si="3"/>
        <v>0</v>
      </c>
      <c r="J25" s="88">
        <f t="shared" si="3"/>
        <v>0</v>
      </c>
      <c r="K25" s="88">
        <f t="shared" si="3"/>
        <v>0</v>
      </c>
      <c r="L25" s="88">
        <f t="shared" si="3"/>
        <v>0</v>
      </c>
      <c r="M25" s="88">
        <f t="shared" si="3"/>
        <v>0</v>
      </c>
      <c r="N25" s="88">
        <f t="shared" si="3"/>
        <v>0</v>
      </c>
      <c r="O25" s="88">
        <f t="shared" si="3"/>
        <v>0</v>
      </c>
      <c r="P25" s="88">
        <f t="shared" si="3"/>
        <v>0</v>
      </c>
      <c r="Q25" s="88">
        <f t="shared" si="3"/>
        <v>0</v>
      </c>
      <c r="R25" s="88">
        <f t="shared" si="3"/>
        <v>0</v>
      </c>
      <c r="S25" s="88">
        <f t="shared" si="3"/>
        <v>0</v>
      </c>
      <c r="T25" s="88">
        <f t="shared" si="3"/>
        <v>0</v>
      </c>
      <c r="U25" s="88">
        <f t="shared" si="3"/>
        <v>0</v>
      </c>
      <c r="V25" s="88">
        <f t="shared" si="3"/>
        <v>0</v>
      </c>
      <c r="W25" s="88">
        <f t="shared" si="3"/>
        <v>0</v>
      </c>
      <c r="X25" s="88">
        <f t="shared" si="3"/>
        <v>0</v>
      </c>
      <c r="Y25" s="88">
        <f t="shared" si="3"/>
        <v>0</v>
      </c>
      <c r="Z25" s="89" t="str">
        <f t="shared" si="3"/>
        <v/>
      </c>
      <c r="AA25" s="90">
        <f>SUM(AA19:AA24)</f>
        <v>0</v>
      </c>
    </row>
    <row r="26" spans="1:27" ht="18" customHeight="1" thickBot="1" x14ac:dyDescent="0.25">
      <c r="A26" s="65"/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8"/>
    </row>
    <row r="27" spans="1:27" ht="30" customHeight="1" thickBot="1" x14ac:dyDescent="0.25">
      <c r="A27" s="69" t="s">
        <v>21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9"/>
      <c r="AA27" s="11" t="s">
        <v>1</v>
      </c>
    </row>
    <row r="28" spans="1:27" ht="24.95" customHeight="1" x14ac:dyDescent="0.2">
      <c r="A28" s="70" t="s">
        <v>22</v>
      </c>
      <c r="B28" s="71">
        <v>1815.9</v>
      </c>
      <c r="C28" s="72">
        <v>1911.9</v>
      </c>
      <c r="D28" s="72">
        <v>2025.4</v>
      </c>
      <c r="E28" s="72">
        <v>2121.9</v>
      </c>
      <c r="F28" s="72">
        <v>2267.9</v>
      </c>
      <c r="G28" s="72">
        <v>2413.9</v>
      </c>
      <c r="H28" s="72">
        <v>2744.9</v>
      </c>
      <c r="I28" s="72">
        <v>3142.9</v>
      </c>
      <c r="J28" s="72">
        <v>3413.9</v>
      </c>
      <c r="K28" s="72">
        <v>3683.9</v>
      </c>
      <c r="L28" s="72">
        <v>3851.9</v>
      </c>
      <c r="M28" s="72">
        <v>3861.9</v>
      </c>
      <c r="N28" s="72">
        <v>3844.9</v>
      </c>
      <c r="O28" s="72">
        <v>3685.9</v>
      </c>
      <c r="P28" s="72">
        <v>3431.4</v>
      </c>
      <c r="Q28" s="72">
        <v>3137.9</v>
      </c>
      <c r="R28" s="72">
        <v>2874.9</v>
      </c>
      <c r="S28" s="72">
        <v>2573.9</v>
      </c>
      <c r="T28" s="72">
        <v>2621.4</v>
      </c>
      <c r="U28" s="72">
        <v>2989.4</v>
      </c>
      <c r="V28" s="72">
        <v>3012.4</v>
      </c>
      <c r="W28" s="72">
        <v>2474.9</v>
      </c>
      <c r="X28" s="72">
        <v>2150.9</v>
      </c>
      <c r="Y28" s="72">
        <v>2075.9</v>
      </c>
      <c r="Z28" s="73"/>
      <c r="AA28" s="74">
        <f>SUM(B28:Z28)</f>
        <v>68130.100000000006</v>
      </c>
    </row>
    <row r="29" spans="1:27" ht="24.95" customHeight="1" x14ac:dyDescent="0.2">
      <c r="A29" s="75" t="s">
        <v>23</v>
      </c>
      <c r="B29" s="76">
        <v>1277.125</v>
      </c>
      <c r="C29" s="77">
        <v>1454.4190000000001</v>
      </c>
      <c r="D29" s="77">
        <v>1465.2809999999999</v>
      </c>
      <c r="E29" s="77">
        <v>1526.6880000000001</v>
      </c>
      <c r="F29" s="77">
        <v>1446.328</v>
      </c>
      <c r="G29" s="77">
        <v>1549.9469999999999</v>
      </c>
      <c r="H29" s="77">
        <v>1528.0889999999999</v>
      </c>
      <c r="I29" s="77">
        <v>1823.9639999999999</v>
      </c>
      <c r="J29" s="77">
        <v>1958.423</v>
      </c>
      <c r="K29" s="77">
        <v>2045.357</v>
      </c>
      <c r="L29" s="77">
        <v>1966.5940000000001</v>
      </c>
      <c r="M29" s="77">
        <v>1947.1590000000001</v>
      </c>
      <c r="N29" s="77">
        <v>1948.9059999999999</v>
      </c>
      <c r="O29" s="77">
        <v>1901.539</v>
      </c>
      <c r="P29" s="77">
        <v>1892.761</v>
      </c>
      <c r="Q29" s="77">
        <v>1781.749</v>
      </c>
      <c r="R29" s="77">
        <v>1757.921</v>
      </c>
      <c r="S29" s="77">
        <v>1456.981</v>
      </c>
      <c r="T29" s="77">
        <v>1290.425</v>
      </c>
      <c r="U29" s="77">
        <v>1244.5809999999999</v>
      </c>
      <c r="V29" s="77">
        <v>1246.058</v>
      </c>
      <c r="W29" s="77">
        <v>1339.0139999999999</v>
      </c>
      <c r="X29" s="77">
        <v>1351.0139999999999</v>
      </c>
      <c r="Y29" s="77">
        <v>1251.8530000000001</v>
      </c>
      <c r="Z29" s="78"/>
      <c r="AA29" s="79">
        <f>SUM(B29:Z29)</f>
        <v>38452.175999999999</v>
      </c>
    </row>
    <row r="30" spans="1:27" ht="24.95" customHeight="1" x14ac:dyDescent="0.2">
      <c r="A30" s="82" t="s">
        <v>24</v>
      </c>
      <c r="B30" s="80">
        <v>1125</v>
      </c>
      <c r="C30" s="81">
        <v>715</v>
      </c>
      <c r="D30" s="81">
        <v>683</v>
      </c>
      <c r="E30" s="81">
        <v>490</v>
      </c>
      <c r="F30" s="81">
        <v>490</v>
      </c>
      <c r="G30" s="81">
        <v>490</v>
      </c>
      <c r="H30" s="81">
        <v>595.1</v>
      </c>
      <c r="I30" s="81">
        <v>595.1</v>
      </c>
      <c r="J30" s="81">
        <v>477.1</v>
      </c>
      <c r="K30" s="81">
        <v>295.10000000000002</v>
      </c>
      <c r="L30" s="81">
        <v>170</v>
      </c>
      <c r="M30" s="81"/>
      <c r="N30" s="81"/>
      <c r="O30" s="81"/>
      <c r="P30" s="81"/>
      <c r="Q30" s="81"/>
      <c r="R30" s="81">
        <v>167</v>
      </c>
      <c r="S30" s="81">
        <v>660.1</v>
      </c>
      <c r="T30" s="81">
        <v>1500.1</v>
      </c>
      <c r="U30" s="81">
        <v>1610.1</v>
      </c>
      <c r="V30" s="81">
        <v>1610.1</v>
      </c>
      <c r="W30" s="81">
        <v>1530.1</v>
      </c>
      <c r="X30" s="81">
        <v>1410.1</v>
      </c>
      <c r="Y30" s="81">
        <v>1205</v>
      </c>
      <c r="Z30" s="83"/>
      <c r="AA30" s="84">
        <f>SUM(B30:Z30)</f>
        <v>15818.000000000004</v>
      </c>
    </row>
    <row r="31" spans="1:27" ht="30" customHeight="1" thickBot="1" x14ac:dyDescent="0.25">
      <c r="A31" s="60" t="s">
        <v>25</v>
      </c>
      <c r="B31" s="61">
        <f>IF(LEN(B$2)&gt;0,SUM(B28:B30),"")</f>
        <v>4218.0249999999996</v>
      </c>
      <c r="C31" s="62">
        <f t="shared" ref="C31:Z31" si="4">IF(LEN(C$2)&gt;0,SUM(C28:C30),"")</f>
        <v>4081.3190000000004</v>
      </c>
      <c r="D31" s="62">
        <f t="shared" si="4"/>
        <v>4173.6810000000005</v>
      </c>
      <c r="E31" s="62">
        <f t="shared" si="4"/>
        <v>4138.5879999999997</v>
      </c>
      <c r="F31" s="62">
        <f t="shared" si="4"/>
        <v>4204.2280000000001</v>
      </c>
      <c r="G31" s="62">
        <f t="shared" si="4"/>
        <v>4453.8469999999998</v>
      </c>
      <c r="H31" s="62">
        <f t="shared" si="4"/>
        <v>4868.0889999999999</v>
      </c>
      <c r="I31" s="62">
        <f t="shared" si="4"/>
        <v>5561.9639999999999</v>
      </c>
      <c r="J31" s="62">
        <f t="shared" si="4"/>
        <v>5849.4230000000007</v>
      </c>
      <c r="K31" s="62">
        <f t="shared" si="4"/>
        <v>6024.357</v>
      </c>
      <c r="L31" s="62">
        <f t="shared" si="4"/>
        <v>5988.4940000000006</v>
      </c>
      <c r="M31" s="62">
        <f t="shared" si="4"/>
        <v>5809.0590000000002</v>
      </c>
      <c r="N31" s="62">
        <f t="shared" si="4"/>
        <v>5793.8060000000005</v>
      </c>
      <c r="O31" s="62">
        <f t="shared" si="4"/>
        <v>5587.4390000000003</v>
      </c>
      <c r="P31" s="62">
        <f t="shared" si="4"/>
        <v>5324.1610000000001</v>
      </c>
      <c r="Q31" s="62">
        <f t="shared" si="4"/>
        <v>4919.6490000000003</v>
      </c>
      <c r="R31" s="62">
        <f t="shared" si="4"/>
        <v>4799.8209999999999</v>
      </c>
      <c r="S31" s="62">
        <f t="shared" si="4"/>
        <v>4690.9810000000007</v>
      </c>
      <c r="T31" s="62">
        <f t="shared" si="4"/>
        <v>5411.9249999999993</v>
      </c>
      <c r="U31" s="62">
        <f t="shared" si="4"/>
        <v>5844.0810000000001</v>
      </c>
      <c r="V31" s="62">
        <f t="shared" si="4"/>
        <v>5868.5580000000009</v>
      </c>
      <c r="W31" s="62">
        <f t="shared" si="4"/>
        <v>5344.0139999999992</v>
      </c>
      <c r="X31" s="62">
        <f t="shared" si="4"/>
        <v>4912.0139999999992</v>
      </c>
      <c r="Y31" s="62">
        <f t="shared" si="4"/>
        <v>4532.7530000000006</v>
      </c>
      <c r="Z31" s="63" t="str">
        <f t="shared" si="4"/>
        <v/>
      </c>
      <c r="AA31" s="64">
        <f>SUM(AA28:AA30)</f>
        <v>122400.27600000001</v>
      </c>
    </row>
    <row r="32" spans="1:27" ht="18" customHeight="1" thickBot="1" x14ac:dyDescent="0.25">
      <c r="A32" s="65"/>
      <c r="B32" s="6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8"/>
    </row>
    <row r="33" spans="1:27" ht="30" customHeight="1" thickBot="1" x14ac:dyDescent="0.25">
      <c r="A33" s="36" t="s">
        <v>26</v>
      </c>
      <c r="B33" s="91">
        <v>1</v>
      </c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3"/>
    </row>
    <row r="34" spans="1:27" ht="24.95" customHeight="1" x14ac:dyDescent="0.2">
      <c r="A34" s="70" t="s">
        <v>27</v>
      </c>
      <c r="B34" s="94">
        <v>145.565</v>
      </c>
      <c r="C34" s="95">
        <v>235</v>
      </c>
      <c r="D34" s="95">
        <v>231.691</v>
      </c>
      <c r="E34" s="95">
        <v>247</v>
      </c>
      <c r="F34" s="95">
        <v>210</v>
      </c>
      <c r="G34" s="95">
        <v>246</v>
      </c>
      <c r="H34" s="95">
        <v>233</v>
      </c>
      <c r="I34" s="95">
        <v>209</v>
      </c>
      <c r="J34" s="95">
        <v>172</v>
      </c>
      <c r="K34" s="95">
        <v>260</v>
      </c>
      <c r="L34" s="95">
        <v>147</v>
      </c>
      <c r="M34" s="95">
        <v>134</v>
      </c>
      <c r="N34" s="95">
        <v>154</v>
      </c>
      <c r="O34" s="95">
        <v>144</v>
      </c>
      <c r="P34" s="95">
        <v>171</v>
      </c>
      <c r="Q34" s="95">
        <v>165</v>
      </c>
      <c r="R34" s="95">
        <v>215</v>
      </c>
      <c r="S34" s="95">
        <v>180</v>
      </c>
      <c r="T34" s="95">
        <v>138</v>
      </c>
      <c r="U34" s="95">
        <v>173</v>
      </c>
      <c r="V34" s="95">
        <v>195</v>
      </c>
      <c r="W34" s="95">
        <v>315</v>
      </c>
      <c r="X34" s="95">
        <v>319</v>
      </c>
      <c r="Y34" s="95">
        <v>195.76400000000001</v>
      </c>
      <c r="Z34" s="96"/>
      <c r="AA34" s="74">
        <f t="shared" ref="AA34:AA39" si="5">SUM(B34:Z34)</f>
        <v>4835.0199999999995</v>
      </c>
    </row>
    <row r="35" spans="1:27" ht="24.95" customHeight="1" x14ac:dyDescent="0.2">
      <c r="A35" s="97" t="s">
        <v>28</v>
      </c>
      <c r="B35" s="98">
        <v>365</v>
      </c>
      <c r="C35" s="99">
        <v>390.62299999999999</v>
      </c>
      <c r="D35" s="99">
        <v>349</v>
      </c>
      <c r="E35" s="99">
        <v>368</v>
      </c>
      <c r="F35" s="99">
        <v>347</v>
      </c>
      <c r="G35" s="99">
        <v>356</v>
      </c>
      <c r="H35" s="99">
        <v>254</v>
      </c>
      <c r="I35" s="99">
        <v>233</v>
      </c>
      <c r="J35" s="99">
        <v>222</v>
      </c>
      <c r="K35" s="99">
        <v>269</v>
      </c>
      <c r="L35" s="99">
        <v>200</v>
      </c>
      <c r="M35" s="99">
        <v>139</v>
      </c>
      <c r="N35" s="99">
        <v>142</v>
      </c>
      <c r="O35" s="99">
        <v>150</v>
      </c>
      <c r="P35" s="99">
        <v>220</v>
      </c>
      <c r="Q35" s="99">
        <v>263</v>
      </c>
      <c r="R35" s="99">
        <v>370</v>
      </c>
      <c r="S35" s="99">
        <v>332</v>
      </c>
      <c r="T35" s="99">
        <v>289</v>
      </c>
      <c r="U35" s="99">
        <v>206</v>
      </c>
      <c r="V35" s="99">
        <v>206</v>
      </c>
      <c r="W35" s="99">
        <v>298</v>
      </c>
      <c r="X35" s="99">
        <v>322</v>
      </c>
      <c r="Y35" s="99">
        <v>336</v>
      </c>
      <c r="Z35" s="100"/>
      <c r="AA35" s="79">
        <f t="shared" si="5"/>
        <v>6626.6229999999996</v>
      </c>
    </row>
    <row r="36" spans="1:27" ht="24.95" customHeight="1" x14ac:dyDescent="0.2">
      <c r="A36" s="97" t="s">
        <v>29</v>
      </c>
      <c r="B36" s="98">
        <v>669</v>
      </c>
      <c r="C36" s="99">
        <v>669</v>
      </c>
      <c r="D36" s="99">
        <v>669</v>
      </c>
      <c r="E36" s="99">
        <v>669</v>
      </c>
      <c r="F36" s="99">
        <v>669</v>
      </c>
      <c r="G36" s="99">
        <v>557.20000000000005</v>
      </c>
      <c r="H36" s="99">
        <v>197.5</v>
      </c>
      <c r="I36" s="99">
        <v>260</v>
      </c>
      <c r="J36" s="99">
        <v>15</v>
      </c>
      <c r="K36" s="99">
        <v>15</v>
      </c>
      <c r="L36" s="99">
        <v>144.30000000000001</v>
      </c>
      <c r="M36" s="99">
        <v>218.1</v>
      </c>
      <c r="N36" s="99">
        <v>669</v>
      </c>
      <c r="O36" s="99">
        <v>669</v>
      </c>
      <c r="P36" s="99">
        <v>669</v>
      </c>
      <c r="Q36" s="99">
        <v>669</v>
      </c>
      <c r="R36" s="99">
        <v>669</v>
      </c>
      <c r="S36" s="99">
        <v>669</v>
      </c>
      <c r="T36" s="99">
        <v>669</v>
      </c>
      <c r="U36" s="99">
        <v>530.4</v>
      </c>
      <c r="V36" s="99">
        <v>533.20000000000005</v>
      </c>
      <c r="W36" s="99">
        <v>555.70000000000005</v>
      </c>
      <c r="X36" s="99">
        <v>669</v>
      </c>
      <c r="Y36" s="99">
        <v>669</v>
      </c>
      <c r="Z36" s="100"/>
      <c r="AA36" s="79">
        <f t="shared" si="5"/>
        <v>12392.400000000001</v>
      </c>
    </row>
    <row r="37" spans="1:27" ht="24.95" customHeight="1" x14ac:dyDescent="0.2">
      <c r="A37" s="97" t="s">
        <v>30</v>
      </c>
      <c r="B37" s="98">
        <v>50</v>
      </c>
      <c r="C37" s="99">
        <v>50</v>
      </c>
      <c r="D37" s="99">
        <v>50</v>
      </c>
      <c r="E37" s="99">
        <v>50</v>
      </c>
      <c r="F37" s="99">
        <v>50</v>
      </c>
      <c r="G37" s="99">
        <v>50</v>
      </c>
      <c r="H37" s="99">
        <v>50</v>
      </c>
      <c r="I37" s="99">
        <v>50</v>
      </c>
      <c r="J37" s="99">
        <v>50</v>
      </c>
      <c r="K37" s="99">
        <v>50</v>
      </c>
      <c r="L37" s="99">
        <v>50</v>
      </c>
      <c r="M37" s="99">
        <v>50</v>
      </c>
      <c r="N37" s="99">
        <v>50</v>
      </c>
      <c r="O37" s="99">
        <v>50</v>
      </c>
      <c r="P37" s="99">
        <v>50</v>
      </c>
      <c r="Q37" s="99">
        <v>50</v>
      </c>
      <c r="R37" s="99">
        <v>50</v>
      </c>
      <c r="S37" s="99">
        <v>50</v>
      </c>
      <c r="T37" s="99">
        <v>50</v>
      </c>
      <c r="U37" s="99">
        <v>50</v>
      </c>
      <c r="V37" s="99">
        <v>50</v>
      </c>
      <c r="W37" s="99">
        <v>50</v>
      </c>
      <c r="X37" s="99">
        <v>50</v>
      </c>
      <c r="Y37" s="99">
        <v>50</v>
      </c>
      <c r="Z37" s="100"/>
      <c r="AA37" s="79">
        <f t="shared" si="5"/>
        <v>1200</v>
      </c>
    </row>
    <row r="38" spans="1:27" ht="24.95" customHeight="1" x14ac:dyDescent="0.2">
      <c r="A38" s="97" t="s">
        <v>31</v>
      </c>
      <c r="B38" s="98"/>
      <c r="C38" s="99"/>
      <c r="D38" s="99"/>
      <c r="E38" s="99"/>
      <c r="F38" s="99"/>
      <c r="G38" s="99"/>
      <c r="H38" s="99"/>
      <c r="I38" s="99"/>
      <c r="J38" s="99">
        <v>392.7</v>
      </c>
      <c r="K38" s="99">
        <v>386.2</v>
      </c>
      <c r="L38" s="99">
        <v>274.3</v>
      </c>
      <c r="M38" s="99">
        <v>430.8</v>
      </c>
      <c r="N38" s="99">
        <v>10.1</v>
      </c>
      <c r="O38" s="99"/>
      <c r="P38" s="99"/>
      <c r="Q38" s="99"/>
      <c r="R38" s="99"/>
      <c r="S38" s="99">
        <v>122.8</v>
      </c>
      <c r="T38" s="99"/>
      <c r="U38" s="99"/>
      <c r="V38" s="99"/>
      <c r="W38" s="99"/>
      <c r="X38" s="99"/>
      <c r="Y38" s="99"/>
      <c r="Z38" s="100"/>
      <c r="AA38" s="79">
        <f t="shared" si="5"/>
        <v>1616.8999999999999</v>
      </c>
    </row>
    <row r="39" spans="1:27" ht="30" customHeight="1" thickBot="1" x14ac:dyDescent="0.25">
      <c r="A39" s="86" t="s">
        <v>32</v>
      </c>
      <c r="B39" s="87">
        <f t="shared" ref="B39:Z39" si="6">IF(LEN(B$2)&gt;0,SUM(B34:B38),"")</f>
        <v>1229.5650000000001</v>
      </c>
      <c r="C39" s="88">
        <f t="shared" si="6"/>
        <v>1344.623</v>
      </c>
      <c r="D39" s="88">
        <f t="shared" si="6"/>
        <v>1299.691</v>
      </c>
      <c r="E39" s="88">
        <f t="shared" si="6"/>
        <v>1334</v>
      </c>
      <c r="F39" s="88">
        <f t="shared" si="6"/>
        <v>1276</v>
      </c>
      <c r="G39" s="88">
        <f t="shared" si="6"/>
        <v>1209.2</v>
      </c>
      <c r="H39" s="88">
        <f t="shared" si="6"/>
        <v>734.5</v>
      </c>
      <c r="I39" s="88">
        <f t="shared" si="6"/>
        <v>752</v>
      </c>
      <c r="J39" s="88">
        <f t="shared" si="6"/>
        <v>851.7</v>
      </c>
      <c r="K39" s="88">
        <f t="shared" si="6"/>
        <v>980.2</v>
      </c>
      <c r="L39" s="88">
        <f t="shared" si="6"/>
        <v>815.59999999999991</v>
      </c>
      <c r="M39" s="88">
        <f t="shared" si="6"/>
        <v>971.90000000000009</v>
      </c>
      <c r="N39" s="88">
        <f t="shared" si="6"/>
        <v>1025.0999999999999</v>
      </c>
      <c r="O39" s="88">
        <f t="shared" si="6"/>
        <v>1013</v>
      </c>
      <c r="P39" s="88">
        <f t="shared" si="6"/>
        <v>1110</v>
      </c>
      <c r="Q39" s="88">
        <f t="shared" si="6"/>
        <v>1147</v>
      </c>
      <c r="R39" s="88">
        <f t="shared" si="6"/>
        <v>1304</v>
      </c>
      <c r="S39" s="88">
        <f t="shared" si="6"/>
        <v>1353.8</v>
      </c>
      <c r="T39" s="88">
        <f t="shared" si="6"/>
        <v>1146</v>
      </c>
      <c r="U39" s="88">
        <f t="shared" si="6"/>
        <v>959.4</v>
      </c>
      <c r="V39" s="88">
        <f t="shared" si="6"/>
        <v>984.2</v>
      </c>
      <c r="W39" s="88">
        <f t="shared" si="6"/>
        <v>1218.7</v>
      </c>
      <c r="X39" s="88">
        <f t="shared" si="6"/>
        <v>1360</v>
      </c>
      <c r="Y39" s="88">
        <f t="shared" si="6"/>
        <v>1250.7640000000001</v>
      </c>
      <c r="Z39" s="89" t="str">
        <f t="shared" si="6"/>
        <v/>
      </c>
      <c r="AA39" s="90">
        <f t="shared" si="5"/>
        <v>26670.943000000003</v>
      </c>
    </row>
    <row r="40" spans="1:27" s="104" customFormat="1" ht="18" customHeight="1" thickBot="1" x14ac:dyDescent="0.25">
      <c r="A40" s="101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3"/>
    </row>
    <row r="41" spans="1:27" ht="30" customHeight="1" thickBot="1" x14ac:dyDescent="0.25">
      <c r="A41" s="36" t="s">
        <v>33</v>
      </c>
      <c r="B41" s="91">
        <v>1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3"/>
    </row>
    <row r="42" spans="1:27" ht="24.95" customHeight="1" x14ac:dyDescent="0.2">
      <c r="A42" s="70" t="s">
        <v>27</v>
      </c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6"/>
      <c r="AA42" s="74">
        <f t="shared" ref="AA42:AA48" si="7">SUM(B42:Z42)</f>
        <v>0</v>
      </c>
    </row>
    <row r="43" spans="1:27" ht="24.95" customHeight="1" x14ac:dyDescent="0.2">
      <c r="A43" s="97" t="s">
        <v>28</v>
      </c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100"/>
      <c r="AA43" s="79">
        <f t="shared" si="7"/>
        <v>0</v>
      </c>
    </row>
    <row r="44" spans="1:27" ht="24.95" customHeight="1" x14ac:dyDescent="0.2">
      <c r="A44" s="97" t="s">
        <v>29</v>
      </c>
      <c r="B44" s="98">
        <v>654</v>
      </c>
      <c r="C44" s="99">
        <v>654</v>
      </c>
      <c r="D44" s="99">
        <v>654</v>
      </c>
      <c r="E44" s="99">
        <v>654</v>
      </c>
      <c r="F44" s="99">
        <v>654</v>
      </c>
      <c r="G44" s="99">
        <v>542.20000000000005</v>
      </c>
      <c r="H44" s="99">
        <v>182.5</v>
      </c>
      <c r="I44" s="99">
        <v>245</v>
      </c>
      <c r="J44" s="99"/>
      <c r="K44" s="99"/>
      <c r="L44" s="99">
        <v>129.30000000000001</v>
      </c>
      <c r="M44" s="99">
        <v>203.1</v>
      </c>
      <c r="N44" s="99">
        <v>654</v>
      </c>
      <c r="O44" s="99">
        <v>654</v>
      </c>
      <c r="P44" s="99">
        <v>654</v>
      </c>
      <c r="Q44" s="99">
        <v>654</v>
      </c>
      <c r="R44" s="99">
        <v>654</v>
      </c>
      <c r="S44" s="99">
        <v>654</v>
      </c>
      <c r="T44" s="99">
        <v>654</v>
      </c>
      <c r="U44" s="99">
        <v>515.4</v>
      </c>
      <c r="V44" s="99">
        <v>518.20000000000005</v>
      </c>
      <c r="W44" s="99">
        <v>540.70000000000005</v>
      </c>
      <c r="X44" s="99">
        <v>654</v>
      </c>
      <c r="Y44" s="99">
        <v>654</v>
      </c>
      <c r="Z44" s="100"/>
      <c r="AA44" s="79">
        <f t="shared" si="7"/>
        <v>12032.400000000001</v>
      </c>
    </row>
    <row r="45" spans="1:27" ht="24.95" customHeight="1" x14ac:dyDescent="0.2">
      <c r="A45" s="97" t="s">
        <v>30</v>
      </c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100"/>
      <c r="AA45" s="79">
        <f t="shared" si="7"/>
        <v>0</v>
      </c>
    </row>
    <row r="46" spans="1:27" ht="24.95" customHeight="1" x14ac:dyDescent="0.2">
      <c r="A46" s="97" t="s">
        <v>31</v>
      </c>
      <c r="B46" s="98"/>
      <c r="C46" s="99"/>
      <c r="D46" s="99"/>
      <c r="E46" s="99"/>
      <c r="F46" s="99"/>
      <c r="G46" s="99"/>
      <c r="H46" s="99"/>
      <c r="I46" s="99"/>
      <c r="J46" s="99">
        <v>392.7</v>
      </c>
      <c r="K46" s="99">
        <v>386.2</v>
      </c>
      <c r="L46" s="99">
        <v>274.3</v>
      </c>
      <c r="M46" s="99">
        <v>430.8</v>
      </c>
      <c r="N46" s="99">
        <v>10.1</v>
      </c>
      <c r="O46" s="99"/>
      <c r="P46" s="99"/>
      <c r="Q46" s="99"/>
      <c r="R46" s="99"/>
      <c r="S46" s="99">
        <v>122.8</v>
      </c>
      <c r="T46" s="99"/>
      <c r="U46" s="99"/>
      <c r="V46" s="99"/>
      <c r="W46" s="99"/>
      <c r="X46" s="99"/>
      <c r="Y46" s="99"/>
      <c r="Z46" s="100"/>
      <c r="AA46" s="79">
        <f t="shared" si="7"/>
        <v>1616.8999999999999</v>
      </c>
    </row>
    <row r="47" spans="1:27" ht="24.95" customHeight="1" x14ac:dyDescent="0.2">
      <c r="A47" s="85" t="s">
        <v>34</v>
      </c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100"/>
      <c r="AA47" s="79">
        <f t="shared" si="7"/>
        <v>0</v>
      </c>
    </row>
    <row r="48" spans="1:27" ht="30" customHeight="1" thickBot="1" x14ac:dyDescent="0.25">
      <c r="A48" s="86" t="s">
        <v>35</v>
      </c>
      <c r="B48" s="87">
        <f>IF(LEN(B$2)&gt;0,SUM(B42:B47),"")</f>
        <v>654</v>
      </c>
      <c r="C48" s="88">
        <f t="shared" ref="C48:Z48" si="8">IF(LEN(C$2)&gt;0,SUM(C42:C47),"")</f>
        <v>654</v>
      </c>
      <c r="D48" s="88">
        <f t="shared" si="8"/>
        <v>654</v>
      </c>
      <c r="E48" s="88">
        <f t="shared" si="8"/>
        <v>654</v>
      </c>
      <c r="F48" s="88">
        <f t="shared" si="8"/>
        <v>654</v>
      </c>
      <c r="G48" s="88">
        <f t="shared" si="8"/>
        <v>542.20000000000005</v>
      </c>
      <c r="H48" s="88">
        <f t="shared" si="8"/>
        <v>182.5</v>
      </c>
      <c r="I48" s="88">
        <f t="shared" si="8"/>
        <v>245</v>
      </c>
      <c r="J48" s="88">
        <f t="shared" si="8"/>
        <v>392.7</v>
      </c>
      <c r="K48" s="88">
        <f t="shared" si="8"/>
        <v>386.2</v>
      </c>
      <c r="L48" s="88">
        <f t="shared" si="8"/>
        <v>403.6</v>
      </c>
      <c r="M48" s="88">
        <f t="shared" si="8"/>
        <v>633.9</v>
      </c>
      <c r="N48" s="88">
        <f t="shared" si="8"/>
        <v>664.1</v>
      </c>
      <c r="O48" s="88">
        <f t="shared" si="8"/>
        <v>654</v>
      </c>
      <c r="P48" s="88">
        <f t="shared" si="8"/>
        <v>654</v>
      </c>
      <c r="Q48" s="88">
        <f t="shared" si="8"/>
        <v>654</v>
      </c>
      <c r="R48" s="88">
        <f t="shared" si="8"/>
        <v>654</v>
      </c>
      <c r="S48" s="88">
        <f t="shared" si="8"/>
        <v>776.8</v>
      </c>
      <c r="T48" s="88">
        <f t="shared" si="8"/>
        <v>654</v>
      </c>
      <c r="U48" s="88">
        <f t="shared" si="8"/>
        <v>515.4</v>
      </c>
      <c r="V48" s="88">
        <f t="shared" si="8"/>
        <v>518.20000000000005</v>
      </c>
      <c r="W48" s="88">
        <f t="shared" si="8"/>
        <v>540.70000000000005</v>
      </c>
      <c r="X48" s="88">
        <f t="shared" si="8"/>
        <v>654</v>
      </c>
      <c r="Y48" s="88">
        <f t="shared" si="8"/>
        <v>654</v>
      </c>
      <c r="Z48" s="89" t="str">
        <f t="shared" si="8"/>
        <v/>
      </c>
      <c r="AA48" s="90">
        <f t="shared" si="7"/>
        <v>13649.300000000001</v>
      </c>
    </row>
    <row r="49" spans="1:27" ht="15.95" customHeight="1" thickBot="1" x14ac:dyDescent="0.25"/>
    <row r="50" spans="1:27" ht="30" customHeight="1" thickBot="1" x14ac:dyDescent="0.25">
      <c r="A50" s="69"/>
      <c r="B50" s="7">
        <f>IF(LEN(B$2)&gt;0,B$2,"")</f>
        <v>1</v>
      </c>
      <c r="C50" s="8">
        <f t="shared" ref="C50:Z50" si="9">IF(LEN(C$2)&gt;0,C$2,"")</f>
        <v>2</v>
      </c>
      <c r="D50" s="8">
        <f t="shared" si="9"/>
        <v>3</v>
      </c>
      <c r="E50" s="8">
        <f t="shared" si="9"/>
        <v>4</v>
      </c>
      <c r="F50" s="8">
        <f t="shared" si="9"/>
        <v>5</v>
      </c>
      <c r="G50" s="8">
        <f t="shared" si="9"/>
        <v>6</v>
      </c>
      <c r="H50" s="8">
        <f t="shared" si="9"/>
        <v>7</v>
      </c>
      <c r="I50" s="8">
        <f t="shared" si="9"/>
        <v>8</v>
      </c>
      <c r="J50" s="8">
        <f t="shared" si="9"/>
        <v>9</v>
      </c>
      <c r="K50" s="8">
        <f t="shared" si="9"/>
        <v>10</v>
      </c>
      <c r="L50" s="8">
        <f t="shared" si="9"/>
        <v>11</v>
      </c>
      <c r="M50" s="8">
        <f t="shared" si="9"/>
        <v>12</v>
      </c>
      <c r="N50" s="8">
        <f t="shared" si="9"/>
        <v>13</v>
      </c>
      <c r="O50" s="8">
        <f t="shared" si="9"/>
        <v>14</v>
      </c>
      <c r="P50" s="8">
        <f t="shared" si="9"/>
        <v>15</v>
      </c>
      <c r="Q50" s="8">
        <f t="shared" si="9"/>
        <v>16</v>
      </c>
      <c r="R50" s="8">
        <f t="shared" si="9"/>
        <v>17</v>
      </c>
      <c r="S50" s="8">
        <f t="shared" si="9"/>
        <v>18</v>
      </c>
      <c r="T50" s="8">
        <f t="shared" si="9"/>
        <v>19</v>
      </c>
      <c r="U50" s="8">
        <f t="shared" si="9"/>
        <v>20</v>
      </c>
      <c r="V50" s="8">
        <f t="shared" si="9"/>
        <v>21</v>
      </c>
      <c r="W50" s="8">
        <f t="shared" si="9"/>
        <v>22</v>
      </c>
      <c r="X50" s="8">
        <f t="shared" si="9"/>
        <v>23</v>
      </c>
      <c r="Y50" s="9">
        <f t="shared" si="9"/>
        <v>24</v>
      </c>
      <c r="Z50" s="10" t="str">
        <f t="shared" si="9"/>
        <v/>
      </c>
      <c r="AA50" s="11" t="s">
        <v>1</v>
      </c>
    </row>
    <row r="51" spans="1:27" ht="24.95" customHeight="1" thickBot="1" x14ac:dyDescent="0.25">
      <c r="A51" s="86" t="s">
        <v>25</v>
      </c>
      <c r="B51" s="87">
        <f t="shared" ref="B51:Z51" si="10">IF(LEN(B$2)&gt;0,B16+B25+B39,"")</f>
        <v>4872.0249999999996</v>
      </c>
      <c r="C51" s="88">
        <f t="shared" si="10"/>
        <v>4735.3190000000004</v>
      </c>
      <c r="D51" s="88">
        <f t="shared" si="10"/>
        <v>4827.6810000000005</v>
      </c>
      <c r="E51" s="88">
        <f t="shared" si="10"/>
        <v>4792.5879999999997</v>
      </c>
      <c r="F51" s="88">
        <f t="shared" si="10"/>
        <v>4858.228000000001</v>
      </c>
      <c r="G51" s="88">
        <f t="shared" si="10"/>
        <v>4996.0470000000005</v>
      </c>
      <c r="H51" s="88">
        <f t="shared" si="10"/>
        <v>5050.5889999999999</v>
      </c>
      <c r="I51" s="88">
        <f t="shared" si="10"/>
        <v>5806.9639999999999</v>
      </c>
      <c r="J51" s="88">
        <f t="shared" si="10"/>
        <v>6242.1229999999996</v>
      </c>
      <c r="K51" s="88">
        <f t="shared" si="10"/>
        <v>6410.5569999999998</v>
      </c>
      <c r="L51" s="88">
        <f t="shared" si="10"/>
        <v>6392.0939999999991</v>
      </c>
      <c r="M51" s="88">
        <f t="shared" si="10"/>
        <v>6442.9590000000007</v>
      </c>
      <c r="N51" s="88">
        <f t="shared" si="10"/>
        <v>6457.9060000000009</v>
      </c>
      <c r="O51" s="88">
        <f t="shared" si="10"/>
        <v>6241.4389999999994</v>
      </c>
      <c r="P51" s="88">
        <f t="shared" si="10"/>
        <v>5978.1610000000001</v>
      </c>
      <c r="Q51" s="88">
        <f t="shared" si="10"/>
        <v>5573.6489999999994</v>
      </c>
      <c r="R51" s="88">
        <f t="shared" si="10"/>
        <v>5453.8209999999999</v>
      </c>
      <c r="S51" s="88">
        <f t="shared" si="10"/>
        <v>5467.7809999999999</v>
      </c>
      <c r="T51" s="88">
        <f t="shared" si="10"/>
        <v>6065.9249999999993</v>
      </c>
      <c r="U51" s="88">
        <f t="shared" si="10"/>
        <v>6359.4809999999998</v>
      </c>
      <c r="V51" s="88">
        <f t="shared" si="10"/>
        <v>6386.7579999999998</v>
      </c>
      <c r="W51" s="88">
        <f t="shared" si="10"/>
        <v>5884.7140000000009</v>
      </c>
      <c r="X51" s="88">
        <f t="shared" si="10"/>
        <v>5566.0140000000001</v>
      </c>
      <c r="Y51" s="88">
        <f t="shared" si="10"/>
        <v>5186.7530000000006</v>
      </c>
      <c r="Z51" s="89" t="str">
        <f t="shared" si="10"/>
        <v/>
      </c>
      <c r="AA51" s="105">
        <f>SUM(B51:Z51)</f>
        <v>136049.576</v>
      </c>
    </row>
  </sheetData>
  <mergeCells count="11">
    <mergeCell ref="B26:AA26"/>
    <mergeCell ref="B27:Z27"/>
    <mergeCell ref="B32:AA32"/>
    <mergeCell ref="B33:AA33"/>
    <mergeCell ref="B41:AA41"/>
    <mergeCell ref="V1:AA1"/>
    <mergeCell ref="B3:AA3"/>
    <mergeCell ref="B6:AA6"/>
    <mergeCell ref="B9:Z9"/>
    <mergeCell ref="B17:AA17"/>
    <mergeCell ref="B18:Z18"/>
  </mergeCells>
  <conditionalFormatting sqref="B7:Z7">
    <cfRule type="cellIs" dxfId="1" priority="1" operator="greaterThan">
      <formula>1500</formula>
    </cfRule>
  </conditionalFormatting>
  <printOptions horizontalCentered="1"/>
  <pageMargins left="0.11811023622047245" right="0.11811023622047245" top="0.35433070866141736" bottom="0.23622047244094491" header="0.11811023622047245" footer="0.11811023622047245"/>
  <pageSetup paperSize="9" scale="44" fitToHeight="2" orientation="landscape" horizontalDpi="300" verticalDpi="300" r:id="rId1"/>
  <headerFooter>
    <oddHeader>&amp;L&amp;A</oddHeader>
    <oddFooter>&amp;R&amp;D,&amp;T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A51"/>
  <sheetViews>
    <sheetView showGridLines="0" zoomScale="75" zoomScaleNormal="75" workbookViewId="0">
      <pane xSplit="1" ySplit="2" topLeftCell="B3" activePane="bottomRight" state="frozen"/>
      <selection sqref="A1:XFD1048576"/>
      <selection pane="topRight" sqref="A1:XFD1048576"/>
      <selection pane="bottomLeft" sqref="A1:XFD1048576"/>
      <selection pane="bottomRight" activeCell="AA8" sqref="AA8"/>
    </sheetView>
  </sheetViews>
  <sheetFormatPr defaultColWidth="9.140625" defaultRowHeight="14.25" x14ac:dyDescent="0.2"/>
  <cols>
    <col min="1" max="1" width="42.140625" style="5" customWidth="1"/>
    <col min="2" max="25" width="10.7109375" style="5" customWidth="1"/>
    <col min="26" max="26" width="10.7109375" style="5" hidden="1" customWidth="1"/>
    <col min="27" max="27" width="14.7109375" style="5" customWidth="1"/>
    <col min="28" max="16384" width="9.140625" style="5"/>
  </cols>
  <sheetData>
    <row r="1" spans="1:27" ht="39.950000000000003" customHeight="1" thickBot="1" x14ac:dyDescent="0.25">
      <c r="A1" s="1" t="s">
        <v>51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0</v>
      </c>
      <c r="W1" s="4"/>
      <c r="X1" s="4"/>
      <c r="Y1" s="4"/>
      <c r="Z1" s="4"/>
      <c r="AA1" s="4"/>
    </row>
    <row r="2" spans="1:27" ht="30" customHeight="1" thickBot="1" x14ac:dyDescent="0.25">
      <c r="A2" s="6">
        <v>44680</v>
      </c>
      <c r="B2" s="106">
        <v>1</v>
      </c>
      <c r="C2" s="107">
        <v>2</v>
      </c>
      <c r="D2" s="107">
        <v>3</v>
      </c>
      <c r="E2" s="107">
        <v>4</v>
      </c>
      <c r="F2" s="107">
        <v>5</v>
      </c>
      <c r="G2" s="107">
        <v>6</v>
      </c>
      <c r="H2" s="107">
        <v>7</v>
      </c>
      <c r="I2" s="107">
        <v>8</v>
      </c>
      <c r="J2" s="107">
        <v>9</v>
      </c>
      <c r="K2" s="107">
        <v>10</v>
      </c>
      <c r="L2" s="107">
        <v>11</v>
      </c>
      <c r="M2" s="107">
        <v>12</v>
      </c>
      <c r="N2" s="107">
        <v>13</v>
      </c>
      <c r="O2" s="107">
        <v>14</v>
      </c>
      <c r="P2" s="107">
        <v>15</v>
      </c>
      <c r="Q2" s="107">
        <v>16</v>
      </c>
      <c r="R2" s="107">
        <v>17</v>
      </c>
      <c r="S2" s="107">
        <v>18</v>
      </c>
      <c r="T2" s="107">
        <v>19</v>
      </c>
      <c r="U2" s="107">
        <v>20</v>
      </c>
      <c r="V2" s="107">
        <v>21</v>
      </c>
      <c r="W2" s="107">
        <v>22</v>
      </c>
      <c r="X2" s="107">
        <v>23</v>
      </c>
      <c r="Y2" s="108">
        <v>24</v>
      </c>
      <c r="Z2" s="109"/>
      <c r="AA2" s="110" t="s">
        <v>1</v>
      </c>
    </row>
    <row r="3" spans="1:27" ht="30" customHeight="1" thickBot="1" x14ac:dyDescent="0.25">
      <c r="A3" s="12" t="s">
        <v>36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</row>
    <row r="4" spans="1:27" ht="24.95" customHeight="1" x14ac:dyDescent="0.2">
      <c r="A4" s="16" t="s">
        <v>3</v>
      </c>
      <c r="B4" s="17">
        <v>4872.0250000000005</v>
      </c>
      <c r="C4" s="18">
        <v>4735.3190000000013</v>
      </c>
      <c r="D4" s="18">
        <v>4827.6810000000005</v>
      </c>
      <c r="E4" s="18">
        <v>4792.5550000000012</v>
      </c>
      <c r="F4" s="18">
        <v>4858.202000000002</v>
      </c>
      <c r="G4" s="18">
        <v>4996.0619999999999</v>
      </c>
      <c r="H4" s="18">
        <v>5050.5730000000003</v>
      </c>
      <c r="I4" s="18">
        <v>5806.9350000000013</v>
      </c>
      <c r="J4" s="18">
        <v>6242.1349999999984</v>
      </c>
      <c r="K4" s="18">
        <v>6410.541000000002</v>
      </c>
      <c r="L4" s="18">
        <v>6392.1260000000002</v>
      </c>
      <c r="M4" s="18">
        <v>6442.9300000000012</v>
      </c>
      <c r="N4" s="18">
        <v>6457.9249999999993</v>
      </c>
      <c r="O4" s="18">
        <v>6241.4159999999993</v>
      </c>
      <c r="P4" s="18">
        <v>5978.192</v>
      </c>
      <c r="Q4" s="18">
        <v>5573.6210000000001</v>
      </c>
      <c r="R4" s="18">
        <v>5453.7830000000022</v>
      </c>
      <c r="S4" s="18">
        <v>5467.7829999999976</v>
      </c>
      <c r="T4" s="18">
        <v>6065.9379999999992</v>
      </c>
      <c r="U4" s="18">
        <v>6359.4750000000004</v>
      </c>
      <c r="V4" s="18">
        <v>6386.7580000000025</v>
      </c>
      <c r="W4" s="18">
        <v>5884.6929999999984</v>
      </c>
      <c r="X4" s="18">
        <v>5566.0370000000012</v>
      </c>
      <c r="Y4" s="18">
        <v>5186.7530000000006</v>
      </c>
      <c r="Z4" s="19"/>
      <c r="AA4" s="20">
        <f>SUM(B4:Z4)</f>
        <v>136049.45799999998</v>
      </c>
    </row>
    <row r="5" spans="1:27" ht="24.95" customHeight="1" thickBot="1" x14ac:dyDescent="0.25">
      <c r="A5" s="21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4"/>
      <c r="AA5" s="25"/>
    </row>
    <row r="6" spans="1:27" ht="30" customHeight="1" thickBot="1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5"/>
    </row>
    <row r="7" spans="1:27" ht="24.95" customHeight="1" x14ac:dyDescent="0.2">
      <c r="A7" s="26" t="s">
        <v>3</v>
      </c>
      <c r="B7" s="27">
        <v>227.64</v>
      </c>
      <c r="C7" s="28">
        <v>230.84</v>
      </c>
      <c r="D7" s="28">
        <v>212.22</v>
      </c>
      <c r="E7" s="28">
        <v>214.96</v>
      </c>
      <c r="F7" s="28">
        <v>214.96</v>
      </c>
      <c r="G7" s="28">
        <v>213.86</v>
      </c>
      <c r="H7" s="28">
        <v>255.77</v>
      </c>
      <c r="I7" s="28">
        <v>280.06</v>
      </c>
      <c r="J7" s="28">
        <v>256.08</v>
      </c>
      <c r="K7" s="28">
        <v>243.65</v>
      </c>
      <c r="L7" s="28">
        <v>214.96</v>
      </c>
      <c r="M7" s="28">
        <v>214.96</v>
      </c>
      <c r="N7" s="28">
        <v>208.37</v>
      </c>
      <c r="O7" s="28">
        <v>197.25</v>
      </c>
      <c r="P7" s="28">
        <v>212.63</v>
      </c>
      <c r="Q7" s="28">
        <v>215</v>
      </c>
      <c r="R7" s="28">
        <v>234.13</v>
      </c>
      <c r="S7" s="28">
        <v>241.99</v>
      </c>
      <c r="T7" s="28">
        <v>253</v>
      </c>
      <c r="U7" s="28">
        <v>262.08</v>
      </c>
      <c r="V7" s="28">
        <v>265.87</v>
      </c>
      <c r="W7" s="28">
        <v>254.97</v>
      </c>
      <c r="X7" s="28">
        <v>252.47</v>
      </c>
      <c r="Y7" s="28">
        <v>229.87</v>
      </c>
      <c r="Z7" s="29"/>
      <c r="AA7" s="30">
        <f>IF(SUM(B7:Z7)&lt;&gt;0,AVERAGEIF(B7:Z7,"&lt;&gt;"""),"")</f>
        <v>233.64958333333334</v>
      </c>
    </row>
    <row r="8" spans="1:27" ht="24.95" customHeight="1" thickBot="1" x14ac:dyDescent="0.25">
      <c r="A8" s="31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35"/>
    </row>
    <row r="9" spans="1:27" ht="30" customHeight="1" thickBot="1" x14ac:dyDescent="0.25">
      <c r="A9" s="36" t="s">
        <v>5</v>
      </c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9"/>
      <c r="AA9" s="11" t="s">
        <v>1</v>
      </c>
    </row>
    <row r="10" spans="1:27" ht="24.95" customHeight="1" x14ac:dyDescent="0.2">
      <c r="A10" s="40" t="s">
        <v>6</v>
      </c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3"/>
      <c r="AA10" s="44">
        <f t="shared" ref="AA10:AA15" si="0">SUM(B10:Z10)</f>
        <v>0</v>
      </c>
    </row>
    <row r="11" spans="1:27" ht="24.95" customHeight="1" x14ac:dyDescent="0.2">
      <c r="A11" s="45" t="s">
        <v>7</v>
      </c>
      <c r="B11" s="46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8"/>
      <c r="AA11" s="49">
        <f t="shared" si="0"/>
        <v>0</v>
      </c>
    </row>
    <row r="12" spans="1:27" ht="24.95" customHeight="1" x14ac:dyDescent="0.2">
      <c r="A12" s="50" t="s">
        <v>8</v>
      </c>
      <c r="B12" s="51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3"/>
      <c r="AA12" s="54">
        <f t="shared" si="0"/>
        <v>0</v>
      </c>
    </row>
    <row r="13" spans="1:27" ht="24.95" customHeight="1" x14ac:dyDescent="0.2">
      <c r="A13" s="50" t="s">
        <v>9</v>
      </c>
      <c r="B13" s="51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3"/>
      <c r="AA13" s="54">
        <f t="shared" si="0"/>
        <v>0</v>
      </c>
    </row>
    <row r="14" spans="1:27" ht="24.95" customHeight="1" x14ac:dyDescent="0.2">
      <c r="A14" s="55" t="s">
        <v>10</v>
      </c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/>
      <c r="AA14" s="59">
        <f t="shared" si="0"/>
        <v>0</v>
      </c>
    </row>
    <row r="15" spans="1:27" ht="24.95" customHeight="1" x14ac:dyDescent="0.2">
      <c r="A15" s="55" t="s">
        <v>11</v>
      </c>
      <c r="B15" s="56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8"/>
      <c r="AA15" s="59">
        <f t="shared" si="0"/>
        <v>0</v>
      </c>
    </row>
    <row r="16" spans="1:27" ht="30" customHeight="1" thickBot="1" x14ac:dyDescent="0.25">
      <c r="A16" s="60" t="s">
        <v>12</v>
      </c>
      <c r="B16" s="61">
        <f>IF(LEN(B$2)&gt;0,SUM(B10:B15),"")</f>
        <v>0</v>
      </c>
      <c r="C16" s="62">
        <f t="shared" ref="C16:Z16" si="1">IF(LEN(C$2)&gt;0,SUM(C10:C15),"")</f>
        <v>0</v>
      </c>
      <c r="D16" s="62">
        <f t="shared" si="1"/>
        <v>0</v>
      </c>
      <c r="E16" s="62">
        <f t="shared" si="1"/>
        <v>0</v>
      </c>
      <c r="F16" s="62">
        <f t="shared" si="1"/>
        <v>0</v>
      </c>
      <c r="G16" s="62">
        <f t="shared" si="1"/>
        <v>0</v>
      </c>
      <c r="H16" s="62">
        <f t="shared" si="1"/>
        <v>0</v>
      </c>
      <c r="I16" s="62">
        <f t="shared" si="1"/>
        <v>0</v>
      </c>
      <c r="J16" s="62">
        <f t="shared" si="1"/>
        <v>0</v>
      </c>
      <c r="K16" s="62">
        <f t="shared" si="1"/>
        <v>0</v>
      </c>
      <c r="L16" s="62">
        <f t="shared" si="1"/>
        <v>0</v>
      </c>
      <c r="M16" s="62">
        <f t="shared" si="1"/>
        <v>0</v>
      </c>
      <c r="N16" s="62">
        <f t="shared" si="1"/>
        <v>0</v>
      </c>
      <c r="O16" s="62">
        <f t="shared" si="1"/>
        <v>0</v>
      </c>
      <c r="P16" s="62">
        <f t="shared" si="1"/>
        <v>0</v>
      </c>
      <c r="Q16" s="62">
        <f t="shared" si="1"/>
        <v>0</v>
      </c>
      <c r="R16" s="62">
        <f t="shared" si="1"/>
        <v>0</v>
      </c>
      <c r="S16" s="62">
        <f t="shared" si="1"/>
        <v>0</v>
      </c>
      <c r="T16" s="62">
        <f t="shared" si="1"/>
        <v>0</v>
      </c>
      <c r="U16" s="62">
        <f t="shared" si="1"/>
        <v>0</v>
      </c>
      <c r="V16" s="62">
        <f t="shared" si="1"/>
        <v>0</v>
      </c>
      <c r="W16" s="62">
        <f t="shared" si="1"/>
        <v>0</v>
      </c>
      <c r="X16" s="62">
        <f t="shared" si="1"/>
        <v>0</v>
      </c>
      <c r="Y16" s="62">
        <f t="shared" si="1"/>
        <v>0</v>
      </c>
      <c r="Z16" s="63" t="str">
        <f t="shared" si="1"/>
        <v/>
      </c>
      <c r="AA16" s="64">
        <f>SUM(AA10:AA15)</f>
        <v>0</v>
      </c>
    </row>
    <row r="17" spans="1:27" ht="18" customHeight="1" thickBot="1" x14ac:dyDescent="0.25">
      <c r="A17" s="65"/>
      <c r="B17" s="66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8"/>
    </row>
    <row r="18" spans="1:27" ht="30" customHeight="1" thickBot="1" x14ac:dyDescent="0.25">
      <c r="A18" s="69" t="s">
        <v>13</v>
      </c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9"/>
      <c r="AA18" s="11" t="s">
        <v>1</v>
      </c>
    </row>
    <row r="19" spans="1:27" ht="24.95" customHeight="1" x14ac:dyDescent="0.2">
      <c r="A19" s="70" t="s">
        <v>14</v>
      </c>
      <c r="B19" s="71">
        <v>937.55600000000004</v>
      </c>
      <c r="C19" s="72">
        <v>937.61999999999989</v>
      </c>
      <c r="D19" s="72">
        <v>938.68099999999993</v>
      </c>
      <c r="E19" s="72">
        <v>924.66899999999998</v>
      </c>
      <c r="F19" s="72">
        <v>926.59799999999996</v>
      </c>
      <c r="G19" s="72">
        <v>914.47199999999998</v>
      </c>
      <c r="H19" s="72">
        <v>922.54100000000005</v>
      </c>
      <c r="I19" s="72">
        <v>926.49699999999996</v>
      </c>
      <c r="J19" s="72">
        <v>898.51299999999992</v>
      </c>
      <c r="K19" s="72">
        <v>878.48699999999997</v>
      </c>
      <c r="L19" s="72">
        <v>830.53199999999993</v>
      </c>
      <c r="M19" s="72">
        <v>789.56100000000004</v>
      </c>
      <c r="N19" s="72">
        <v>775.53</v>
      </c>
      <c r="O19" s="72">
        <v>751.54300000000001</v>
      </c>
      <c r="P19" s="72">
        <v>767.53</v>
      </c>
      <c r="Q19" s="72">
        <v>784.53200000000004</v>
      </c>
      <c r="R19" s="72">
        <v>784.46899999999994</v>
      </c>
      <c r="S19" s="72">
        <v>771.62</v>
      </c>
      <c r="T19" s="72">
        <v>777.53899999999999</v>
      </c>
      <c r="U19" s="72">
        <v>770.47699999999998</v>
      </c>
      <c r="V19" s="72">
        <v>764.50299999999993</v>
      </c>
      <c r="W19" s="72">
        <v>754.50400000000002</v>
      </c>
      <c r="X19" s="72">
        <v>890.42399999999998</v>
      </c>
      <c r="Y19" s="72">
        <v>907.52599999999995</v>
      </c>
      <c r="Z19" s="73"/>
      <c r="AA19" s="74">
        <f t="shared" ref="AA19:AA24" si="2">SUM(B19:Z19)</f>
        <v>20325.924000000003</v>
      </c>
    </row>
    <row r="20" spans="1:27" ht="24.95" customHeight="1" x14ac:dyDescent="0.2">
      <c r="A20" s="75" t="s">
        <v>15</v>
      </c>
      <c r="B20" s="76">
        <v>891.52400000000011</v>
      </c>
      <c r="C20" s="77">
        <v>878.56599999999992</v>
      </c>
      <c r="D20" s="77">
        <v>878.5139999999999</v>
      </c>
      <c r="E20" s="77">
        <v>896.81399999999985</v>
      </c>
      <c r="F20" s="77">
        <v>937.90099999999995</v>
      </c>
      <c r="G20" s="77">
        <v>1036.4890000000003</v>
      </c>
      <c r="H20" s="77">
        <v>1171.1879999999999</v>
      </c>
      <c r="I20" s="77">
        <v>1294.5550000000001</v>
      </c>
      <c r="J20" s="77">
        <v>1352.405</v>
      </c>
      <c r="K20" s="77">
        <v>1378.6849999999999</v>
      </c>
      <c r="L20" s="77">
        <v>1388.7760000000003</v>
      </c>
      <c r="M20" s="77">
        <v>1391.8970000000002</v>
      </c>
      <c r="N20" s="77">
        <v>1374.5730000000001</v>
      </c>
      <c r="O20" s="77">
        <v>1316.5980000000002</v>
      </c>
      <c r="P20" s="77">
        <v>1233.518</v>
      </c>
      <c r="Q20" s="77">
        <v>1163.7150000000001</v>
      </c>
      <c r="R20" s="77">
        <v>1107.8280000000002</v>
      </c>
      <c r="S20" s="77">
        <v>1078.0679999999998</v>
      </c>
      <c r="T20" s="77">
        <v>1061.5999999999999</v>
      </c>
      <c r="U20" s="77">
        <v>1070.7930000000001</v>
      </c>
      <c r="V20" s="77">
        <v>1036.472</v>
      </c>
      <c r="W20" s="77">
        <v>961.80400000000009</v>
      </c>
      <c r="X20" s="77">
        <v>922.03</v>
      </c>
      <c r="Y20" s="77">
        <v>895.75699999999995</v>
      </c>
      <c r="Z20" s="78"/>
      <c r="AA20" s="79">
        <f t="shared" si="2"/>
        <v>26720.070000000007</v>
      </c>
    </row>
    <row r="21" spans="1:27" ht="24.95" customHeight="1" x14ac:dyDescent="0.2">
      <c r="A21" s="75" t="s">
        <v>16</v>
      </c>
      <c r="B21" s="80">
        <v>2117.4450000000002</v>
      </c>
      <c r="C21" s="81">
        <v>2020.133</v>
      </c>
      <c r="D21" s="81">
        <v>1950.9859999999996</v>
      </c>
      <c r="E21" s="81">
        <v>1941.4719999999998</v>
      </c>
      <c r="F21" s="81">
        <v>1985.9029999999998</v>
      </c>
      <c r="G21" s="81">
        <v>2116.1010000000001</v>
      </c>
      <c r="H21" s="81">
        <v>2445.6439999999998</v>
      </c>
      <c r="I21" s="81">
        <v>2802.7829999999999</v>
      </c>
      <c r="J21" s="81">
        <v>3140.6170000000002</v>
      </c>
      <c r="K21" s="81">
        <v>3346.8689999999997</v>
      </c>
      <c r="L21" s="81">
        <v>3486.3180000000002</v>
      </c>
      <c r="M21" s="81">
        <v>3557.4720000000002</v>
      </c>
      <c r="N21" s="81">
        <v>3509.3219999999988</v>
      </c>
      <c r="O21" s="81">
        <v>3283.0749999999998</v>
      </c>
      <c r="P21" s="81">
        <v>3090.1439999999998</v>
      </c>
      <c r="Q21" s="81">
        <v>2946.4739999999997</v>
      </c>
      <c r="R21" s="81">
        <v>2950.386</v>
      </c>
      <c r="S21" s="81">
        <v>3089.5950000000003</v>
      </c>
      <c r="T21" s="81">
        <v>3262.6990000000001</v>
      </c>
      <c r="U21" s="81">
        <v>3483.2050000000004</v>
      </c>
      <c r="V21" s="81">
        <v>3555.7829999999994</v>
      </c>
      <c r="W21" s="81">
        <v>3184.3849999999998</v>
      </c>
      <c r="X21" s="81">
        <v>2820.8830000000007</v>
      </c>
      <c r="Y21" s="81">
        <v>2446.9700000000003</v>
      </c>
      <c r="Z21" s="78"/>
      <c r="AA21" s="79">
        <f t="shared" si="2"/>
        <v>68534.664000000004</v>
      </c>
    </row>
    <row r="22" spans="1:27" ht="24.95" customHeight="1" x14ac:dyDescent="0.2">
      <c r="A22" s="82" t="s">
        <v>17</v>
      </c>
      <c r="B22" s="81"/>
      <c r="C22" s="81"/>
      <c r="D22" s="81">
        <v>110</v>
      </c>
      <c r="E22" s="81">
        <v>110</v>
      </c>
      <c r="F22" s="81">
        <v>110</v>
      </c>
      <c r="G22" s="81"/>
      <c r="H22" s="81"/>
      <c r="I22" s="81"/>
      <c r="J22" s="81"/>
      <c r="K22" s="81"/>
      <c r="L22" s="81"/>
      <c r="M22" s="81"/>
      <c r="N22" s="81">
        <v>110</v>
      </c>
      <c r="O22" s="81">
        <v>110</v>
      </c>
      <c r="P22" s="81">
        <v>110</v>
      </c>
      <c r="Q22" s="81"/>
      <c r="R22" s="81"/>
      <c r="S22" s="81"/>
      <c r="T22" s="81"/>
      <c r="U22" s="81"/>
      <c r="V22" s="81"/>
      <c r="W22" s="81"/>
      <c r="X22" s="81"/>
      <c r="Y22" s="81"/>
      <c r="Z22" s="83"/>
      <c r="AA22" s="84">
        <f t="shared" si="2"/>
        <v>660</v>
      </c>
    </row>
    <row r="23" spans="1:27" ht="24.95" customHeight="1" x14ac:dyDescent="0.2">
      <c r="A23" s="85" t="s">
        <v>18</v>
      </c>
      <c r="B23" s="77">
        <v>117.5</v>
      </c>
      <c r="C23" s="77">
        <v>119</v>
      </c>
      <c r="D23" s="77">
        <v>126.5</v>
      </c>
      <c r="E23" s="77">
        <v>128</v>
      </c>
      <c r="F23" s="77">
        <v>130</v>
      </c>
      <c r="G23" s="77">
        <v>133</v>
      </c>
      <c r="H23" s="77">
        <v>134.5</v>
      </c>
      <c r="I23" s="77">
        <v>117.5</v>
      </c>
      <c r="J23" s="77">
        <v>113.5</v>
      </c>
      <c r="K23" s="77">
        <v>131</v>
      </c>
      <c r="L23" s="77">
        <v>133.5</v>
      </c>
      <c r="M23" s="77">
        <v>134</v>
      </c>
      <c r="N23" s="77">
        <v>151.5</v>
      </c>
      <c r="O23" s="77">
        <v>139</v>
      </c>
      <c r="P23" s="77">
        <v>150.5</v>
      </c>
      <c r="Q23" s="77">
        <v>148.5</v>
      </c>
      <c r="R23" s="77">
        <v>137.5</v>
      </c>
      <c r="S23" s="77">
        <v>121.5</v>
      </c>
      <c r="T23" s="77">
        <v>113.5</v>
      </c>
      <c r="U23" s="77">
        <v>104</v>
      </c>
      <c r="V23" s="77">
        <v>112</v>
      </c>
      <c r="W23" s="77">
        <v>108</v>
      </c>
      <c r="X23" s="77">
        <v>110</v>
      </c>
      <c r="Y23" s="77">
        <v>108.5</v>
      </c>
      <c r="Z23" s="77"/>
      <c r="AA23" s="79">
        <f t="shared" si="2"/>
        <v>3022.5</v>
      </c>
    </row>
    <row r="24" spans="1:27" ht="24.95" customHeight="1" x14ac:dyDescent="0.2">
      <c r="A24" s="85" t="s">
        <v>19</v>
      </c>
      <c r="B24" s="77">
        <v>234.00000000000003</v>
      </c>
      <c r="C24" s="77">
        <v>225</v>
      </c>
      <c r="D24" s="77">
        <v>223</v>
      </c>
      <c r="E24" s="77">
        <v>220.00000000000003</v>
      </c>
      <c r="F24" s="77">
        <v>227</v>
      </c>
      <c r="G24" s="77">
        <v>244</v>
      </c>
      <c r="H24" s="77">
        <v>281.00000000000006</v>
      </c>
      <c r="I24" s="77">
        <v>327.99999999999994</v>
      </c>
      <c r="J24" s="77">
        <v>353</v>
      </c>
      <c r="K24" s="77">
        <v>368</v>
      </c>
      <c r="L24" s="77">
        <v>373</v>
      </c>
      <c r="M24" s="77">
        <v>368</v>
      </c>
      <c r="N24" s="77">
        <v>363.00000000000006</v>
      </c>
      <c r="O24" s="77">
        <v>352</v>
      </c>
      <c r="P24" s="77">
        <v>333</v>
      </c>
      <c r="Q24" s="77">
        <v>324</v>
      </c>
      <c r="R24" s="77">
        <v>324.99999999999994</v>
      </c>
      <c r="S24" s="77">
        <v>329</v>
      </c>
      <c r="T24" s="77">
        <v>337.00000000000006</v>
      </c>
      <c r="U24" s="77">
        <v>362.00000000000006</v>
      </c>
      <c r="V24" s="77">
        <v>349.00000000000006</v>
      </c>
      <c r="W24" s="77">
        <v>321</v>
      </c>
      <c r="X24" s="77">
        <v>288.00000000000006</v>
      </c>
      <c r="Y24" s="77">
        <v>256</v>
      </c>
      <c r="Z24" s="77"/>
      <c r="AA24" s="79">
        <f t="shared" si="2"/>
        <v>7383</v>
      </c>
    </row>
    <row r="25" spans="1:27" ht="30" customHeight="1" thickBot="1" x14ac:dyDescent="0.25">
      <c r="A25" s="86" t="s">
        <v>20</v>
      </c>
      <c r="B25" s="87">
        <f t="shared" ref="B25:AA25" si="3">SUM(B19:B24)</f>
        <v>4298.0250000000005</v>
      </c>
      <c r="C25" s="88">
        <f t="shared" si="3"/>
        <v>4180.3189999999995</v>
      </c>
      <c r="D25" s="88">
        <f t="shared" si="3"/>
        <v>4227.6809999999996</v>
      </c>
      <c r="E25" s="88">
        <f t="shared" si="3"/>
        <v>4220.9549999999999</v>
      </c>
      <c r="F25" s="88">
        <f t="shared" si="3"/>
        <v>4317.402</v>
      </c>
      <c r="G25" s="88">
        <f t="shared" si="3"/>
        <v>4444.0619999999999</v>
      </c>
      <c r="H25" s="88">
        <f t="shared" si="3"/>
        <v>4954.8729999999996</v>
      </c>
      <c r="I25" s="88">
        <f t="shared" si="3"/>
        <v>5469.335</v>
      </c>
      <c r="J25" s="88">
        <f t="shared" si="3"/>
        <v>5858.0349999999999</v>
      </c>
      <c r="K25" s="88">
        <f t="shared" si="3"/>
        <v>6103.0409999999993</v>
      </c>
      <c r="L25" s="88">
        <f t="shared" si="3"/>
        <v>6212.1260000000002</v>
      </c>
      <c r="M25" s="88">
        <f t="shared" si="3"/>
        <v>6240.93</v>
      </c>
      <c r="N25" s="88">
        <f t="shared" si="3"/>
        <v>6283.9249999999993</v>
      </c>
      <c r="O25" s="88">
        <f t="shared" si="3"/>
        <v>5952.2160000000003</v>
      </c>
      <c r="P25" s="88">
        <f t="shared" si="3"/>
        <v>5684.692</v>
      </c>
      <c r="Q25" s="88">
        <f t="shared" si="3"/>
        <v>5367.2209999999995</v>
      </c>
      <c r="R25" s="88">
        <f t="shared" si="3"/>
        <v>5305.183</v>
      </c>
      <c r="S25" s="88">
        <f t="shared" si="3"/>
        <v>5389.7829999999994</v>
      </c>
      <c r="T25" s="88">
        <f t="shared" si="3"/>
        <v>5552.3379999999997</v>
      </c>
      <c r="U25" s="88">
        <f t="shared" si="3"/>
        <v>5790.4750000000004</v>
      </c>
      <c r="V25" s="88">
        <f t="shared" si="3"/>
        <v>5817.7579999999998</v>
      </c>
      <c r="W25" s="88">
        <f t="shared" si="3"/>
        <v>5329.6929999999993</v>
      </c>
      <c r="X25" s="88">
        <f t="shared" si="3"/>
        <v>5031.3370000000004</v>
      </c>
      <c r="Y25" s="88">
        <f t="shared" si="3"/>
        <v>4614.7530000000006</v>
      </c>
      <c r="Z25" s="89">
        <f t="shared" si="3"/>
        <v>0</v>
      </c>
      <c r="AA25" s="90">
        <f t="shared" si="3"/>
        <v>126646.15800000001</v>
      </c>
    </row>
    <row r="26" spans="1:27" ht="18" customHeight="1" thickBot="1" x14ac:dyDescent="0.25">
      <c r="A26" s="65"/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8"/>
    </row>
    <row r="27" spans="1:27" ht="30" customHeight="1" thickBot="1" x14ac:dyDescent="0.25">
      <c r="A27" s="69" t="s">
        <v>37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9"/>
      <c r="AA27" s="11" t="s">
        <v>1</v>
      </c>
    </row>
    <row r="28" spans="1:27" ht="24.95" customHeight="1" x14ac:dyDescent="0.2">
      <c r="A28" s="70" t="s">
        <v>22</v>
      </c>
      <c r="B28" s="71">
        <v>376.5</v>
      </c>
      <c r="C28" s="72">
        <v>369</v>
      </c>
      <c r="D28" s="72">
        <v>383.5</v>
      </c>
      <c r="E28" s="72">
        <v>382</v>
      </c>
      <c r="F28" s="72">
        <v>376</v>
      </c>
      <c r="G28" s="72">
        <v>396</v>
      </c>
      <c r="H28" s="72">
        <v>434.5</v>
      </c>
      <c r="I28" s="72">
        <v>464.5</v>
      </c>
      <c r="J28" s="72">
        <v>485.5</v>
      </c>
      <c r="K28" s="72">
        <v>518</v>
      </c>
      <c r="L28" s="72">
        <v>525.5</v>
      </c>
      <c r="M28" s="72">
        <v>540</v>
      </c>
      <c r="N28" s="72">
        <v>552.5</v>
      </c>
      <c r="O28" s="72">
        <v>529</v>
      </c>
      <c r="P28" s="72">
        <v>521.5</v>
      </c>
      <c r="Q28" s="72">
        <v>508.5</v>
      </c>
      <c r="R28" s="72">
        <v>498.5</v>
      </c>
      <c r="S28" s="72">
        <v>486.5</v>
      </c>
      <c r="T28" s="72">
        <v>469.5</v>
      </c>
      <c r="U28" s="72">
        <v>485</v>
      </c>
      <c r="V28" s="72">
        <v>480</v>
      </c>
      <c r="W28" s="72">
        <v>448</v>
      </c>
      <c r="X28" s="72">
        <v>417</v>
      </c>
      <c r="Y28" s="72">
        <v>400.5</v>
      </c>
      <c r="Z28" s="73"/>
      <c r="AA28" s="74">
        <f>SUM(B28:Z28)</f>
        <v>11047.5</v>
      </c>
    </row>
    <row r="29" spans="1:27" ht="24.95" customHeight="1" x14ac:dyDescent="0.2">
      <c r="A29" s="75" t="s">
        <v>23</v>
      </c>
      <c r="B29" s="76">
        <v>3995.5250000000001</v>
      </c>
      <c r="C29" s="77">
        <v>3866.319</v>
      </c>
      <c r="D29" s="77">
        <v>3944.181</v>
      </c>
      <c r="E29" s="77">
        <v>3944.9549999999999</v>
      </c>
      <c r="F29" s="77">
        <v>4033.402</v>
      </c>
      <c r="G29" s="77">
        <v>4100.0619999999999</v>
      </c>
      <c r="H29" s="77">
        <v>4585.3729999999996</v>
      </c>
      <c r="I29" s="77">
        <v>5113.835</v>
      </c>
      <c r="J29" s="77">
        <v>5515.5349999999999</v>
      </c>
      <c r="K29" s="77">
        <v>5772.0410000000002</v>
      </c>
      <c r="L29" s="77">
        <v>5866.6260000000002</v>
      </c>
      <c r="M29" s="77">
        <v>5902.93</v>
      </c>
      <c r="N29" s="77">
        <v>5905.4250000000002</v>
      </c>
      <c r="O29" s="77">
        <v>5597.2160000000003</v>
      </c>
      <c r="P29" s="77">
        <v>5319.192</v>
      </c>
      <c r="Q29" s="77">
        <v>4940.7209999999995</v>
      </c>
      <c r="R29" s="77">
        <v>4858.683</v>
      </c>
      <c r="S29" s="77">
        <v>4981.2830000000004</v>
      </c>
      <c r="T29" s="77">
        <v>5137.8379999999997</v>
      </c>
      <c r="U29" s="77">
        <v>5374.4750000000004</v>
      </c>
      <c r="V29" s="77">
        <v>5406.7579999999998</v>
      </c>
      <c r="W29" s="77">
        <v>4936.6930000000002</v>
      </c>
      <c r="X29" s="77">
        <v>4669.3370000000004</v>
      </c>
      <c r="Y29" s="77">
        <v>4286.2529999999997</v>
      </c>
      <c r="Z29" s="78"/>
      <c r="AA29" s="79">
        <f>SUM(B29:Z29)</f>
        <v>118054.658</v>
      </c>
    </row>
    <row r="30" spans="1:27" ht="24.95" customHeight="1" x14ac:dyDescent="0.2">
      <c r="A30" s="82" t="s">
        <v>24</v>
      </c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3"/>
      <c r="AA30" s="84">
        <f>SUM(B30:Z30)</f>
        <v>0</v>
      </c>
    </row>
    <row r="31" spans="1:27" ht="30" customHeight="1" thickBot="1" x14ac:dyDescent="0.25">
      <c r="A31" s="60" t="s">
        <v>38</v>
      </c>
      <c r="B31" s="61">
        <f t="shared" ref="B31:AA31" si="4">SUM(B28:B30)</f>
        <v>4372.0249999999996</v>
      </c>
      <c r="C31" s="62">
        <f t="shared" si="4"/>
        <v>4235.3189999999995</v>
      </c>
      <c r="D31" s="62">
        <f t="shared" si="4"/>
        <v>4327.6810000000005</v>
      </c>
      <c r="E31" s="62">
        <f t="shared" si="4"/>
        <v>4326.9549999999999</v>
      </c>
      <c r="F31" s="62">
        <f t="shared" si="4"/>
        <v>4409.402</v>
      </c>
      <c r="G31" s="62">
        <f t="shared" si="4"/>
        <v>4496.0619999999999</v>
      </c>
      <c r="H31" s="62">
        <f t="shared" si="4"/>
        <v>5019.8729999999996</v>
      </c>
      <c r="I31" s="62">
        <f t="shared" si="4"/>
        <v>5578.335</v>
      </c>
      <c r="J31" s="62">
        <f t="shared" si="4"/>
        <v>6001.0349999999999</v>
      </c>
      <c r="K31" s="62">
        <f t="shared" si="4"/>
        <v>6290.0410000000002</v>
      </c>
      <c r="L31" s="62">
        <f t="shared" si="4"/>
        <v>6392.1260000000002</v>
      </c>
      <c r="M31" s="62">
        <f t="shared" si="4"/>
        <v>6442.93</v>
      </c>
      <c r="N31" s="62">
        <f t="shared" si="4"/>
        <v>6457.9250000000002</v>
      </c>
      <c r="O31" s="62">
        <f t="shared" si="4"/>
        <v>6126.2160000000003</v>
      </c>
      <c r="P31" s="62">
        <f t="shared" si="4"/>
        <v>5840.692</v>
      </c>
      <c r="Q31" s="62">
        <f t="shared" si="4"/>
        <v>5449.2209999999995</v>
      </c>
      <c r="R31" s="62">
        <f t="shared" si="4"/>
        <v>5357.183</v>
      </c>
      <c r="S31" s="62">
        <f t="shared" si="4"/>
        <v>5467.7830000000004</v>
      </c>
      <c r="T31" s="62">
        <f t="shared" si="4"/>
        <v>5607.3379999999997</v>
      </c>
      <c r="U31" s="62">
        <f t="shared" si="4"/>
        <v>5859.4750000000004</v>
      </c>
      <c r="V31" s="62">
        <f t="shared" si="4"/>
        <v>5886.7579999999998</v>
      </c>
      <c r="W31" s="62">
        <f t="shared" si="4"/>
        <v>5384.6930000000002</v>
      </c>
      <c r="X31" s="62">
        <f t="shared" si="4"/>
        <v>5086.3370000000004</v>
      </c>
      <c r="Y31" s="62">
        <f t="shared" si="4"/>
        <v>4686.7529999999997</v>
      </c>
      <c r="Z31" s="63">
        <f t="shared" si="4"/>
        <v>0</v>
      </c>
      <c r="AA31" s="64">
        <f t="shared" si="4"/>
        <v>129102.158</v>
      </c>
    </row>
    <row r="32" spans="1:27" ht="18" customHeight="1" thickBot="1" x14ac:dyDescent="0.25">
      <c r="A32" s="65"/>
      <c r="B32" s="6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8"/>
    </row>
    <row r="33" spans="1:27" ht="30" customHeight="1" thickBot="1" x14ac:dyDescent="0.25">
      <c r="A33" s="69" t="s">
        <v>39</v>
      </c>
      <c r="B33" s="91">
        <v>1</v>
      </c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3"/>
    </row>
    <row r="34" spans="1:27" ht="24.95" customHeight="1" x14ac:dyDescent="0.2">
      <c r="A34" s="70" t="s">
        <v>40</v>
      </c>
      <c r="B34" s="94">
        <v>55</v>
      </c>
      <c r="C34" s="95">
        <v>36</v>
      </c>
      <c r="D34" s="95">
        <v>58</v>
      </c>
      <c r="E34" s="95">
        <v>66</v>
      </c>
      <c r="F34" s="95">
        <v>55</v>
      </c>
      <c r="G34" s="95">
        <v>33</v>
      </c>
      <c r="H34" s="95">
        <v>32</v>
      </c>
      <c r="I34" s="95">
        <v>32</v>
      </c>
      <c r="J34" s="95">
        <v>35</v>
      </c>
      <c r="K34" s="95">
        <v>34</v>
      </c>
      <c r="L34" s="95">
        <v>74</v>
      </c>
      <c r="M34" s="95">
        <v>96</v>
      </c>
      <c r="N34" s="95">
        <v>105</v>
      </c>
      <c r="O34" s="95">
        <v>105</v>
      </c>
      <c r="P34" s="95">
        <v>87</v>
      </c>
      <c r="Q34" s="95">
        <v>43</v>
      </c>
      <c r="R34" s="95">
        <v>33</v>
      </c>
      <c r="S34" s="95">
        <v>59</v>
      </c>
      <c r="T34" s="95">
        <v>36</v>
      </c>
      <c r="U34" s="95">
        <v>36</v>
      </c>
      <c r="V34" s="95">
        <v>36</v>
      </c>
      <c r="W34" s="95">
        <v>36</v>
      </c>
      <c r="X34" s="95">
        <v>36</v>
      </c>
      <c r="Y34" s="95">
        <v>53</v>
      </c>
      <c r="Z34" s="96"/>
      <c r="AA34" s="74">
        <f t="shared" ref="AA34:AA39" si="5">SUM(B34:Z34)</f>
        <v>1271</v>
      </c>
    </row>
    <row r="35" spans="1:27" ht="24.95" customHeight="1" x14ac:dyDescent="0.2">
      <c r="A35" s="97" t="s">
        <v>41</v>
      </c>
      <c r="B35" s="98">
        <v>19</v>
      </c>
      <c r="C35" s="99">
        <v>19</v>
      </c>
      <c r="D35" s="99">
        <v>42</v>
      </c>
      <c r="E35" s="99">
        <v>40</v>
      </c>
      <c r="F35" s="99">
        <v>37</v>
      </c>
      <c r="G35" s="99">
        <v>19</v>
      </c>
      <c r="H35" s="99">
        <v>33</v>
      </c>
      <c r="I35" s="99">
        <v>77</v>
      </c>
      <c r="J35" s="99">
        <v>108</v>
      </c>
      <c r="K35" s="99">
        <v>153</v>
      </c>
      <c r="L35" s="99">
        <v>106</v>
      </c>
      <c r="M35" s="99">
        <v>106</v>
      </c>
      <c r="N35" s="99">
        <v>69</v>
      </c>
      <c r="O35" s="99">
        <v>69</v>
      </c>
      <c r="P35" s="99">
        <v>69</v>
      </c>
      <c r="Q35" s="99">
        <v>39</v>
      </c>
      <c r="R35" s="99">
        <v>19</v>
      </c>
      <c r="S35" s="99">
        <v>19</v>
      </c>
      <c r="T35" s="99">
        <v>19</v>
      </c>
      <c r="U35" s="99">
        <v>33</v>
      </c>
      <c r="V35" s="99">
        <v>33</v>
      </c>
      <c r="W35" s="99">
        <v>19</v>
      </c>
      <c r="X35" s="99">
        <v>19</v>
      </c>
      <c r="Y35" s="99">
        <v>19</v>
      </c>
      <c r="Z35" s="100"/>
      <c r="AA35" s="79">
        <f t="shared" si="5"/>
        <v>1185</v>
      </c>
    </row>
    <row r="36" spans="1:27" ht="24.95" customHeight="1" x14ac:dyDescent="0.2">
      <c r="A36" s="97" t="s">
        <v>42</v>
      </c>
      <c r="B36" s="98"/>
      <c r="C36" s="99"/>
      <c r="D36" s="99"/>
      <c r="E36" s="99"/>
      <c r="F36" s="99"/>
      <c r="G36" s="99"/>
      <c r="H36" s="99"/>
      <c r="I36" s="99"/>
      <c r="J36" s="99">
        <v>241.1</v>
      </c>
      <c r="K36" s="99">
        <v>120.5</v>
      </c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100"/>
      <c r="AA36" s="79">
        <f t="shared" si="5"/>
        <v>361.6</v>
      </c>
    </row>
    <row r="37" spans="1:27" ht="24.95" customHeight="1" x14ac:dyDescent="0.2">
      <c r="A37" s="97" t="s">
        <v>43</v>
      </c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100"/>
      <c r="AA37" s="79">
        <f t="shared" si="5"/>
        <v>0</v>
      </c>
    </row>
    <row r="38" spans="1:27" ht="24.95" customHeight="1" x14ac:dyDescent="0.2">
      <c r="A38" s="97" t="s">
        <v>44</v>
      </c>
      <c r="B38" s="98">
        <v>500</v>
      </c>
      <c r="C38" s="99">
        <v>500</v>
      </c>
      <c r="D38" s="99">
        <v>500</v>
      </c>
      <c r="E38" s="99">
        <v>465.6</v>
      </c>
      <c r="F38" s="99">
        <v>448.8</v>
      </c>
      <c r="G38" s="99">
        <v>500</v>
      </c>
      <c r="H38" s="99">
        <v>30.7</v>
      </c>
      <c r="I38" s="99">
        <v>228.6</v>
      </c>
      <c r="J38" s="99"/>
      <c r="K38" s="99"/>
      <c r="L38" s="99"/>
      <c r="M38" s="99"/>
      <c r="N38" s="99"/>
      <c r="O38" s="99">
        <v>115.2</v>
      </c>
      <c r="P38" s="99">
        <v>137.5</v>
      </c>
      <c r="Q38" s="99">
        <v>124.4</v>
      </c>
      <c r="R38" s="99">
        <v>96.6</v>
      </c>
      <c r="S38" s="99"/>
      <c r="T38" s="99">
        <v>458.6</v>
      </c>
      <c r="U38" s="99">
        <v>500</v>
      </c>
      <c r="V38" s="99">
        <v>500</v>
      </c>
      <c r="W38" s="99">
        <v>500</v>
      </c>
      <c r="X38" s="99">
        <v>479.7</v>
      </c>
      <c r="Y38" s="99">
        <v>500</v>
      </c>
      <c r="Z38" s="100"/>
      <c r="AA38" s="79">
        <f t="shared" si="5"/>
        <v>6585.7</v>
      </c>
    </row>
    <row r="39" spans="1:27" ht="30" customHeight="1" thickBot="1" x14ac:dyDescent="0.25">
      <c r="A39" s="86" t="s">
        <v>45</v>
      </c>
      <c r="B39" s="87">
        <f t="shared" ref="B39:Z39" si="6">SUM(B34:B38)</f>
        <v>574</v>
      </c>
      <c r="C39" s="88">
        <f t="shared" si="6"/>
        <v>555</v>
      </c>
      <c r="D39" s="88">
        <f t="shared" si="6"/>
        <v>600</v>
      </c>
      <c r="E39" s="88">
        <f t="shared" si="6"/>
        <v>571.6</v>
      </c>
      <c r="F39" s="88">
        <f t="shared" si="6"/>
        <v>540.79999999999995</v>
      </c>
      <c r="G39" s="88">
        <f t="shared" si="6"/>
        <v>552</v>
      </c>
      <c r="H39" s="88">
        <f t="shared" si="6"/>
        <v>95.7</v>
      </c>
      <c r="I39" s="88">
        <f t="shared" si="6"/>
        <v>337.6</v>
      </c>
      <c r="J39" s="88">
        <f t="shared" si="6"/>
        <v>384.1</v>
      </c>
      <c r="K39" s="88">
        <f t="shared" si="6"/>
        <v>307.5</v>
      </c>
      <c r="L39" s="88">
        <f t="shared" si="6"/>
        <v>180</v>
      </c>
      <c r="M39" s="88">
        <f t="shared" si="6"/>
        <v>202</v>
      </c>
      <c r="N39" s="88">
        <f t="shared" si="6"/>
        <v>174</v>
      </c>
      <c r="O39" s="88">
        <f t="shared" si="6"/>
        <v>289.2</v>
      </c>
      <c r="P39" s="88">
        <f t="shared" si="6"/>
        <v>293.5</v>
      </c>
      <c r="Q39" s="88">
        <f t="shared" si="6"/>
        <v>206.4</v>
      </c>
      <c r="R39" s="88">
        <f t="shared" si="6"/>
        <v>148.6</v>
      </c>
      <c r="S39" s="88">
        <f t="shared" si="6"/>
        <v>78</v>
      </c>
      <c r="T39" s="88">
        <f t="shared" si="6"/>
        <v>513.6</v>
      </c>
      <c r="U39" s="88">
        <f t="shared" si="6"/>
        <v>569</v>
      </c>
      <c r="V39" s="88">
        <f t="shared" si="6"/>
        <v>569</v>
      </c>
      <c r="W39" s="88">
        <f t="shared" si="6"/>
        <v>555</v>
      </c>
      <c r="X39" s="88">
        <f t="shared" si="6"/>
        <v>534.70000000000005</v>
      </c>
      <c r="Y39" s="88">
        <f t="shared" si="6"/>
        <v>572</v>
      </c>
      <c r="Z39" s="89">
        <f t="shared" si="6"/>
        <v>0</v>
      </c>
      <c r="AA39" s="90">
        <f t="shared" si="5"/>
        <v>9403.2999999999993</v>
      </c>
    </row>
    <row r="40" spans="1:27" s="104" customFormat="1" ht="18" customHeight="1" thickBot="1" x14ac:dyDescent="0.25">
      <c r="A40" s="101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3"/>
    </row>
    <row r="41" spans="1:27" ht="30" customHeight="1" thickBot="1" x14ac:dyDescent="0.25">
      <c r="A41" s="69" t="s">
        <v>46</v>
      </c>
      <c r="B41" s="91">
        <v>1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3"/>
    </row>
    <row r="42" spans="1:27" ht="24.95" customHeight="1" x14ac:dyDescent="0.2">
      <c r="A42" s="70" t="s">
        <v>40</v>
      </c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6"/>
      <c r="AA42" s="74">
        <f t="shared" ref="AA42:AA48" si="7">SUM(B42:Z42)</f>
        <v>0</v>
      </c>
    </row>
    <row r="43" spans="1:27" ht="24.95" customHeight="1" x14ac:dyDescent="0.2">
      <c r="A43" s="97" t="s">
        <v>41</v>
      </c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100"/>
      <c r="AA43" s="79">
        <f t="shared" si="7"/>
        <v>0</v>
      </c>
    </row>
    <row r="44" spans="1:27" ht="24.95" customHeight="1" x14ac:dyDescent="0.2">
      <c r="A44" s="97" t="s">
        <v>42</v>
      </c>
      <c r="B44" s="98"/>
      <c r="C44" s="99"/>
      <c r="D44" s="99"/>
      <c r="E44" s="99"/>
      <c r="F44" s="99"/>
      <c r="G44" s="99"/>
      <c r="H44" s="99"/>
      <c r="I44" s="99"/>
      <c r="J44" s="99">
        <v>241.1</v>
      </c>
      <c r="K44" s="99">
        <v>120.5</v>
      </c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100"/>
      <c r="AA44" s="79">
        <f t="shared" si="7"/>
        <v>361.6</v>
      </c>
    </row>
    <row r="45" spans="1:27" ht="24.95" customHeight="1" x14ac:dyDescent="0.2">
      <c r="A45" s="97" t="s">
        <v>43</v>
      </c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100"/>
      <c r="AA45" s="79">
        <f t="shared" si="7"/>
        <v>0</v>
      </c>
    </row>
    <row r="46" spans="1:27" ht="24.95" customHeight="1" x14ac:dyDescent="0.2">
      <c r="A46" s="97" t="s">
        <v>44</v>
      </c>
      <c r="B46" s="98">
        <v>500</v>
      </c>
      <c r="C46" s="99">
        <v>500</v>
      </c>
      <c r="D46" s="99">
        <v>500</v>
      </c>
      <c r="E46" s="99">
        <v>465.6</v>
      </c>
      <c r="F46" s="99">
        <v>448.8</v>
      </c>
      <c r="G46" s="99">
        <v>500</v>
      </c>
      <c r="H46" s="99">
        <v>30.7</v>
      </c>
      <c r="I46" s="99">
        <v>228.6</v>
      </c>
      <c r="J46" s="99"/>
      <c r="K46" s="99"/>
      <c r="L46" s="99"/>
      <c r="M46" s="99"/>
      <c r="N46" s="99"/>
      <c r="O46" s="99">
        <v>115.2</v>
      </c>
      <c r="P46" s="99">
        <v>137.5</v>
      </c>
      <c r="Q46" s="99">
        <v>124.4</v>
      </c>
      <c r="R46" s="99">
        <v>96.6</v>
      </c>
      <c r="S46" s="99"/>
      <c r="T46" s="99">
        <v>458.6</v>
      </c>
      <c r="U46" s="99">
        <v>500</v>
      </c>
      <c r="V46" s="99">
        <v>500</v>
      </c>
      <c r="W46" s="99">
        <v>500</v>
      </c>
      <c r="X46" s="99">
        <v>479.7</v>
      </c>
      <c r="Y46" s="99">
        <v>500</v>
      </c>
      <c r="Z46" s="100"/>
      <c r="AA46" s="79">
        <f t="shared" si="7"/>
        <v>6585.7</v>
      </c>
    </row>
    <row r="47" spans="1:27" ht="24.95" customHeight="1" x14ac:dyDescent="0.2">
      <c r="A47" s="85" t="s">
        <v>47</v>
      </c>
      <c r="B47" s="98">
        <v>66</v>
      </c>
      <c r="C47" s="99">
        <v>58</v>
      </c>
      <c r="D47" s="99">
        <v>30.5</v>
      </c>
      <c r="E47" s="99">
        <v>6</v>
      </c>
      <c r="F47" s="99">
        <v>7</v>
      </c>
      <c r="G47" s="99">
        <v>19</v>
      </c>
      <c r="H47" s="99">
        <v>49</v>
      </c>
      <c r="I47" s="99">
        <v>82</v>
      </c>
      <c r="J47" s="99">
        <v>91</v>
      </c>
      <c r="K47" s="99">
        <v>131</v>
      </c>
      <c r="L47" s="99">
        <v>129</v>
      </c>
      <c r="M47" s="99">
        <v>125</v>
      </c>
      <c r="N47" s="99">
        <v>122</v>
      </c>
      <c r="O47" s="99">
        <v>150</v>
      </c>
      <c r="P47" s="99">
        <v>138.5</v>
      </c>
      <c r="Q47" s="99">
        <v>102</v>
      </c>
      <c r="R47" s="99">
        <v>100</v>
      </c>
      <c r="S47" s="99">
        <v>102</v>
      </c>
      <c r="T47" s="99">
        <v>90.5</v>
      </c>
      <c r="U47" s="99">
        <v>72.5</v>
      </c>
      <c r="V47" s="99">
        <v>59.5</v>
      </c>
      <c r="W47" s="99">
        <v>48</v>
      </c>
      <c r="X47" s="99">
        <v>50</v>
      </c>
      <c r="Y47" s="99">
        <v>19</v>
      </c>
      <c r="Z47" s="100"/>
      <c r="AA47" s="79">
        <f t="shared" si="7"/>
        <v>1847.5</v>
      </c>
    </row>
    <row r="48" spans="1:27" ht="30" customHeight="1" thickBot="1" x14ac:dyDescent="0.25">
      <c r="A48" s="86" t="s">
        <v>48</v>
      </c>
      <c r="B48" s="87">
        <f>SUM(B42:B47)</f>
        <v>566</v>
      </c>
      <c r="C48" s="88">
        <f t="shared" ref="C48:Z48" si="8">SUM(C42:C47)</f>
        <v>558</v>
      </c>
      <c r="D48" s="88">
        <f t="shared" si="8"/>
        <v>530.5</v>
      </c>
      <c r="E48" s="88">
        <f t="shared" si="8"/>
        <v>471.6</v>
      </c>
      <c r="F48" s="88">
        <f t="shared" si="8"/>
        <v>455.8</v>
      </c>
      <c r="G48" s="88">
        <f t="shared" si="8"/>
        <v>519</v>
      </c>
      <c r="H48" s="88">
        <f t="shared" si="8"/>
        <v>79.7</v>
      </c>
      <c r="I48" s="88">
        <f t="shared" si="8"/>
        <v>310.60000000000002</v>
      </c>
      <c r="J48" s="88">
        <f t="shared" si="8"/>
        <v>332.1</v>
      </c>
      <c r="K48" s="88">
        <f t="shared" si="8"/>
        <v>251.5</v>
      </c>
      <c r="L48" s="88">
        <f t="shared" si="8"/>
        <v>129</v>
      </c>
      <c r="M48" s="88">
        <f t="shared" si="8"/>
        <v>125</v>
      </c>
      <c r="N48" s="88">
        <f t="shared" si="8"/>
        <v>122</v>
      </c>
      <c r="O48" s="88">
        <f t="shared" si="8"/>
        <v>265.2</v>
      </c>
      <c r="P48" s="88">
        <f t="shared" si="8"/>
        <v>276</v>
      </c>
      <c r="Q48" s="88">
        <f t="shared" si="8"/>
        <v>226.4</v>
      </c>
      <c r="R48" s="88">
        <f t="shared" si="8"/>
        <v>196.6</v>
      </c>
      <c r="S48" s="88">
        <f t="shared" si="8"/>
        <v>102</v>
      </c>
      <c r="T48" s="88">
        <f t="shared" si="8"/>
        <v>549.1</v>
      </c>
      <c r="U48" s="88">
        <f t="shared" si="8"/>
        <v>572.5</v>
      </c>
      <c r="V48" s="88">
        <f t="shared" si="8"/>
        <v>559.5</v>
      </c>
      <c r="W48" s="88">
        <f t="shared" si="8"/>
        <v>548</v>
      </c>
      <c r="X48" s="88">
        <f t="shared" si="8"/>
        <v>529.70000000000005</v>
      </c>
      <c r="Y48" s="88">
        <f t="shared" si="8"/>
        <v>519</v>
      </c>
      <c r="Z48" s="89">
        <f t="shared" si="8"/>
        <v>0</v>
      </c>
      <c r="AA48" s="90">
        <f t="shared" si="7"/>
        <v>8794.7999999999993</v>
      </c>
    </row>
    <row r="49" spans="1:27" ht="15.95" customHeight="1" thickBot="1" x14ac:dyDescent="0.25"/>
    <row r="50" spans="1:27" ht="30" customHeight="1" thickBot="1" x14ac:dyDescent="0.25">
      <c r="A50" s="69"/>
      <c r="B50" s="7">
        <f>IF(LEN(B$2)&gt;0,B$2,"")</f>
        <v>1</v>
      </c>
      <c r="C50" s="8">
        <f t="shared" ref="C50:Z50" si="9">IF(LEN(C$2)&gt;0,C$2,"")</f>
        <v>2</v>
      </c>
      <c r="D50" s="8">
        <f t="shared" si="9"/>
        <v>3</v>
      </c>
      <c r="E50" s="8">
        <f t="shared" si="9"/>
        <v>4</v>
      </c>
      <c r="F50" s="8">
        <f t="shared" si="9"/>
        <v>5</v>
      </c>
      <c r="G50" s="8">
        <f t="shared" si="9"/>
        <v>6</v>
      </c>
      <c r="H50" s="8">
        <f t="shared" si="9"/>
        <v>7</v>
      </c>
      <c r="I50" s="8">
        <f t="shared" si="9"/>
        <v>8</v>
      </c>
      <c r="J50" s="8">
        <f t="shared" si="9"/>
        <v>9</v>
      </c>
      <c r="K50" s="8">
        <f t="shared" si="9"/>
        <v>10</v>
      </c>
      <c r="L50" s="8">
        <f t="shared" si="9"/>
        <v>11</v>
      </c>
      <c r="M50" s="8">
        <f t="shared" si="9"/>
        <v>12</v>
      </c>
      <c r="N50" s="8">
        <f t="shared" si="9"/>
        <v>13</v>
      </c>
      <c r="O50" s="8">
        <f t="shared" si="9"/>
        <v>14</v>
      </c>
      <c r="P50" s="8">
        <f t="shared" si="9"/>
        <v>15</v>
      </c>
      <c r="Q50" s="8">
        <f t="shared" si="9"/>
        <v>16</v>
      </c>
      <c r="R50" s="8">
        <f t="shared" si="9"/>
        <v>17</v>
      </c>
      <c r="S50" s="8">
        <f t="shared" si="9"/>
        <v>18</v>
      </c>
      <c r="T50" s="8">
        <f t="shared" si="9"/>
        <v>19</v>
      </c>
      <c r="U50" s="8">
        <f t="shared" si="9"/>
        <v>20</v>
      </c>
      <c r="V50" s="8">
        <f t="shared" si="9"/>
        <v>21</v>
      </c>
      <c r="W50" s="8">
        <f t="shared" si="9"/>
        <v>22</v>
      </c>
      <c r="X50" s="8">
        <f t="shared" si="9"/>
        <v>23</v>
      </c>
      <c r="Y50" s="9">
        <f t="shared" si="9"/>
        <v>24</v>
      </c>
      <c r="Z50" s="10" t="str">
        <f t="shared" si="9"/>
        <v/>
      </c>
      <c r="AA50" s="11" t="s">
        <v>1</v>
      </c>
    </row>
    <row r="51" spans="1:27" ht="24.95" customHeight="1" thickBot="1" x14ac:dyDescent="0.25">
      <c r="A51" s="86" t="s">
        <v>38</v>
      </c>
      <c r="B51" s="87">
        <f t="shared" ref="B51:Z51" si="10">SUM(B10:B15)+B25+B39</f>
        <v>4872.0250000000005</v>
      </c>
      <c r="C51" s="88">
        <f t="shared" si="10"/>
        <v>4735.3189999999995</v>
      </c>
      <c r="D51" s="88">
        <f t="shared" si="10"/>
        <v>4827.6809999999996</v>
      </c>
      <c r="E51" s="88">
        <f t="shared" si="10"/>
        <v>4792.5550000000003</v>
      </c>
      <c r="F51" s="88">
        <f t="shared" si="10"/>
        <v>4858.2020000000002</v>
      </c>
      <c r="G51" s="88">
        <f t="shared" si="10"/>
        <v>4996.0619999999999</v>
      </c>
      <c r="H51" s="88">
        <f t="shared" si="10"/>
        <v>5050.5729999999994</v>
      </c>
      <c r="I51" s="88">
        <f t="shared" si="10"/>
        <v>5806.9350000000004</v>
      </c>
      <c r="J51" s="88">
        <f t="shared" si="10"/>
        <v>6242.1350000000002</v>
      </c>
      <c r="K51" s="88">
        <f t="shared" si="10"/>
        <v>6410.5409999999993</v>
      </c>
      <c r="L51" s="88">
        <f t="shared" si="10"/>
        <v>6392.1260000000002</v>
      </c>
      <c r="M51" s="88">
        <f t="shared" si="10"/>
        <v>6442.93</v>
      </c>
      <c r="N51" s="88">
        <f t="shared" si="10"/>
        <v>6457.9249999999993</v>
      </c>
      <c r="O51" s="88">
        <f t="shared" si="10"/>
        <v>6241.4160000000002</v>
      </c>
      <c r="P51" s="88">
        <f t="shared" si="10"/>
        <v>5978.192</v>
      </c>
      <c r="Q51" s="88">
        <f t="shared" si="10"/>
        <v>5573.6209999999992</v>
      </c>
      <c r="R51" s="88">
        <f t="shared" si="10"/>
        <v>5453.7830000000004</v>
      </c>
      <c r="S51" s="88">
        <f t="shared" si="10"/>
        <v>5467.7829999999994</v>
      </c>
      <c r="T51" s="88">
        <f t="shared" si="10"/>
        <v>6065.9380000000001</v>
      </c>
      <c r="U51" s="88">
        <f t="shared" si="10"/>
        <v>6359.4750000000004</v>
      </c>
      <c r="V51" s="88">
        <f t="shared" si="10"/>
        <v>6386.7579999999998</v>
      </c>
      <c r="W51" s="88">
        <f t="shared" si="10"/>
        <v>5884.6929999999993</v>
      </c>
      <c r="X51" s="88">
        <f t="shared" si="10"/>
        <v>5566.0370000000003</v>
      </c>
      <c r="Y51" s="88">
        <f t="shared" si="10"/>
        <v>5186.7530000000006</v>
      </c>
      <c r="Z51" s="89">
        <f t="shared" si="10"/>
        <v>0</v>
      </c>
      <c r="AA51" s="105">
        <f>SUM(B51:Z51)</f>
        <v>136049.45799999998</v>
      </c>
    </row>
  </sheetData>
  <mergeCells count="11">
    <mergeCell ref="B26:AA26"/>
    <mergeCell ref="B27:Z27"/>
    <mergeCell ref="B32:AA32"/>
    <mergeCell ref="B33:AA33"/>
    <mergeCell ref="B41:AA41"/>
    <mergeCell ref="V1:AA1"/>
    <mergeCell ref="B3:AA3"/>
    <mergeCell ref="B6:AA6"/>
    <mergeCell ref="B9:Z9"/>
    <mergeCell ref="B17:AA17"/>
    <mergeCell ref="B18:Z18"/>
  </mergeCells>
  <conditionalFormatting sqref="B7:Z7">
    <cfRule type="cellIs" dxfId="0" priority="1" operator="greaterThan">
      <formula>1500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AA31"/>
  <sheetViews>
    <sheetView showGridLines="0" zoomScale="75" zoomScaleNormal="75" workbookViewId="0">
      <selection activeCell="I26" sqref="I26"/>
    </sheetView>
  </sheetViews>
  <sheetFormatPr defaultColWidth="9.140625" defaultRowHeight="14.25" x14ac:dyDescent="0.2"/>
  <cols>
    <col min="1" max="1" width="42.140625" style="5" customWidth="1"/>
    <col min="2" max="25" width="10.7109375" style="5" customWidth="1"/>
    <col min="26" max="26" width="10.7109375" style="5" hidden="1" customWidth="1"/>
    <col min="27" max="27" width="14.7109375" style="5" customWidth="1"/>
    <col min="28" max="16384" width="9.140625" style="5"/>
  </cols>
  <sheetData>
    <row r="1" spans="1:27" ht="39.950000000000003" customHeight="1" thickBot="1" x14ac:dyDescent="0.25">
      <c r="A1" s="1" t="s">
        <v>52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11" t="s">
        <v>0</v>
      </c>
      <c r="W1" s="111"/>
      <c r="X1" s="111"/>
      <c r="Y1" s="111"/>
      <c r="Z1" s="111"/>
      <c r="AA1" s="111"/>
    </row>
    <row r="2" spans="1:27" ht="30" customHeight="1" thickBot="1" x14ac:dyDescent="0.25">
      <c r="A2" s="6">
        <v>44680</v>
      </c>
      <c r="B2" s="7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9">
        <v>24</v>
      </c>
      <c r="Z2" s="10"/>
      <c r="AA2" s="11" t="s">
        <v>1</v>
      </c>
    </row>
    <row r="3" spans="1:27" ht="30" customHeight="1" thickBot="1" x14ac:dyDescent="0.25">
      <c r="A3" s="12" t="s">
        <v>49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</row>
    <row r="4" spans="1:27" ht="24.95" customHeight="1" x14ac:dyDescent="0.2">
      <c r="A4" s="16" t="s">
        <v>3</v>
      </c>
      <c r="B4" s="17">
        <v>-154</v>
      </c>
      <c r="C4" s="18">
        <v>-154</v>
      </c>
      <c r="D4" s="18">
        <v>-154</v>
      </c>
      <c r="E4" s="18">
        <v>-188.39999999999998</v>
      </c>
      <c r="F4" s="18">
        <v>-205.2</v>
      </c>
      <c r="G4" s="18">
        <v>-42.200000000000045</v>
      </c>
      <c r="H4" s="18">
        <v>-151.80000000000001</v>
      </c>
      <c r="I4" s="18">
        <v>-16.400000000000006</v>
      </c>
      <c r="J4" s="18">
        <v>-151.6</v>
      </c>
      <c r="K4" s="18">
        <v>-265.7</v>
      </c>
      <c r="L4" s="18">
        <v>-403.6</v>
      </c>
      <c r="M4" s="18">
        <v>-633.9</v>
      </c>
      <c r="N4" s="18">
        <v>-664.1</v>
      </c>
      <c r="O4" s="18">
        <v>-538.79999999999995</v>
      </c>
      <c r="P4" s="18">
        <v>-516.5</v>
      </c>
      <c r="Q4" s="18">
        <v>-529.6</v>
      </c>
      <c r="R4" s="18">
        <v>-557.4</v>
      </c>
      <c r="S4" s="18">
        <v>-776.8</v>
      </c>
      <c r="T4" s="18">
        <v>-195.39999999999998</v>
      </c>
      <c r="U4" s="18">
        <v>-15.399999999999977</v>
      </c>
      <c r="V4" s="18">
        <v>-18.200000000000045</v>
      </c>
      <c r="W4" s="18">
        <v>-40.700000000000045</v>
      </c>
      <c r="X4" s="18">
        <v>-174.3</v>
      </c>
      <c r="Y4" s="18">
        <v>-154</v>
      </c>
      <c r="Z4" s="19"/>
      <c r="AA4" s="112">
        <f>SUM(B4:Z4)</f>
        <v>-6701.9999999999991</v>
      </c>
    </row>
    <row r="5" spans="1:27" ht="24.95" customHeight="1" thickBot="1" x14ac:dyDescent="0.25">
      <c r="A5" s="113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4"/>
      <c r="AA5" s="25"/>
    </row>
    <row r="6" spans="1:27" ht="30" customHeight="1" thickBot="1" x14ac:dyDescent="0.25">
      <c r="A6" s="12" t="s">
        <v>4</v>
      </c>
      <c r="B6" s="114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6"/>
    </row>
    <row r="7" spans="1:27" ht="24.95" customHeight="1" x14ac:dyDescent="0.2">
      <c r="A7" s="26" t="s">
        <v>3</v>
      </c>
      <c r="B7" s="117">
        <v>227.64</v>
      </c>
      <c r="C7" s="118">
        <v>230.84</v>
      </c>
      <c r="D7" s="118">
        <v>212.22</v>
      </c>
      <c r="E7" s="118">
        <v>214.96</v>
      </c>
      <c r="F7" s="118">
        <v>214.96</v>
      </c>
      <c r="G7" s="118">
        <v>213.86</v>
      </c>
      <c r="H7" s="118">
        <v>255.77</v>
      </c>
      <c r="I7" s="118">
        <v>280.06</v>
      </c>
      <c r="J7" s="118">
        <v>256.08</v>
      </c>
      <c r="K7" s="118">
        <v>243.65</v>
      </c>
      <c r="L7" s="118">
        <v>214.96</v>
      </c>
      <c r="M7" s="118">
        <v>214.96</v>
      </c>
      <c r="N7" s="118">
        <v>208.37</v>
      </c>
      <c r="O7" s="118">
        <v>197.25</v>
      </c>
      <c r="P7" s="118">
        <v>212.63</v>
      </c>
      <c r="Q7" s="118">
        <v>215</v>
      </c>
      <c r="R7" s="118">
        <v>234.13</v>
      </c>
      <c r="S7" s="118">
        <v>241.99</v>
      </c>
      <c r="T7" s="118">
        <v>253</v>
      </c>
      <c r="U7" s="118">
        <v>262.08</v>
      </c>
      <c r="V7" s="118">
        <v>265.87</v>
      </c>
      <c r="W7" s="118">
        <v>254.97</v>
      </c>
      <c r="X7" s="118">
        <v>252.47</v>
      </c>
      <c r="Y7" s="118">
        <v>229.87</v>
      </c>
      <c r="Z7" s="119"/>
      <c r="AA7" s="120">
        <f>IF(SUM(B7:Z7)&lt;&gt;0,AVERAGEIF(B7:Z7,"&lt;&gt;"""),"")</f>
        <v>233.64958333333334</v>
      </c>
    </row>
    <row r="8" spans="1:27" ht="24.95" customHeight="1" thickBot="1" x14ac:dyDescent="0.25">
      <c r="A8" s="113"/>
      <c r="B8" s="121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3"/>
      <c r="AA8" s="35"/>
    </row>
    <row r="9" spans="1:27" ht="18" customHeight="1" thickBot="1" x14ac:dyDescent="0.25">
      <c r="A9" s="65"/>
      <c r="B9" s="66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8"/>
    </row>
    <row r="10" spans="1:27" ht="30" customHeight="1" thickBot="1" x14ac:dyDescent="0.25">
      <c r="A10" s="69" t="s">
        <v>33</v>
      </c>
      <c r="B10" s="91">
        <v>1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3"/>
    </row>
    <row r="11" spans="1:27" ht="24.95" customHeight="1" x14ac:dyDescent="0.2">
      <c r="A11" s="70" t="s">
        <v>27</v>
      </c>
      <c r="B11" s="124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6"/>
      <c r="Z11" s="127"/>
      <c r="AA11" s="128">
        <f t="shared" ref="AA11:AA16" si="0">SUM(B11:Z11)</f>
        <v>0</v>
      </c>
    </row>
    <row r="12" spans="1:27" ht="24.95" customHeight="1" x14ac:dyDescent="0.2">
      <c r="A12" s="97" t="s">
        <v>28</v>
      </c>
      <c r="B12" s="129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1"/>
      <c r="Z12" s="132"/>
      <c r="AA12" s="133">
        <f t="shared" si="0"/>
        <v>0</v>
      </c>
    </row>
    <row r="13" spans="1:27" ht="24.95" customHeight="1" x14ac:dyDescent="0.2">
      <c r="A13" s="97" t="s">
        <v>29</v>
      </c>
      <c r="B13" s="129">
        <v>654</v>
      </c>
      <c r="C13" s="130">
        <v>654</v>
      </c>
      <c r="D13" s="130">
        <v>654</v>
      </c>
      <c r="E13" s="130">
        <v>654</v>
      </c>
      <c r="F13" s="130">
        <v>654</v>
      </c>
      <c r="G13" s="130">
        <v>542.20000000000005</v>
      </c>
      <c r="H13" s="130">
        <v>182.5</v>
      </c>
      <c r="I13" s="130">
        <v>245</v>
      </c>
      <c r="J13" s="130"/>
      <c r="K13" s="130"/>
      <c r="L13" s="130">
        <v>129.30000000000001</v>
      </c>
      <c r="M13" s="130">
        <v>203.1</v>
      </c>
      <c r="N13" s="130">
        <v>654</v>
      </c>
      <c r="O13" s="130">
        <v>654</v>
      </c>
      <c r="P13" s="130">
        <v>654</v>
      </c>
      <c r="Q13" s="130">
        <v>654</v>
      </c>
      <c r="R13" s="130">
        <v>654</v>
      </c>
      <c r="S13" s="130">
        <v>654</v>
      </c>
      <c r="T13" s="130">
        <v>654</v>
      </c>
      <c r="U13" s="130">
        <v>515.4</v>
      </c>
      <c r="V13" s="130">
        <v>518.20000000000005</v>
      </c>
      <c r="W13" s="130">
        <v>540.70000000000005</v>
      </c>
      <c r="X13" s="130">
        <v>654</v>
      </c>
      <c r="Y13" s="131">
        <v>654</v>
      </c>
      <c r="Z13" s="132"/>
      <c r="AA13" s="133">
        <f t="shared" si="0"/>
        <v>12032.400000000001</v>
      </c>
    </row>
    <row r="14" spans="1:27" ht="24.95" customHeight="1" x14ac:dyDescent="0.2">
      <c r="A14" s="97" t="s">
        <v>30</v>
      </c>
      <c r="B14" s="129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2"/>
      <c r="AA14" s="133">
        <f t="shared" si="0"/>
        <v>0</v>
      </c>
    </row>
    <row r="15" spans="1:27" ht="24.95" customHeight="1" x14ac:dyDescent="0.2">
      <c r="A15" s="97" t="s">
        <v>31</v>
      </c>
      <c r="B15" s="129"/>
      <c r="C15" s="134"/>
      <c r="D15" s="134"/>
      <c r="E15" s="134"/>
      <c r="F15" s="134"/>
      <c r="G15" s="134"/>
      <c r="H15" s="134"/>
      <c r="I15" s="134"/>
      <c r="J15" s="134">
        <v>392.7</v>
      </c>
      <c r="K15" s="134">
        <v>386.2</v>
      </c>
      <c r="L15" s="134">
        <v>274.3</v>
      </c>
      <c r="M15" s="134">
        <v>430.8</v>
      </c>
      <c r="N15" s="134">
        <v>10.1</v>
      </c>
      <c r="O15" s="134"/>
      <c r="P15" s="134"/>
      <c r="Q15" s="134"/>
      <c r="R15" s="134"/>
      <c r="S15" s="134">
        <v>122.8</v>
      </c>
      <c r="T15" s="134"/>
      <c r="U15" s="134"/>
      <c r="V15" s="134"/>
      <c r="W15" s="134"/>
      <c r="X15" s="134"/>
      <c r="Y15" s="134"/>
      <c r="Z15" s="132"/>
      <c r="AA15" s="133">
        <f t="shared" si="0"/>
        <v>1616.8999999999999</v>
      </c>
    </row>
    <row r="16" spans="1:27" ht="30" customHeight="1" thickBot="1" x14ac:dyDescent="0.25">
      <c r="A16" s="86" t="s">
        <v>50</v>
      </c>
      <c r="B16" s="135">
        <f t="shared" ref="B16:Z16" si="1">IF(LEN(B$2)&gt;0,SUM(B11:B15),"")</f>
        <v>654</v>
      </c>
      <c r="C16" s="136">
        <f t="shared" si="1"/>
        <v>654</v>
      </c>
      <c r="D16" s="136">
        <f t="shared" si="1"/>
        <v>654</v>
      </c>
      <c r="E16" s="136">
        <f t="shared" si="1"/>
        <v>654</v>
      </c>
      <c r="F16" s="136">
        <f t="shared" si="1"/>
        <v>654</v>
      </c>
      <c r="G16" s="136">
        <f t="shared" si="1"/>
        <v>542.20000000000005</v>
      </c>
      <c r="H16" s="136">
        <f t="shared" si="1"/>
        <v>182.5</v>
      </c>
      <c r="I16" s="136">
        <f t="shared" si="1"/>
        <v>245</v>
      </c>
      <c r="J16" s="136">
        <f t="shared" si="1"/>
        <v>392.7</v>
      </c>
      <c r="K16" s="136">
        <f t="shared" si="1"/>
        <v>386.2</v>
      </c>
      <c r="L16" s="136">
        <f t="shared" si="1"/>
        <v>403.6</v>
      </c>
      <c r="M16" s="136">
        <f t="shared" si="1"/>
        <v>633.9</v>
      </c>
      <c r="N16" s="136">
        <f t="shared" si="1"/>
        <v>664.1</v>
      </c>
      <c r="O16" s="136">
        <f t="shared" si="1"/>
        <v>654</v>
      </c>
      <c r="P16" s="136">
        <f t="shared" si="1"/>
        <v>654</v>
      </c>
      <c r="Q16" s="136">
        <f t="shared" si="1"/>
        <v>654</v>
      </c>
      <c r="R16" s="136">
        <f t="shared" si="1"/>
        <v>654</v>
      </c>
      <c r="S16" s="136">
        <f t="shared" si="1"/>
        <v>776.8</v>
      </c>
      <c r="T16" s="136">
        <f t="shared" si="1"/>
        <v>654</v>
      </c>
      <c r="U16" s="136">
        <f t="shared" si="1"/>
        <v>515.4</v>
      </c>
      <c r="V16" s="136">
        <f t="shared" si="1"/>
        <v>518.20000000000005</v>
      </c>
      <c r="W16" s="136">
        <f t="shared" si="1"/>
        <v>540.70000000000005</v>
      </c>
      <c r="X16" s="136">
        <f t="shared" si="1"/>
        <v>654</v>
      </c>
      <c r="Y16" s="136">
        <f t="shared" si="1"/>
        <v>654</v>
      </c>
      <c r="Z16" s="137" t="str">
        <f t="shared" si="1"/>
        <v/>
      </c>
      <c r="AA16" s="90">
        <f t="shared" si="0"/>
        <v>13649.300000000001</v>
      </c>
    </row>
    <row r="17" spans="1:27" s="104" customFormat="1" ht="18" customHeight="1" thickBot="1" x14ac:dyDescent="0.25">
      <c r="A17" s="101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</row>
    <row r="18" spans="1:27" ht="30" customHeight="1" thickBot="1" x14ac:dyDescent="0.25">
      <c r="A18" s="69" t="s">
        <v>46</v>
      </c>
      <c r="B18" s="91">
        <v>1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3"/>
    </row>
    <row r="19" spans="1:27" ht="24.95" customHeight="1" x14ac:dyDescent="0.2">
      <c r="A19" s="70" t="s">
        <v>40</v>
      </c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6"/>
      <c r="Z19" s="127"/>
      <c r="AA19" s="128">
        <f t="shared" ref="AA19:AA24" si="2">SUM(B19:Z19)</f>
        <v>0</v>
      </c>
    </row>
    <row r="20" spans="1:27" ht="24.95" customHeight="1" x14ac:dyDescent="0.2">
      <c r="A20" s="97" t="s">
        <v>41</v>
      </c>
      <c r="B20" s="129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1"/>
      <c r="Z20" s="132"/>
      <c r="AA20" s="133">
        <f t="shared" si="2"/>
        <v>0</v>
      </c>
    </row>
    <row r="21" spans="1:27" ht="24.95" customHeight="1" x14ac:dyDescent="0.2">
      <c r="A21" s="97" t="s">
        <v>42</v>
      </c>
      <c r="B21" s="129"/>
      <c r="C21" s="130"/>
      <c r="D21" s="130"/>
      <c r="E21" s="130"/>
      <c r="F21" s="130"/>
      <c r="G21" s="130"/>
      <c r="H21" s="130"/>
      <c r="I21" s="130"/>
      <c r="J21" s="130">
        <v>241.1</v>
      </c>
      <c r="K21" s="130">
        <v>120.5</v>
      </c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1"/>
      <c r="Z21" s="132"/>
      <c r="AA21" s="133">
        <f t="shared" si="2"/>
        <v>361.6</v>
      </c>
    </row>
    <row r="22" spans="1:27" ht="24.95" customHeight="1" x14ac:dyDescent="0.2">
      <c r="A22" s="97" t="s">
        <v>43</v>
      </c>
      <c r="B22" s="129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2"/>
      <c r="AA22" s="133">
        <f t="shared" si="2"/>
        <v>0</v>
      </c>
    </row>
    <row r="23" spans="1:27" ht="24.95" customHeight="1" x14ac:dyDescent="0.2">
      <c r="A23" s="97" t="s">
        <v>44</v>
      </c>
      <c r="B23" s="129">
        <v>500</v>
      </c>
      <c r="C23" s="134">
        <v>500</v>
      </c>
      <c r="D23" s="134">
        <v>500</v>
      </c>
      <c r="E23" s="134">
        <v>465.6</v>
      </c>
      <c r="F23" s="134">
        <v>448.8</v>
      </c>
      <c r="G23" s="134">
        <v>500</v>
      </c>
      <c r="H23" s="134">
        <v>30.7</v>
      </c>
      <c r="I23" s="134">
        <v>228.6</v>
      </c>
      <c r="J23" s="134"/>
      <c r="K23" s="134"/>
      <c r="L23" s="134"/>
      <c r="M23" s="134"/>
      <c r="N23" s="134"/>
      <c r="O23" s="134">
        <v>115.2</v>
      </c>
      <c r="P23" s="134">
        <v>137.5</v>
      </c>
      <c r="Q23" s="134">
        <v>124.4</v>
      </c>
      <c r="R23" s="134">
        <v>96.6</v>
      </c>
      <c r="S23" s="134"/>
      <c r="T23" s="134">
        <v>458.6</v>
      </c>
      <c r="U23" s="134">
        <v>500</v>
      </c>
      <c r="V23" s="134">
        <v>500</v>
      </c>
      <c r="W23" s="134">
        <v>500</v>
      </c>
      <c r="X23" s="134">
        <v>479.7</v>
      </c>
      <c r="Y23" s="134">
        <v>500</v>
      </c>
      <c r="Z23" s="132"/>
      <c r="AA23" s="133">
        <f t="shared" si="2"/>
        <v>6585.7</v>
      </c>
    </row>
    <row r="24" spans="1:27" ht="30" customHeight="1" thickBot="1" x14ac:dyDescent="0.25">
      <c r="A24" s="86" t="s">
        <v>48</v>
      </c>
      <c r="B24" s="135">
        <f t="shared" ref="B24:Z24" si="3">IF(LEN(B$2)&gt;0,SUM(B19:B23),"")</f>
        <v>500</v>
      </c>
      <c r="C24" s="136">
        <f t="shared" si="3"/>
        <v>500</v>
      </c>
      <c r="D24" s="136">
        <f t="shared" si="3"/>
        <v>500</v>
      </c>
      <c r="E24" s="136">
        <f t="shared" si="3"/>
        <v>465.6</v>
      </c>
      <c r="F24" s="136">
        <f t="shared" si="3"/>
        <v>448.8</v>
      </c>
      <c r="G24" s="136">
        <f t="shared" si="3"/>
        <v>500</v>
      </c>
      <c r="H24" s="136">
        <f t="shared" si="3"/>
        <v>30.7</v>
      </c>
      <c r="I24" s="136">
        <f t="shared" si="3"/>
        <v>228.6</v>
      </c>
      <c r="J24" s="136">
        <f t="shared" si="3"/>
        <v>241.1</v>
      </c>
      <c r="K24" s="136">
        <f t="shared" si="3"/>
        <v>120.5</v>
      </c>
      <c r="L24" s="136">
        <f t="shared" si="3"/>
        <v>0</v>
      </c>
      <c r="M24" s="136">
        <f t="shared" si="3"/>
        <v>0</v>
      </c>
      <c r="N24" s="136">
        <f t="shared" si="3"/>
        <v>0</v>
      </c>
      <c r="O24" s="136">
        <f t="shared" si="3"/>
        <v>115.2</v>
      </c>
      <c r="P24" s="136">
        <f t="shared" si="3"/>
        <v>137.5</v>
      </c>
      <c r="Q24" s="136">
        <f t="shared" si="3"/>
        <v>124.4</v>
      </c>
      <c r="R24" s="136">
        <f t="shared" si="3"/>
        <v>96.6</v>
      </c>
      <c r="S24" s="136">
        <f t="shared" si="3"/>
        <v>0</v>
      </c>
      <c r="T24" s="136">
        <f t="shared" si="3"/>
        <v>458.6</v>
      </c>
      <c r="U24" s="136">
        <f t="shared" si="3"/>
        <v>500</v>
      </c>
      <c r="V24" s="136">
        <f t="shared" si="3"/>
        <v>500</v>
      </c>
      <c r="W24" s="136">
        <f t="shared" si="3"/>
        <v>500</v>
      </c>
      <c r="X24" s="136">
        <f t="shared" si="3"/>
        <v>479.7</v>
      </c>
      <c r="Y24" s="136">
        <f t="shared" si="3"/>
        <v>500</v>
      </c>
      <c r="Z24" s="137" t="str">
        <f t="shared" si="3"/>
        <v/>
      </c>
      <c r="AA24" s="90">
        <f t="shared" si="2"/>
        <v>6947.2999999999993</v>
      </c>
    </row>
    <row r="25" spans="1:27" ht="15.95" customHeight="1" x14ac:dyDescent="0.2"/>
    <row r="28" spans="1:27" x14ac:dyDescent="0.2"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AA28" s="139"/>
    </row>
    <row r="31" spans="1:27" x14ac:dyDescent="0.2">
      <c r="J31" s="140"/>
    </row>
  </sheetData>
  <mergeCells count="6">
    <mergeCell ref="V1:AA1"/>
    <mergeCell ref="B3:AA3"/>
    <mergeCell ref="B6:AA6"/>
    <mergeCell ref="B9:AA9"/>
    <mergeCell ref="B10:AA10"/>
    <mergeCell ref="B18:AA18"/>
  </mergeCells>
  <printOptions horizontalCentered="1"/>
  <pageMargins left="0.15748031496062992" right="0.19685039370078741" top="0.39370078740157483" bottom="0.43307086614173229" header="0.19685039370078741" footer="0.19685039370078741"/>
  <pageSetup scale="44" orientation="landscape" horizontalDpi="300" verticalDpi="300" r:id="rId1"/>
  <headerFooter>
    <oddHeader>&amp;L&amp;A</oddHeader>
    <oddFooter>&amp;R&amp;D,&amp;T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57</vt:i4>
      </vt:variant>
    </vt:vector>
  </HeadingPairs>
  <TitlesOfParts>
    <vt:vector size="61" baseType="lpstr">
      <vt:lpstr>SPOT_Summary (SELL)</vt:lpstr>
      <vt:lpstr>SPOT_Summary (BUY)</vt:lpstr>
      <vt:lpstr>MKT_Coupling</vt:lpstr>
      <vt:lpstr>Summary_Chart</vt:lpstr>
      <vt:lpstr>BRD_EXP_NAMES_DAM_CPL</vt:lpstr>
      <vt:lpstr>BRD_EXP_NAMES_SUM_BUY</vt:lpstr>
      <vt:lpstr>BRD_EXP_NAMES_SUM_BUY_CPL</vt:lpstr>
      <vt:lpstr>BRD_EXP_VALUES_DAM_CPL</vt:lpstr>
      <vt:lpstr>BRD_EXP_VALUES_SUM_BUY</vt:lpstr>
      <vt:lpstr>BRD_EXP_VALUES_SUM_BUY_CPL</vt:lpstr>
      <vt:lpstr>BRD_IMP_NAMES_DAM_CPL</vt:lpstr>
      <vt:lpstr>BRD_IMP_NAMES_SUM_SELL</vt:lpstr>
      <vt:lpstr>BRD_IMP_NAMES_SUM_SELL_CPL</vt:lpstr>
      <vt:lpstr>BRD_IMP_VALUES_DAM_CPL</vt:lpstr>
      <vt:lpstr>BRD_IMP_VALUES_SUM_SELL</vt:lpstr>
      <vt:lpstr>BRD_IMP_VALUES_SUM_SELL_CPL</vt:lpstr>
      <vt:lpstr>BUY_ORDERS_NAMES_SUM_BUY</vt:lpstr>
      <vt:lpstr>BUY_ORDERS_VALUES_SUM_BUY</vt:lpstr>
      <vt:lpstr>DAM_CPL_PUB_TIME</vt:lpstr>
      <vt:lpstr>DEMAND_NAMES_SUM_BUY</vt:lpstr>
      <vt:lpstr>DEMAND_NAMES_SUM_SELL</vt:lpstr>
      <vt:lpstr>DEMAND_VALUES_SUM_BUY</vt:lpstr>
      <vt:lpstr>DEMAND_VALUES_SUM_SELL</vt:lpstr>
      <vt:lpstr>GR_MAINLAND_MCP_DAM_CPL</vt:lpstr>
      <vt:lpstr>GR_MAINLAND_MCP_SUM_BUY</vt:lpstr>
      <vt:lpstr>GR_MAINLAND_MCP_SUM_SELL</vt:lpstr>
      <vt:lpstr>MKT_DAM_COUPLING_DELIVERY_DAY</vt:lpstr>
      <vt:lpstr>MKT_DAM_COUPLING_TITLE</vt:lpstr>
      <vt:lpstr>MKT_SUM_BUY_DELIVERY_DAY</vt:lpstr>
      <vt:lpstr>MKT_SUM_BUY_TITLE</vt:lpstr>
      <vt:lpstr>MKT_SUM_SELL_DELIVERY_DAY</vt:lpstr>
      <vt:lpstr>MKT_SUM_SELL_TITLE</vt:lpstr>
      <vt:lpstr>MTUs_MKT_DAM_COUPLING</vt:lpstr>
      <vt:lpstr>MTUs_MKT_SUM_BUY</vt:lpstr>
      <vt:lpstr>MTUs_MKT_SUM_SELL</vt:lpstr>
      <vt:lpstr>NET_POSITION_GR_MAINLAND_DAM_CPL</vt:lpstr>
      <vt:lpstr>MKT_Coupling!Print_Area</vt:lpstr>
      <vt:lpstr>'SPOT_Summary (SELL)'!Print_Area</vt:lpstr>
      <vt:lpstr>SELL_ORDERS_NAMES_SUM_SELL</vt:lpstr>
      <vt:lpstr>SELL_ORDERS_VALUES_SUM_SELL</vt:lpstr>
      <vt:lpstr>TOT_DEMAND_GR_MAINLAND_SUM_BUY</vt:lpstr>
      <vt:lpstr>TOT_SUM_BUY_PUB_TIME</vt:lpstr>
      <vt:lpstr>TOT_SUM_SELL_PUB_TIME</vt:lpstr>
      <vt:lpstr>TOT_SUPPLY_GR_MAINLAND_SUM_SELL</vt:lpstr>
      <vt:lpstr>UNITS_CRT_VALUES_SUM_BUY</vt:lpstr>
      <vt:lpstr>UNITS_CRT_VALUES_SUM_SELL</vt:lpstr>
      <vt:lpstr>UNITS_CRTRES_VALUES_SUM_BUY</vt:lpstr>
      <vt:lpstr>UNITS_CRTRES_VALUES_SUM_SELL</vt:lpstr>
      <vt:lpstr>UNITS_GAS_VALUES_SUM_BUY</vt:lpstr>
      <vt:lpstr>UNITS_GAS_VALUES_SUM_SELL</vt:lpstr>
      <vt:lpstr>UNITS_HDR_VALUES_SUM_BUY</vt:lpstr>
      <vt:lpstr>UNITS_HDR_VALUES_SUM_SELL</vt:lpstr>
      <vt:lpstr>UNITS_IMP_VALUES_SUM_SELL</vt:lpstr>
      <vt:lpstr>UNITS_LIG_VALUES_SUM_BUY</vt:lpstr>
      <vt:lpstr>UNITS_LIG_VALUES_SUM_SELL</vt:lpstr>
      <vt:lpstr>UNITS_NAMES_SUM_BUY</vt:lpstr>
      <vt:lpstr>UNITS_NAMES_SUM_SELL</vt:lpstr>
      <vt:lpstr>UNITS_RES_VALUES_SUM_BUY</vt:lpstr>
      <vt:lpstr>UNITS_RES_VALUES_SUM_SELL</vt:lpstr>
      <vt:lpstr>UNITS_VALUES_SUM_BUY</vt:lpstr>
      <vt:lpstr>UNITS_VALUES_SUM_SELL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MarketOperator1</dc:creator>
  <cp:lastModifiedBy>MarketOperator1</cp:lastModifiedBy>
  <dcterms:created xsi:type="dcterms:W3CDTF">2022-04-28T11:04:32Z</dcterms:created>
  <dcterms:modified xsi:type="dcterms:W3CDTF">2022-04-28T11:04:33Z</dcterms:modified>
</cp:coreProperties>
</file>