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U:\Statistics\Publications\Energy Trends\Tables\Coal\"/>
    </mc:Choice>
  </mc:AlternateContent>
  <xr:revisionPtr revIDLastSave="0" documentId="13_ncr:1_{F4F492CF-B4F2-446C-A29E-DBD35553B437}" xr6:coauthVersionLast="47" xr6:coauthVersionMax="47" xr10:uidLastSave="{00000000-0000-0000-0000-000000000000}"/>
  <bookViews>
    <workbookView xWindow="-110" yWindow="-110" windowWidth="19420" windowHeight="10420" xr2:uid="{0412523E-2BAC-4B33-8AF3-7FFAED876296}"/>
  </bookViews>
  <sheets>
    <sheet name="Cover Sheet" sheetId="6" r:id="rId1"/>
    <sheet name="Contents" sheetId="7" r:id="rId2"/>
    <sheet name="Notes" sheetId="3" r:id="rId3"/>
    <sheet name="Commentary" sheetId="4" r:id="rId4"/>
    <sheet name="Main Table" sheetId="8" r:id="rId5"/>
    <sheet name="Annual" sheetId="9" r:id="rId6"/>
    <sheet name="Quarter" sheetId="10" r:id="rId7"/>
    <sheet name="Month" sheetId="11" r:id="rId8"/>
    <sheet name="calculation_hide" sheetId="18" state="hidden" r:id="rId9"/>
  </sheets>
  <externalReferences>
    <externalReference r:id="rId10"/>
  </externalReferences>
  <definedNames>
    <definedName name="INPUT_BOX" localSheetId="8">calculation_hide!$X$6</definedName>
    <definedName name="INPUT_BOX" localSheetId="1">'[1]Calculation (MM3)'!#REF!</definedName>
    <definedName name="INPUT_BOX" localSheetId="0">'[1]Calculation (MM3)'!#REF!</definedName>
    <definedName name="INPUT_BOX">#REF!</definedName>
    <definedName name="inputav13">#REF!</definedName>
    <definedName name="_xlnm.Print_Area" localSheetId="4">'Main Table'!$A$1:$M$3</definedName>
    <definedName name="_xlnm.Print_Titles" localSheetId="8">calculation_hide!$L:$M,calculation_hide!$4:$4</definedName>
    <definedName name="t11_short" localSheetId="1">#REF!</definedName>
    <definedName name="t11_short" localSheetId="0">#REF!</definedName>
    <definedName name="t11_short">#REF!</definedName>
    <definedName name="t11full" localSheetId="1">#REF!</definedName>
    <definedName name="t11full" localSheetId="0">#REF!</definedName>
    <definedName name="t11full">#REF!</definedName>
    <definedName name="t5full">#REF!</definedName>
    <definedName name="t5short">#REF!</definedName>
    <definedName name="t6full">#REF!</definedName>
    <definedName name="Table_2.2_short_no_footnotes">'Main Table'!#REF!</definedName>
    <definedName name="TABLE_4.1_No_footnotes" localSheetId="1">#REF!</definedName>
    <definedName name="TABLE_4.1_No_footnotes" localSheetId="0">#REF!</definedName>
    <definedName name="TABLE_4.1_No_footnotes">#REF!</definedName>
    <definedName name="table_5_full">#REF!</definedName>
    <definedName name="table_5_short">#REF!</definedName>
    <definedName name="table_6_full">#REF!</definedName>
    <definedName name="table_8_full" localSheetId="1">#REF!</definedName>
    <definedName name="table_8_full" localSheetId="0">#REF!</definedName>
    <definedName name="table_8_full">#REF!</definedName>
    <definedName name="table_8_short" localSheetId="1">#REF!</definedName>
    <definedName name="table_8_short" localSheetId="0">#REF!</definedName>
    <definedName name="table_8_short">#REF!</definedName>
    <definedName name="table11_full" localSheetId="1">#REF!</definedName>
    <definedName name="table11_full" localSheetId="0">#REF!</definedName>
    <definedName name="table11_full">'Main Table'!$A$1:$I$5</definedName>
    <definedName name="table11_short" localSheetId="1">#REF!</definedName>
    <definedName name="table11_short" localSheetId="0">#REF!</definedName>
    <definedName name="table11_short">'Main Table'!$A$6:$I$38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3" i="10" l="1"/>
  <c r="J113" i="10"/>
  <c r="I113" i="10"/>
  <c r="H113" i="10"/>
  <c r="G113" i="10"/>
  <c r="F113" i="10"/>
  <c r="E113" i="10"/>
  <c r="D113" i="10"/>
  <c r="C113" i="10"/>
  <c r="B113" i="10"/>
  <c r="H342" i="18"/>
  <c r="H343" i="18" s="1"/>
  <c r="H344" i="18" s="1"/>
  <c r="H345" i="18" s="1"/>
  <c r="H346" i="18" s="1"/>
  <c r="H347" i="18" s="1"/>
  <c r="H348" i="18" s="1"/>
  <c r="H349" i="18" s="1"/>
  <c r="H350" i="18" s="1"/>
  <c r="H351" i="18" s="1"/>
  <c r="H352" i="18" s="1"/>
  <c r="H353" i="18" s="1"/>
  <c r="G342" i="18"/>
  <c r="F342" i="18"/>
  <c r="F343" i="18" s="1"/>
  <c r="F344" i="18" s="1"/>
  <c r="F345" i="18" s="1"/>
  <c r="F346" i="18" s="1"/>
  <c r="F347" i="18" s="1"/>
  <c r="F348" i="18" s="1"/>
  <c r="F349" i="18" s="1"/>
  <c r="F350" i="18" s="1"/>
  <c r="F351" i="18" s="1"/>
  <c r="F352" i="18" s="1"/>
  <c r="F353" i="18" s="1"/>
  <c r="E342" i="18"/>
  <c r="D342" i="18"/>
  <c r="D343" i="18" s="1"/>
  <c r="D344" i="18" s="1"/>
  <c r="D345" i="18" s="1"/>
  <c r="D346" i="18" s="1"/>
  <c r="D347" i="18" s="1"/>
  <c r="D348" i="18" s="1"/>
  <c r="D349" i="18" s="1"/>
  <c r="D350" i="18" s="1"/>
  <c r="D351" i="18" s="1"/>
  <c r="D352" i="18" s="1"/>
  <c r="D353" i="18" s="1"/>
  <c r="C342" i="18"/>
  <c r="C343" i="18" s="1"/>
  <c r="C344" i="18" s="1"/>
  <c r="C345" i="18" s="1"/>
  <c r="C346" i="18" s="1"/>
  <c r="C347" i="18" s="1"/>
  <c r="C348" i="18" s="1"/>
  <c r="C349" i="18" s="1"/>
  <c r="C350" i="18" s="1"/>
  <c r="C351" i="18" s="1"/>
  <c r="C352" i="18" s="1"/>
  <c r="C353" i="18" s="1"/>
  <c r="I30" i="9"/>
  <c r="J30" i="9"/>
  <c r="K30" i="9"/>
  <c r="H30" i="9"/>
  <c r="I29" i="9"/>
  <c r="J29" i="9"/>
  <c r="K29" i="9"/>
  <c r="H29" i="9"/>
  <c r="I112" i="10"/>
  <c r="J112" i="10"/>
  <c r="K112" i="10"/>
  <c r="H112" i="10"/>
  <c r="C112" i="10"/>
  <c r="D112" i="10"/>
  <c r="E112" i="10"/>
  <c r="F112" i="10"/>
  <c r="G112" i="10"/>
  <c r="B112" i="10"/>
  <c r="A343" i="18"/>
  <c r="A344" i="18" s="1"/>
  <c r="A345" i="18" s="1"/>
  <c r="A346" i="18" s="1"/>
  <c r="A347" i="18" s="1"/>
  <c r="A348" i="18" s="1"/>
  <c r="A349" i="18" s="1"/>
  <c r="A350" i="18" s="1"/>
  <c r="A351" i="18" s="1"/>
  <c r="A352" i="18" s="1"/>
  <c r="A353" i="18" s="1"/>
  <c r="G343" i="18" l="1"/>
  <c r="G344" i="18" s="1"/>
  <c r="G345" i="18" s="1"/>
  <c r="G346" i="18" s="1"/>
  <c r="G347" i="18" s="1"/>
  <c r="G348" i="18" s="1"/>
  <c r="G349" i="18" s="1"/>
  <c r="G350" i="18" s="1"/>
  <c r="G351" i="18" s="1"/>
  <c r="G352" i="18" s="1"/>
  <c r="G353" i="18" s="1"/>
  <c r="E343" i="18"/>
  <c r="E344" i="18" s="1"/>
  <c r="E345" i="18" s="1"/>
  <c r="E346" i="18" s="1"/>
  <c r="E347" i="18" s="1"/>
  <c r="E348" i="18" s="1"/>
  <c r="E349" i="18" s="1"/>
  <c r="E350" i="18" s="1"/>
  <c r="E351" i="18" s="1"/>
  <c r="E352" i="18" s="1"/>
  <c r="E353" i="18" s="1"/>
  <c r="W39" i="18"/>
  <c r="I111" i="10"/>
  <c r="J111" i="10"/>
  <c r="K111" i="10"/>
  <c r="H111" i="10"/>
  <c r="C111" i="10"/>
  <c r="D111" i="10"/>
  <c r="E111" i="10"/>
  <c r="F111" i="10"/>
  <c r="G111" i="10"/>
  <c r="B111" i="10"/>
  <c r="AE39" i="18" l="1"/>
  <c r="AH39" i="18" l="1"/>
  <c r="AG39" i="18"/>
  <c r="AF39" i="18"/>
  <c r="AD39" i="18"/>
  <c r="K28" i="9" l="1"/>
  <c r="J28" i="9"/>
  <c r="I28" i="9"/>
  <c r="H28" i="9"/>
  <c r="K27" i="9"/>
  <c r="J27" i="9"/>
  <c r="I27" i="9"/>
  <c r="H27" i="9"/>
  <c r="K26" i="9"/>
  <c r="J26" i="9"/>
  <c r="I26" i="9"/>
  <c r="H26" i="9"/>
  <c r="K25" i="9"/>
  <c r="J25" i="9"/>
  <c r="I25" i="9"/>
  <c r="H25" i="9"/>
  <c r="K24" i="9"/>
  <c r="J24" i="9"/>
  <c r="I24" i="9"/>
  <c r="H24" i="9"/>
  <c r="G24" i="9"/>
  <c r="F24" i="9"/>
  <c r="E24" i="9"/>
  <c r="D24" i="9"/>
  <c r="C24" i="9"/>
  <c r="B24" i="9"/>
  <c r="K23" i="9"/>
  <c r="J23" i="9"/>
  <c r="I23" i="9"/>
  <c r="H23" i="9"/>
  <c r="G23" i="9"/>
  <c r="F23" i="9"/>
  <c r="E23" i="9"/>
  <c r="D23" i="9"/>
  <c r="C23" i="9"/>
  <c r="B23" i="9"/>
  <c r="K22" i="9"/>
  <c r="J22" i="9"/>
  <c r="I22" i="9"/>
  <c r="H22" i="9"/>
  <c r="G22" i="9"/>
  <c r="F22" i="9"/>
  <c r="E22" i="9"/>
  <c r="D22" i="9"/>
  <c r="C22" i="9"/>
  <c r="B22" i="9"/>
  <c r="K21" i="9"/>
  <c r="J21" i="9"/>
  <c r="I21" i="9"/>
  <c r="H21" i="9"/>
  <c r="G21" i="9"/>
  <c r="F21" i="9"/>
  <c r="E21" i="9"/>
  <c r="D21" i="9"/>
  <c r="C21" i="9"/>
  <c r="B21" i="9"/>
  <c r="K20" i="9"/>
  <c r="J20" i="9"/>
  <c r="I20" i="9"/>
  <c r="H20" i="9"/>
  <c r="G20" i="9"/>
  <c r="F20" i="9"/>
  <c r="E20" i="9"/>
  <c r="D20" i="9"/>
  <c r="C20" i="9"/>
  <c r="B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6" i="9"/>
  <c r="J16" i="9"/>
  <c r="I16" i="9"/>
  <c r="H16" i="9"/>
  <c r="G16" i="9"/>
  <c r="F16" i="9"/>
  <c r="E16" i="9"/>
  <c r="D16" i="9"/>
  <c r="C16" i="9"/>
  <c r="B16" i="9"/>
  <c r="K15" i="9"/>
  <c r="J15" i="9"/>
  <c r="I15" i="9"/>
  <c r="H15" i="9"/>
  <c r="G15" i="9"/>
  <c r="F15" i="9"/>
  <c r="E15" i="9"/>
  <c r="D15" i="9"/>
  <c r="C15" i="9"/>
  <c r="B15" i="9"/>
  <c r="K14" i="9"/>
  <c r="J14" i="9"/>
  <c r="I14" i="9"/>
  <c r="H14" i="9"/>
  <c r="G14" i="9"/>
  <c r="F14" i="9"/>
  <c r="E14" i="9"/>
  <c r="D14" i="9"/>
  <c r="C14" i="9"/>
  <c r="B14" i="9"/>
  <c r="K13" i="9"/>
  <c r="J13" i="9"/>
  <c r="I13" i="9"/>
  <c r="H13" i="9"/>
  <c r="G13" i="9"/>
  <c r="F13" i="9"/>
  <c r="E13" i="9"/>
  <c r="D13" i="9"/>
  <c r="C13" i="9"/>
  <c r="B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9" i="9"/>
  <c r="J9" i="9"/>
  <c r="I9" i="9"/>
  <c r="H9" i="9"/>
  <c r="G9" i="9"/>
  <c r="F9" i="9"/>
  <c r="E9" i="9"/>
  <c r="D9" i="9"/>
  <c r="C9" i="9"/>
  <c r="B9" i="9"/>
  <c r="K8" i="9"/>
  <c r="J8" i="9"/>
  <c r="I8" i="9"/>
  <c r="H8" i="9"/>
  <c r="G8" i="9"/>
  <c r="F8" i="9"/>
  <c r="E8" i="9"/>
  <c r="D8" i="9"/>
  <c r="C8" i="9"/>
  <c r="B8" i="9"/>
  <c r="K7" i="9"/>
  <c r="J7" i="9"/>
  <c r="I7" i="9"/>
  <c r="H7" i="9"/>
  <c r="G7" i="9"/>
  <c r="F7" i="9"/>
  <c r="E7" i="9"/>
  <c r="D7" i="9"/>
  <c r="C7" i="9"/>
  <c r="B7" i="9"/>
  <c r="K6" i="9"/>
  <c r="J6" i="9"/>
  <c r="I6" i="9"/>
  <c r="H6" i="9"/>
  <c r="G6" i="9"/>
  <c r="F6" i="9"/>
  <c r="E6" i="9"/>
  <c r="D6" i="9"/>
  <c r="C6" i="9"/>
  <c r="B6" i="9"/>
  <c r="K5" i="9"/>
  <c r="J5" i="9"/>
  <c r="I5" i="9"/>
  <c r="H5" i="9"/>
  <c r="G5" i="9"/>
  <c r="F5" i="9"/>
  <c r="E5" i="9"/>
  <c r="D5" i="9"/>
  <c r="C5" i="9"/>
  <c r="B5" i="9"/>
  <c r="K4" i="9"/>
  <c r="J4" i="9"/>
  <c r="I4" i="9"/>
  <c r="H4" i="9"/>
  <c r="G4" i="9"/>
  <c r="F4" i="9"/>
  <c r="E4" i="9"/>
  <c r="D4" i="9"/>
  <c r="C4" i="9"/>
  <c r="B4" i="9"/>
  <c r="K110" i="10"/>
  <c r="J110" i="10"/>
  <c r="I110" i="10"/>
  <c r="H110" i="10"/>
  <c r="G110" i="10"/>
  <c r="F110" i="10"/>
  <c r="E110" i="10"/>
  <c r="D110" i="10"/>
  <c r="C110" i="10"/>
  <c r="B110" i="10"/>
  <c r="K109" i="10"/>
  <c r="J109" i="10"/>
  <c r="I109" i="10"/>
  <c r="H109" i="10"/>
  <c r="G109" i="10"/>
  <c r="F109" i="10"/>
  <c r="E109" i="10"/>
  <c r="D109" i="10"/>
  <c r="C109" i="10"/>
  <c r="B109" i="10"/>
  <c r="K108" i="10"/>
  <c r="J108" i="10"/>
  <c r="I108" i="10"/>
  <c r="H108" i="10"/>
  <c r="G108" i="10"/>
  <c r="F108" i="10"/>
  <c r="E108" i="10"/>
  <c r="D108" i="10"/>
  <c r="C108" i="10"/>
  <c r="B108" i="10"/>
  <c r="K107" i="10"/>
  <c r="J107" i="10"/>
  <c r="I107" i="10"/>
  <c r="H107" i="10"/>
  <c r="G107" i="10"/>
  <c r="F107" i="10"/>
  <c r="E107" i="10"/>
  <c r="D107" i="10"/>
  <c r="C107" i="10"/>
  <c r="B107" i="10"/>
  <c r="K106" i="10"/>
  <c r="J106" i="10"/>
  <c r="I106" i="10"/>
  <c r="H106" i="10"/>
  <c r="G106" i="10"/>
  <c r="F106" i="10"/>
  <c r="E106" i="10"/>
  <c r="D106" i="10"/>
  <c r="C106" i="10"/>
  <c r="B106" i="10"/>
  <c r="K105" i="10"/>
  <c r="J105" i="10"/>
  <c r="I105" i="10"/>
  <c r="H105" i="10"/>
  <c r="G105" i="10"/>
  <c r="F105" i="10"/>
  <c r="E105" i="10"/>
  <c r="D105" i="10"/>
  <c r="C105" i="10"/>
  <c r="B105" i="10"/>
  <c r="K104" i="10"/>
  <c r="J104" i="10"/>
  <c r="I104" i="10"/>
  <c r="H104" i="10"/>
  <c r="G104" i="10"/>
  <c r="F104" i="10"/>
  <c r="E104" i="10"/>
  <c r="D104" i="10"/>
  <c r="C104" i="10"/>
  <c r="B104" i="10"/>
  <c r="K103" i="10"/>
  <c r="J103" i="10"/>
  <c r="I103" i="10"/>
  <c r="H103" i="10"/>
  <c r="G103" i="10"/>
  <c r="F103" i="10"/>
  <c r="E103" i="10"/>
  <c r="D103" i="10"/>
  <c r="C103" i="10"/>
  <c r="B103" i="10"/>
  <c r="K102" i="10"/>
  <c r="J102" i="10"/>
  <c r="I102" i="10"/>
  <c r="H102" i="10"/>
  <c r="G102" i="10"/>
  <c r="F102" i="10"/>
  <c r="E102" i="10"/>
  <c r="D102" i="10"/>
  <c r="C102" i="10"/>
  <c r="B102" i="10"/>
  <c r="K101" i="10"/>
  <c r="J101" i="10"/>
  <c r="I101" i="10"/>
  <c r="H101" i="10"/>
  <c r="G101" i="10"/>
  <c r="F101" i="10"/>
  <c r="E101" i="10"/>
  <c r="D101" i="10"/>
  <c r="C101" i="10"/>
  <c r="B101" i="10"/>
  <c r="K100" i="10"/>
  <c r="J100" i="10"/>
  <c r="I100" i="10"/>
  <c r="H100" i="10"/>
  <c r="G100" i="10"/>
  <c r="F100" i="10"/>
  <c r="E100" i="10"/>
  <c r="D100" i="10"/>
  <c r="C100" i="10"/>
  <c r="B100" i="10"/>
  <c r="K99" i="10"/>
  <c r="J99" i="10"/>
  <c r="I99" i="10"/>
  <c r="H99" i="10"/>
  <c r="G99" i="10"/>
  <c r="F99" i="10"/>
  <c r="E99" i="10"/>
  <c r="D99" i="10"/>
  <c r="C99" i="10"/>
  <c r="B99" i="10"/>
  <c r="K98" i="10"/>
  <c r="J98" i="10"/>
  <c r="I98" i="10"/>
  <c r="H98" i="10"/>
  <c r="G98" i="10"/>
  <c r="F98" i="10"/>
  <c r="E98" i="10"/>
  <c r="D98" i="10"/>
  <c r="C98" i="10"/>
  <c r="B98" i="10"/>
  <c r="K97" i="10"/>
  <c r="J97" i="10"/>
  <c r="I97" i="10"/>
  <c r="H97" i="10"/>
  <c r="G97" i="10"/>
  <c r="F97" i="10"/>
  <c r="E97" i="10"/>
  <c r="D97" i="10"/>
  <c r="C97" i="10"/>
  <c r="B97" i="10"/>
  <c r="K96" i="10"/>
  <c r="J96" i="10"/>
  <c r="I96" i="10"/>
  <c r="H96" i="10"/>
  <c r="G96" i="10"/>
  <c r="F96" i="10"/>
  <c r="E96" i="10"/>
  <c r="D96" i="10"/>
  <c r="C96" i="10"/>
  <c r="B96" i="10"/>
  <c r="K95" i="10"/>
  <c r="J95" i="10"/>
  <c r="I95" i="10"/>
  <c r="H95" i="10"/>
  <c r="G95" i="10"/>
  <c r="F95" i="10"/>
  <c r="E95" i="10"/>
  <c r="D95" i="10"/>
  <c r="C95" i="10"/>
  <c r="B95" i="10"/>
  <c r="K94" i="10"/>
  <c r="J94" i="10"/>
  <c r="I94" i="10"/>
  <c r="H94" i="10"/>
  <c r="G94" i="10"/>
  <c r="F94" i="10"/>
  <c r="E94" i="10"/>
  <c r="D94" i="10"/>
  <c r="C94" i="10"/>
  <c r="B94" i="10"/>
  <c r="K93" i="10"/>
  <c r="J93" i="10"/>
  <c r="I93" i="10"/>
  <c r="H93" i="10"/>
  <c r="G93" i="10"/>
  <c r="F93" i="10"/>
  <c r="E93" i="10"/>
  <c r="D93" i="10"/>
  <c r="C93" i="10"/>
  <c r="B93" i="10"/>
  <c r="K92" i="10"/>
  <c r="J92" i="10"/>
  <c r="I92" i="10"/>
  <c r="H92" i="10"/>
  <c r="G92" i="10"/>
  <c r="F92" i="10"/>
  <c r="E92" i="10"/>
  <c r="D92" i="10"/>
  <c r="C92" i="10"/>
  <c r="B92" i="10"/>
  <c r="K91" i="10"/>
  <c r="J91" i="10"/>
  <c r="I91" i="10"/>
  <c r="H91" i="10"/>
  <c r="G91" i="10"/>
  <c r="F91" i="10"/>
  <c r="E91" i="10"/>
  <c r="D91" i="10"/>
  <c r="C91" i="10"/>
  <c r="B91" i="10"/>
  <c r="K90" i="10"/>
  <c r="J90" i="10"/>
  <c r="I90" i="10"/>
  <c r="H90" i="10"/>
  <c r="G90" i="10"/>
  <c r="F90" i="10"/>
  <c r="E90" i="10"/>
  <c r="D90" i="10"/>
  <c r="C90" i="10"/>
  <c r="B90" i="10"/>
  <c r="K89" i="10"/>
  <c r="J89" i="10"/>
  <c r="I89" i="10"/>
  <c r="H89" i="10"/>
  <c r="G89" i="10"/>
  <c r="F89" i="10"/>
  <c r="E89" i="10"/>
  <c r="D89" i="10"/>
  <c r="C89" i="10"/>
  <c r="B89" i="10"/>
  <c r="K88" i="10"/>
  <c r="J88" i="10"/>
  <c r="I88" i="10"/>
  <c r="H88" i="10"/>
  <c r="G88" i="10"/>
  <c r="F88" i="10"/>
  <c r="E88" i="10"/>
  <c r="D88" i="10"/>
  <c r="C88" i="10"/>
  <c r="B88" i="10"/>
  <c r="K87" i="10"/>
  <c r="J87" i="10"/>
  <c r="I87" i="10"/>
  <c r="H87" i="10"/>
  <c r="G87" i="10"/>
  <c r="F87" i="10"/>
  <c r="E87" i="10"/>
  <c r="D87" i="10"/>
  <c r="C87" i="10"/>
  <c r="B87" i="10"/>
  <c r="K86" i="10"/>
  <c r="J86" i="10"/>
  <c r="I86" i="10"/>
  <c r="H86" i="10"/>
  <c r="G86" i="10"/>
  <c r="F86" i="10"/>
  <c r="E86" i="10"/>
  <c r="D86" i="10"/>
  <c r="C86" i="10"/>
  <c r="B86" i="10"/>
  <c r="K85" i="10"/>
  <c r="J85" i="10"/>
  <c r="I85" i="10"/>
  <c r="H85" i="10"/>
  <c r="G85" i="10"/>
  <c r="F85" i="10"/>
  <c r="E85" i="10"/>
  <c r="D85" i="10"/>
  <c r="C85" i="10"/>
  <c r="B85" i="10"/>
  <c r="K84" i="10"/>
  <c r="J84" i="10"/>
  <c r="I84" i="10"/>
  <c r="H84" i="10"/>
  <c r="G84" i="10"/>
  <c r="F84" i="10"/>
  <c r="E84" i="10"/>
  <c r="D84" i="10"/>
  <c r="C84" i="10"/>
  <c r="B84" i="10"/>
  <c r="K83" i="10"/>
  <c r="J83" i="10"/>
  <c r="I83" i="10"/>
  <c r="H83" i="10"/>
  <c r="G83" i="10"/>
  <c r="F83" i="10"/>
  <c r="E83" i="10"/>
  <c r="D83" i="10"/>
  <c r="C83" i="10"/>
  <c r="B83" i="10"/>
  <c r="K82" i="10"/>
  <c r="J82" i="10"/>
  <c r="I82" i="10"/>
  <c r="H82" i="10"/>
  <c r="G82" i="10"/>
  <c r="F82" i="10"/>
  <c r="E82" i="10"/>
  <c r="D82" i="10"/>
  <c r="C82" i="10"/>
  <c r="B82" i="10"/>
  <c r="K81" i="10"/>
  <c r="J81" i="10"/>
  <c r="I81" i="10"/>
  <c r="H81" i="10"/>
  <c r="G81" i="10"/>
  <c r="F81" i="10"/>
  <c r="E81" i="10"/>
  <c r="D81" i="10"/>
  <c r="C81" i="10"/>
  <c r="B81" i="10"/>
  <c r="K80" i="10"/>
  <c r="J80" i="10"/>
  <c r="I80" i="10"/>
  <c r="H80" i="10"/>
  <c r="G80" i="10"/>
  <c r="F80" i="10"/>
  <c r="E80" i="10"/>
  <c r="D80" i="10"/>
  <c r="C80" i="10"/>
  <c r="B80" i="10"/>
  <c r="K79" i="10"/>
  <c r="J79" i="10"/>
  <c r="I79" i="10"/>
  <c r="H79" i="10"/>
  <c r="G79" i="10"/>
  <c r="F79" i="10"/>
  <c r="E79" i="10"/>
  <c r="D79" i="10"/>
  <c r="C79" i="10"/>
  <c r="B79" i="10"/>
  <c r="K78" i="10"/>
  <c r="J78" i="10"/>
  <c r="I78" i="10"/>
  <c r="H78" i="10"/>
  <c r="G78" i="10"/>
  <c r="F78" i="10"/>
  <c r="E78" i="10"/>
  <c r="D78" i="10"/>
  <c r="C78" i="10"/>
  <c r="B78" i="10"/>
  <c r="K77" i="10"/>
  <c r="J77" i="10"/>
  <c r="I77" i="10"/>
  <c r="H77" i="10"/>
  <c r="G77" i="10"/>
  <c r="F77" i="10"/>
  <c r="E77" i="10"/>
  <c r="D77" i="10"/>
  <c r="C77" i="10"/>
  <c r="B77" i="10"/>
  <c r="K76" i="10"/>
  <c r="J76" i="10"/>
  <c r="I76" i="10"/>
  <c r="H76" i="10"/>
  <c r="G76" i="10"/>
  <c r="F76" i="10"/>
  <c r="E76" i="10"/>
  <c r="D76" i="10"/>
  <c r="C76" i="10"/>
  <c r="B76" i="10"/>
  <c r="K75" i="10"/>
  <c r="J75" i="10"/>
  <c r="I75" i="10"/>
  <c r="H75" i="10"/>
  <c r="G75" i="10"/>
  <c r="F75" i="10"/>
  <c r="E75" i="10"/>
  <c r="D75" i="10"/>
  <c r="C75" i="10"/>
  <c r="B75" i="10"/>
  <c r="K74" i="10"/>
  <c r="J74" i="10"/>
  <c r="I74" i="10"/>
  <c r="H74" i="10"/>
  <c r="G74" i="10"/>
  <c r="F74" i="10"/>
  <c r="E74" i="10"/>
  <c r="D74" i="10"/>
  <c r="C74" i="10"/>
  <c r="B74" i="10"/>
  <c r="K73" i="10"/>
  <c r="J73" i="10"/>
  <c r="I73" i="10"/>
  <c r="H73" i="10"/>
  <c r="G73" i="10"/>
  <c r="F73" i="10"/>
  <c r="E73" i="10"/>
  <c r="D73" i="10"/>
  <c r="C73" i="10"/>
  <c r="B73" i="10"/>
  <c r="K72" i="10"/>
  <c r="J72" i="10"/>
  <c r="I72" i="10"/>
  <c r="H72" i="10"/>
  <c r="G72" i="10"/>
  <c r="F72" i="10"/>
  <c r="E72" i="10"/>
  <c r="D72" i="10"/>
  <c r="C72" i="10"/>
  <c r="B72" i="10"/>
  <c r="K71" i="10"/>
  <c r="J71" i="10"/>
  <c r="I71" i="10"/>
  <c r="H71" i="10"/>
  <c r="G71" i="10"/>
  <c r="F71" i="10"/>
  <c r="E71" i="10"/>
  <c r="D71" i="10"/>
  <c r="C71" i="10"/>
  <c r="B71" i="10"/>
  <c r="K70" i="10"/>
  <c r="J70" i="10"/>
  <c r="I70" i="10"/>
  <c r="H70" i="10"/>
  <c r="G70" i="10"/>
  <c r="F70" i="10"/>
  <c r="E70" i="10"/>
  <c r="D70" i="10"/>
  <c r="C70" i="10"/>
  <c r="B70" i="10"/>
  <c r="K69" i="10"/>
  <c r="J69" i="10"/>
  <c r="I69" i="10"/>
  <c r="H69" i="10"/>
  <c r="G69" i="10"/>
  <c r="F69" i="10"/>
  <c r="E69" i="10"/>
  <c r="D69" i="10"/>
  <c r="C69" i="10"/>
  <c r="B69" i="10"/>
  <c r="K68" i="10"/>
  <c r="J68" i="10"/>
  <c r="I68" i="10"/>
  <c r="H68" i="10"/>
  <c r="G68" i="10"/>
  <c r="F68" i="10"/>
  <c r="E68" i="10"/>
  <c r="D68" i="10"/>
  <c r="C68" i="10"/>
  <c r="B68" i="10"/>
  <c r="K67" i="10"/>
  <c r="J67" i="10"/>
  <c r="I67" i="10"/>
  <c r="H67" i="10"/>
  <c r="G67" i="10"/>
  <c r="F67" i="10"/>
  <c r="E67" i="10"/>
  <c r="D67" i="10"/>
  <c r="C67" i="10"/>
  <c r="B67" i="10"/>
  <c r="K66" i="10"/>
  <c r="J66" i="10"/>
  <c r="I66" i="10"/>
  <c r="H66" i="10"/>
  <c r="G66" i="10"/>
  <c r="F66" i="10"/>
  <c r="E66" i="10"/>
  <c r="D66" i="10"/>
  <c r="C66" i="10"/>
  <c r="B66" i="10"/>
  <c r="K65" i="10"/>
  <c r="J65" i="10"/>
  <c r="I65" i="10"/>
  <c r="H65" i="10"/>
  <c r="G65" i="10"/>
  <c r="F65" i="10"/>
  <c r="E65" i="10"/>
  <c r="D65" i="10"/>
  <c r="C65" i="10"/>
  <c r="B65" i="10"/>
  <c r="K64" i="10"/>
  <c r="J64" i="10"/>
  <c r="I64" i="10"/>
  <c r="H64" i="10"/>
  <c r="G64" i="10"/>
  <c r="F64" i="10"/>
  <c r="E64" i="10"/>
  <c r="D64" i="10"/>
  <c r="C64" i="10"/>
  <c r="B64" i="10"/>
  <c r="K63" i="10"/>
  <c r="J63" i="10"/>
  <c r="I63" i="10"/>
  <c r="H63" i="10"/>
  <c r="G63" i="10"/>
  <c r="F63" i="10"/>
  <c r="E63" i="10"/>
  <c r="D63" i="10"/>
  <c r="C63" i="10"/>
  <c r="B63" i="10"/>
  <c r="K62" i="10"/>
  <c r="J62" i="10"/>
  <c r="I62" i="10"/>
  <c r="H62" i="10"/>
  <c r="G62" i="10"/>
  <c r="F62" i="10"/>
  <c r="E62" i="10"/>
  <c r="D62" i="10"/>
  <c r="C62" i="10"/>
  <c r="B62" i="10"/>
  <c r="K61" i="10"/>
  <c r="J61" i="10"/>
  <c r="I61" i="10"/>
  <c r="H61" i="10"/>
  <c r="G61" i="10"/>
  <c r="F61" i="10"/>
  <c r="E61" i="10"/>
  <c r="D61" i="10"/>
  <c r="C61" i="10"/>
  <c r="B61" i="10"/>
  <c r="K60" i="10"/>
  <c r="J60" i="10"/>
  <c r="I60" i="10"/>
  <c r="H60" i="10"/>
  <c r="G60" i="10"/>
  <c r="F60" i="10"/>
  <c r="E60" i="10"/>
  <c r="D60" i="10"/>
  <c r="C60" i="10"/>
  <c r="B60" i="10"/>
  <c r="K59" i="10"/>
  <c r="J59" i="10"/>
  <c r="I59" i="10"/>
  <c r="H59" i="10"/>
  <c r="G59" i="10"/>
  <c r="F59" i="10"/>
  <c r="E59" i="10"/>
  <c r="D59" i="10"/>
  <c r="C59" i="10"/>
  <c r="B59" i="10"/>
  <c r="K58" i="10"/>
  <c r="J58" i="10"/>
  <c r="I58" i="10"/>
  <c r="H58" i="10"/>
  <c r="G58" i="10"/>
  <c r="F58" i="10"/>
  <c r="E58" i="10"/>
  <c r="D58" i="10"/>
  <c r="C58" i="10"/>
  <c r="B58" i="10"/>
  <c r="K57" i="10"/>
  <c r="J57" i="10"/>
  <c r="I57" i="10"/>
  <c r="H57" i="10"/>
  <c r="G57" i="10"/>
  <c r="F57" i="10"/>
  <c r="E57" i="10"/>
  <c r="D57" i="10"/>
  <c r="C57" i="10"/>
  <c r="B57" i="10"/>
  <c r="K56" i="10"/>
  <c r="J56" i="10"/>
  <c r="I56" i="10"/>
  <c r="H56" i="10"/>
  <c r="G56" i="10"/>
  <c r="F56" i="10"/>
  <c r="E56" i="10"/>
  <c r="D56" i="10"/>
  <c r="C56" i="10"/>
  <c r="B56" i="10"/>
  <c r="K55" i="10"/>
  <c r="J55" i="10"/>
  <c r="I55" i="10"/>
  <c r="H55" i="10"/>
  <c r="G55" i="10"/>
  <c r="F55" i="10"/>
  <c r="E55" i="10"/>
  <c r="D55" i="10"/>
  <c r="C55" i="10"/>
  <c r="B55" i="10"/>
  <c r="K54" i="10"/>
  <c r="J54" i="10"/>
  <c r="I54" i="10"/>
  <c r="H54" i="10"/>
  <c r="G54" i="10"/>
  <c r="F54" i="10"/>
  <c r="E54" i="10"/>
  <c r="D54" i="10"/>
  <c r="C54" i="10"/>
  <c r="B54" i="10"/>
  <c r="K53" i="10"/>
  <c r="J53" i="10"/>
  <c r="I53" i="10"/>
  <c r="H53" i="10"/>
  <c r="G53" i="10"/>
  <c r="F53" i="10"/>
  <c r="E53" i="10"/>
  <c r="D53" i="10"/>
  <c r="C53" i="10"/>
  <c r="B53" i="10"/>
  <c r="K52" i="10"/>
  <c r="J52" i="10"/>
  <c r="I52" i="10"/>
  <c r="H52" i="10"/>
  <c r="G52" i="10"/>
  <c r="F52" i="10"/>
  <c r="E52" i="10"/>
  <c r="D52" i="10"/>
  <c r="C52" i="10"/>
  <c r="B52" i="10"/>
  <c r="K51" i="10"/>
  <c r="J51" i="10"/>
  <c r="I51" i="10"/>
  <c r="H51" i="10"/>
  <c r="G51" i="10"/>
  <c r="F51" i="10"/>
  <c r="E51" i="10"/>
  <c r="D51" i="10"/>
  <c r="C51" i="10"/>
  <c r="B51" i="10"/>
  <c r="K50" i="10"/>
  <c r="J50" i="10"/>
  <c r="I50" i="10"/>
  <c r="H50" i="10"/>
  <c r="G50" i="10"/>
  <c r="F50" i="10"/>
  <c r="E50" i="10"/>
  <c r="D50" i="10"/>
  <c r="C50" i="10"/>
  <c r="B50" i="10"/>
  <c r="K49" i="10"/>
  <c r="J49" i="10"/>
  <c r="I49" i="10"/>
  <c r="H49" i="10"/>
  <c r="G49" i="10"/>
  <c r="F49" i="10"/>
  <c r="E49" i="10"/>
  <c r="D49" i="10"/>
  <c r="C49" i="10"/>
  <c r="B49" i="10"/>
  <c r="K48" i="10"/>
  <c r="J48" i="10"/>
  <c r="I48" i="10"/>
  <c r="H48" i="10"/>
  <c r="G48" i="10"/>
  <c r="F48" i="10"/>
  <c r="E48" i="10"/>
  <c r="D48" i="10"/>
  <c r="C48" i="10"/>
  <c r="B48" i="10"/>
  <c r="K47" i="10"/>
  <c r="J47" i="10"/>
  <c r="I47" i="10"/>
  <c r="H47" i="10"/>
  <c r="G47" i="10"/>
  <c r="F47" i="10"/>
  <c r="E47" i="10"/>
  <c r="D47" i="10"/>
  <c r="C47" i="10"/>
  <c r="B47" i="10"/>
  <c r="K46" i="10"/>
  <c r="J46" i="10"/>
  <c r="I46" i="10"/>
  <c r="H46" i="10"/>
  <c r="G46" i="10"/>
  <c r="F46" i="10"/>
  <c r="E46" i="10"/>
  <c r="D46" i="10"/>
  <c r="C46" i="10"/>
  <c r="B46" i="10"/>
  <c r="K45" i="10"/>
  <c r="J45" i="10"/>
  <c r="I45" i="10"/>
  <c r="H45" i="10"/>
  <c r="G45" i="10"/>
  <c r="F45" i="10"/>
  <c r="E45" i="10"/>
  <c r="D45" i="10"/>
  <c r="C45" i="10"/>
  <c r="B45" i="10"/>
  <c r="K44" i="10"/>
  <c r="J44" i="10"/>
  <c r="I44" i="10"/>
  <c r="H44" i="10"/>
  <c r="G44" i="10"/>
  <c r="F44" i="10"/>
  <c r="E44" i="10"/>
  <c r="D44" i="10"/>
  <c r="C44" i="10"/>
  <c r="B44" i="10"/>
  <c r="K43" i="10"/>
  <c r="J43" i="10"/>
  <c r="I43" i="10"/>
  <c r="H43" i="10"/>
  <c r="G43" i="10"/>
  <c r="F43" i="10"/>
  <c r="E43" i="10"/>
  <c r="D43" i="10"/>
  <c r="C43" i="10"/>
  <c r="B43" i="10"/>
  <c r="K42" i="10"/>
  <c r="J42" i="10"/>
  <c r="I42" i="10"/>
  <c r="H42" i="10"/>
  <c r="G42" i="10"/>
  <c r="F42" i="10"/>
  <c r="E42" i="10"/>
  <c r="D42" i="10"/>
  <c r="C42" i="10"/>
  <c r="B42" i="10"/>
  <c r="K41" i="10"/>
  <c r="J41" i="10"/>
  <c r="I41" i="10"/>
  <c r="H41" i="10"/>
  <c r="G41" i="10"/>
  <c r="F41" i="10"/>
  <c r="E41" i="10"/>
  <c r="D41" i="10"/>
  <c r="C41" i="10"/>
  <c r="B41" i="10"/>
  <c r="K40" i="10"/>
  <c r="J40" i="10"/>
  <c r="I40" i="10"/>
  <c r="H40" i="10"/>
  <c r="G40" i="10"/>
  <c r="F40" i="10"/>
  <c r="E40" i="10"/>
  <c r="D40" i="10"/>
  <c r="C40" i="10"/>
  <c r="B40" i="10"/>
  <c r="K39" i="10"/>
  <c r="J39" i="10"/>
  <c r="I39" i="10"/>
  <c r="H39" i="10"/>
  <c r="G39" i="10"/>
  <c r="F39" i="10"/>
  <c r="E39" i="10"/>
  <c r="D39" i="10"/>
  <c r="C39" i="10"/>
  <c r="B39" i="10"/>
  <c r="K38" i="10"/>
  <c r="J38" i="10"/>
  <c r="I38" i="10"/>
  <c r="H38" i="10"/>
  <c r="G38" i="10"/>
  <c r="F38" i="10"/>
  <c r="E38" i="10"/>
  <c r="D38" i="10"/>
  <c r="C38" i="10"/>
  <c r="B38" i="10"/>
  <c r="K37" i="10"/>
  <c r="J37" i="10"/>
  <c r="I37" i="10"/>
  <c r="H37" i="10"/>
  <c r="G37" i="10"/>
  <c r="F37" i="10"/>
  <c r="E37" i="10"/>
  <c r="D37" i="10"/>
  <c r="C37" i="10"/>
  <c r="B37" i="10"/>
  <c r="K36" i="10"/>
  <c r="J36" i="10"/>
  <c r="I36" i="10"/>
  <c r="H36" i="10"/>
  <c r="G36" i="10"/>
  <c r="F36" i="10"/>
  <c r="E36" i="10"/>
  <c r="D36" i="10"/>
  <c r="C36" i="10"/>
  <c r="B36" i="10"/>
  <c r="K35" i="10"/>
  <c r="J35" i="10"/>
  <c r="I35" i="10"/>
  <c r="H35" i="10"/>
  <c r="G35" i="10"/>
  <c r="F35" i="10"/>
  <c r="E35" i="10"/>
  <c r="D35" i="10"/>
  <c r="C35" i="10"/>
  <c r="B35" i="10"/>
  <c r="K34" i="10"/>
  <c r="J34" i="10"/>
  <c r="I34" i="10"/>
  <c r="H34" i="10"/>
  <c r="G34" i="10"/>
  <c r="F34" i="10"/>
  <c r="E34" i="10"/>
  <c r="D34" i="10"/>
  <c r="C34" i="10"/>
  <c r="B34" i="10"/>
  <c r="K33" i="10"/>
  <c r="J33" i="10"/>
  <c r="I33" i="10"/>
  <c r="H33" i="10"/>
  <c r="G33" i="10"/>
  <c r="F33" i="10"/>
  <c r="E33" i="10"/>
  <c r="D33" i="10"/>
  <c r="C33" i="10"/>
  <c r="B33" i="10"/>
  <c r="K32" i="10"/>
  <c r="J32" i="10"/>
  <c r="I32" i="10"/>
  <c r="H32" i="10"/>
  <c r="G32" i="10"/>
  <c r="F32" i="10"/>
  <c r="E32" i="10"/>
  <c r="D32" i="10"/>
  <c r="C32" i="10"/>
  <c r="B32" i="10"/>
  <c r="K31" i="10"/>
  <c r="J31" i="10"/>
  <c r="I31" i="10"/>
  <c r="H31" i="10"/>
  <c r="G31" i="10"/>
  <c r="F31" i="10"/>
  <c r="E31" i="10"/>
  <c r="D31" i="10"/>
  <c r="C31" i="10"/>
  <c r="B31" i="10"/>
  <c r="K30" i="10"/>
  <c r="J30" i="10"/>
  <c r="I30" i="10"/>
  <c r="H30" i="10"/>
  <c r="G30" i="10"/>
  <c r="F30" i="10"/>
  <c r="E30" i="10"/>
  <c r="D30" i="10"/>
  <c r="C30" i="10"/>
  <c r="B30" i="10"/>
  <c r="K29" i="10"/>
  <c r="J29" i="10"/>
  <c r="I29" i="10"/>
  <c r="H29" i="10"/>
  <c r="G29" i="10"/>
  <c r="F29" i="10"/>
  <c r="E29" i="10"/>
  <c r="D29" i="10"/>
  <c r="C29" i="10"/>
  <c r="B29" i="10"/>
  <c r="K28" i="10"/>
  <c r="J28" i="10"/>
  <c r="I28" i="10"/>
  <c r="H28" i="10"/>
  <c r="G28" i="10"/>
  <c r="F28" i="10"/>
  <c r="E28" i="10"/>
  <c r="D28" i="10"/>
  <c r="C28" i="10"/>
  <c r="B28" i="10"/>
  <c r="K27" i="10"/>
  <c r="J27" i="10"/>
  <c r="I27" i="10"/>
  <c r="H27" i="10"/>
  <c r="G27" i="10"/>
  <c r="F27" i="10"/>
  <c r="E27" i="10"/>
  <c r="D27" i="10"/>
  <c r="C27" i="10"/>
  <c r="B27" i="10"/>
  <c r="K26" i="10"/>
  <c r="J26" i="10"/>
  <c r="I26" i="10"/>
  <c r="H26" i="10"/>
  <c r="G26" i="10"/>
  <c r="F26" i="10"/>
  <c r="E26" i="10"/>
  <c r="D26" i="10"/>
  <c r="C26" i="10"/>
  <c r="B26" i="10"/>
  <c r="K25" i="10"/>
  <c r="J25" i="10"/>
  <c r="I25" i="10"/>
  <c r="H25" i="10"/>
  <c r="G25" i="10"/>
  <c r="F25" i="10"/>
  <c r="E25" i="10"/>
  <c r="D25" i="10"/>
  <c r="C25" i="10"/>
  <c r="B25" i="10"/>
  <c r="K24" i="10"/>
  <c r="J24" i="10"/>
  <c r="I24" i="10"/>
  <c r="H24" i="10"/>
  <c r="G24" i="10"/>
  <c r="F24" i="10"/>
  <c r="E24" i="10"/>
  <c r="D24" i="10"/>
  <c r="C24" i="10"/>
  <c r="B24" i="10"/>
  <c r="K23" i="10"/>
  <c r="J23" i="10"/>
  <c r="I23" i="10"/>
  <c r="H23" i="10"/>
  <c r="G23" i="10"/>
  <c r="F23" i="10"/>
  <c r="E23" i="10"/>
  <c r="D23" i="10"/>
  <c r="C23" i="10"/>
  <c r="B23" i="10"/>
  <c r="K22" i="10"/>
  <c r="J22" i="10"/>
  <c r="I22" i="10"/>
  <c r="H22" i="10"/>
  <c r="G22" i="10"/>
  <c r="F22" i="10"/>
  <c r="E22" i="10"/>
  <c r="D22" i="10"/>
  <c r="C22" i="10"/>
  <c r="B22" i="10"/>
  <c r="K21" i="10"/>
  <c r="J21" i="10"/>
  <c r="I21" i="10"/>
  <c r="H21" i="10"/>
  <c r="G21" i="10"/>
  <c r="F21" i="10"/>
  <c r="E21" i="10"/>
  <c r="D21" i="10"/>
  <c r="C21" i="10"/>
  <c r="B21" i="10"/>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6" i="10"/>
  <c r="J16" i="10"/>
  <c r="I16" i="10"/>
  <c r="H16" i="10"/>
  <c r="G16" i="10"/>
  <c r="F16" i="10"/>
  <c r="E16" i="10"/>
  <c r="D16" i="10"/>
  <c r="C16" i="10"/>
  <c r="B16" i="10"/>
  <c r="K15" i="10"/>
  <c r="J15" i="10"/>
  <c r="I15" i="10"/>
  <c r="H15" i="10"/>
  <c r="G15" i="10"/>
  <c r="F15" i="10"/>
  <c r="E15" i="10"/>
  <c r="D15" i="10"/>
  <c r="C15" i="10"/>
  <c r="B15" i="10"/>
  <c r="K14" i="10"/>
  <c r="J14" i="10"/>
  <c r="I14" i="10"/>
  <c r="H14" i="10"/>
  <c r="G14" i="10"/>
  <c r="F14" i="10"/>
  <c r="E14" i="10"/>
  <c r="D14" i="10"/>
  <c r="C14" i="10"/>
  <c r="B14"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9" i="10"/>
  <c r="J9" i="10"/>
  <c r="I9" i="10"/>
  <c r="H9" i="10"/>
  <c r="G9" i="10"/>
  <c r="F9" i="10"/>
  <c r="E9" i="10"/>
  <c r="D9" i="10"/>
  <c r="C9" i="10"/>
  <c r="B9" i="10"/>
  <c r="K8" i="10"/>
  <c r="J8" i="10"/>
  <c r="I8" i="10"/>
  <c r="H8" i="10"/>
  <c r="G8" i="10"/>
  <c r="F8" i="10"/>
  <c r="E8" i="10"/>
  <c r="D8" i="10"/>
  <c r="C8" i="10"/>
  <c r="B8" i="10"/>
  <c r="K7" i="10"/>
  <c r="J7" i="10"/>
  <c r="I7" i="10"/>
  <c r="H7" i="10"/>
  <c r="G7" i="10"/>
  <c r="F7" i="10"/>
  <c r="E7" i="10"/>
  <c r="D7" i="10"/>
  <c r="C7" i="10"/>
  <c r="B7" i="10"/>
  <c r="K6" i="10"/>
  <c r="J6" i="10"/>
  <c r="I6" i="10"/>
  <c r="H6" i="10"/>
  <c r="G6" i="10"/>
  <c r="F6" i="10"/>
  <c r="E6" i="10"/>
  <c r="D6" i="10"/>
  <c r="C6" i="10"/>
  <c r="B6" i="10"/>
  <c r="K5" i="10"/>
  <c r="J5" i="10"/>
  <c r="I5" i="10"/>
  <c r="H5" i="10"/>
  <c r="G5" i="10"/>
  <c r="F5" i="10"/>
  <c r="E5" i="10"/>
  <c r="D5" i="10"/>
  <c r="C5" i="10"/>
  <c r="B5" i="10"/>
  <c r="H330" i="18"/>
  <c r="G330" i="18"/>
  <c r="F330" i="18"/>
  <c r="E330" i="18"/>
  <c r="D330" i="18"/>
  <c r="C330" i="18"/>
  <c r="H318" i="18"/>
  <c r="G318" i="18"/>
  <c r="F318" i="18"/>
  <c r="E318" i="18"/>
  <c r="D318" i="18"/>
  <c r="C318" i="18"/>
  <c r="H306" i="18"/>
  <c r="H307" i="18" s="1"/>
  <c r="H308" i="18" s="1"/>
  <c r="H309" i="18" s="1"/>
  <c r="H310" i="18" s="1"/>
  <c r="H311" i="18" s="1"/>
  <c r="H312" i="18" s="1"/>
  <c r="H313" i="18" s="1"/>
  <c r="H314" i="18" s="1"/>
  <c r="H315" i="18" s="1"/>
  <c r="H316" i="18" s="1"/>
  <c r="H317" i="18" s="1"/>
  <c r="G306" i="18"/>
  <c r="G307" i="18" s="1"/>
  <c r="G308" i="18" s="1"/>
  <c r="G309" i="18" s="1"/>
  <c r="G310" i="18" s="1"/>
  <c r="G311" i="18" s="1"/>
  <c r="G312" i="18" s="1"/>
  <c r="G313" i="18" s="1"/>
  <c r="G314" i="18" s="1"/>
  <c r="G315" i="18" s="1"/>
  <c r="G316" i="18" s="1"/>
  <c r="G317" i="18" s="1"/>
  <c r="F306" i="18"/>
  <c r="F307" i="18" s="1"/>
  <c r="F308" i="18" s="1"/>
  <c r="F309" i="18" s="1"/>
  <c r="F310" i="18" s="1"/>
  <c r="F311" i="18" s="1"/>
  <c r="F312" i="18" s="1"/>
  <c r="F313" i="18" s="1"/>
  <c r="F314" i="18" s="1"/>
  <c r="F315" i="18" s="1"/>
  <c r="F316" i="18" s="1"/>
  <c r="F317" i="18" s="1"/>
  <c r="E306" i="18"/>
  <c r="E307" i="18" s="1"/>
  <c r="E308" i="18" s="1"/>
  <c r="E309" i="18" s="1"/>
  <c r="E310" i="18" s="1"/>
  <c r="E311" i="18" s="1"/>
  <c r="E312" i="18" s="1"/>
  <c r="E313" i="18" s="1"/>
  <c r="E314" i="18" s="1"/>
  <c r="E315" i="18" s="1"/>
  <c r="E316" i="18" s="1"/>
  <c r="E317" i="18" s="1"/>
  <c r="D306" i="18"/>
  <c r="D307" i="18" s="1"/>
  <c r="D308" i="18" s="1"/>
  <c r="D309" i="18" s="1"/>
  <c r="D310" i="18" s="1"/>
  <c r="D311" i="18" s="1"/>
  <c r="D312" i="18" s="1"/>
  <c r="D313" i="18" s="1"/>
  <c r="D314" i="18" s="1"/>
  <c r="D315" i="18" s="1"/>
  <c r="D316" i="18" s="1"/>
  <c r="D317" i="18" s="1"/>
  <c r="C306" i="18"/>
  <c r="C307" i="18" s="1"/>
  <c r="C308" i="18" s="1"/>
  <c r="C309" i="18" s="1"/>
  <c r="C310" i="18" s="1"/>
  <c r="C311" i="18" s="1"/>
  <c r="C312" i="18" s="1"/>
  <c r="C313" i="18" s="1"/>
  <c r="C314" i="18" s="1"/>
  <c r="C315" i="18" s="1"/>
  <c r="C316" i="18" s="1"/>
  <c r="C317" i="18" s="1"/>
  <c r="H294" i="18"/>
  <c r="H295" i="18" s="1"/>
  <c r="H296" i="18" s="1"/>
  <c r="H297" i="18" s="1"/>
  <c r="H298" i="18" s="1"/>
  <c r="H299" i="18" s="1"/>
  <c r="H300" i="18" s="1"/>
  <c r="H301" i="18" s="1"/>
  <c r="H302" i="18" s="1"/>
  <c r="H303" i="18" s="1"/>
  <c r="H304" i="18" s="1"/>
  <c r="H305" i="18" s="1"/>
  <c r="G294" i="18"/>
  <c r="G295" i="18" s="1"/>
  <c r="G296" i="18" s="1"/>
  <c r="G297" i="18" s="1"/>
  <c r="G298" i="18" s="1"/>
  <c r="G299" i="18" s="1"/>
  <c r="G300" i="18" s="1"/>
  <c r="G301" i="18" s="1"/>
  <c r="G302" i="18" s="1"/>
  <c r="G303" i="18" s="1"/>
  <c r="G304" i="18" s="1"/>
  <c r="G305" i="18" s="1"/>
  <c r="F294" i="18"/>
  <c r="F295" i="18" s="1"/>
  <c r="F296" i="18" s="1"/>
  <c r="F297" i="18" s="1"/>
  <c r="F298" i="18" s="1"/>
  <c r="F299" i="18" s="1"/>
  <c r="F300" i="18" s="1"/>
  <c r="F301" i="18" s="1"/>
  <c r="F302" i="18" s="1"/>
  <c r="F303" i="18" s="1"/>
  <c r="F304" i="18" s="1"/>
  <c r="F305" i="18" s="1"/>
  <c r="E294" i="18"/>
  <c r="E295" i="18" s="1"/>
  <c r="E296" i="18" s="1"/>
  <c r="E297" i="18" s="1"/>
  <c r="E298" i="18" s="1"/>
  <c r="E299" i="18" s="1"/>
  <c r="E300" i="18" s="1"/>
  <c r="E301" i="18" s="1"/>
  <c r="E302" i="18" s="1"/>
  <c r="E303" i="18" s="1"/>
  <c r="E304" i="18" s="1"/>
  <c r="E305" i="18" s="1"/>
  <c r="D294" i="18"/>
  <c r="D295" i="18" s="1"/>
  <c r="D296" i="18" s="1"/>
  <c r="D297" i="18" s="1"/>
  <c r="D298" i="18" s="1"/>
  <c r="D299" i="18" s="1"/>
  <c r="D300" i="18" s="1"/>
  <c r="D301" i="18" s="1"/>
  <c r="D302" i="18" s="1"/>
  <c r="D303" i="18" s="1"/>
  <c r="D304" i="18" s="1"/>
  <c r="D305" i="18" s="1"/>
  <c r="C294" i="18"/>
  <c r="C295" i="18" s="1"/>
  <c r="C296" i="18" s="1"/>
  <c r="C297" i="18" s="1"/>
  <c r="C298" i="18" s="1"/>
  <c r="C299" i="18" s="1"/>
  <c r="C300" i="18" s="1"/>
  <c r="C301" i="18" s="1"/>
  <c r="C302" i="18" s="1"/>
  <c r="C303" i="18" s="1"/>
  <c r="C304" i="18" s="1"/>
  <c r="C305" i="18" s="1"/>
  <c r="H282" i="18"/>
  <c r="H283" i="18" s="1"/>
  <c r="H284" i="18" s="1"/>
  <c r="H285" i="18" s="1"/>
  <c r="H286" i="18" s="1"/>
  <c r="H287" i="18" s="1"/>
  <c r="H288" i="18" s="1"/>
  <c r="H289" i="18" s="1"/>
  <c r="H290" i="18" s="1"/>
  <c r="H291" i="18" s="1"/>
  <c r="H292" i="18" s="1"/>
  <c r="H293" i="18" s="1"/>
  <c r="G282" i="18"/>
  <c r="G283" i="18" s="1"/>
  <c r="G284" i="18" s="1"/>
  <c r="G285" i="18" s="1"/>
  <c r="G286" i="18" s="1"/>
  <c r="G287" i="18" s="1"/>
  <c r="G288" i="18" s="1"/>
  <c r="G289" i="18" s="1"/>
  <c r="G290" i="18" s="1"/>
  <c r="G291" i="18" s="1"/>
  <c r="G292" i="18" s="1"/>
  <c r="G293" i="18" s="1"/>
  <c r="F282" i="18"/>
  <c r="F283" i="18" s="1"/>
  <c r="F284" i="18" s="1"/>
  <c r="F285" i="18" s="1"/>
  <c r="F286" i="18" s="1"/>
  <c r="F287" i="18" s="1"/>
  <c r="F288" i="18" s="1"/>
  <c r="F289" i="18" s="1"/>
  <c r="F290" i="18" s="1"/>
  <c r="F291" i="18" s="1"/>
  <c r="F292" i="18" s="1"/>
  <c r="F293" i="18" s="1"/>
  <c r="E282" i="18"/>
  <c r="E283" i="18" s="1"/>
  <c r="E284" i="18" s="1"/>
  <c r="E285" i="18" s="1"/>
  <c r="E286" i="18" s="1"/>
  <c r="E287" i="18" s="1"/>
  <c r="E288" i="18" s="1"/>
  <c r="E289" i="18" s="1"/>
  <c r="E290" i="18" s="1"/>
  <c r="E291" i="18" s="1"/>
  <c r="E292" i="18" s="1"/>
  <c r="E293" i="18" s="1"/>
  <c r="D282" i="18"/>
  <c r="D283" i="18" s="1"/>
  <c r="D284" i="18" s="1"/>
  <c r="D285" i="18" s="1"/>
  <c r="D286" i="18" s="1"/>
  <c r="D287" i="18" s="1"/>
  <c r="D288" i="18" s="1"/>
  <c r="D289" i="18" s="1"/>
  <c r="D290" i="18" s="1"/>
  <c r="D291" i="18" s="1"/>
  <c r="D292" i="18" s="1"/>
  <c r="D293" i="18" s="1"/>
  <c r="C282" i="18"/>
  <c r="C283" i="18" s="1"/>
  <c r="C284" i="18" s="1"/>
  <c r="C285" i="18" s="1"/>
  <c r="C286" i="18" s="1"/>
  <c r="C287" i="18" s="1"/>
  <c r="C288" i="18" s="1"/>
  <c r="C289" i="18" s="1"/>
  <c r="C290" i="18" s="1"/>
  <c r="C291" i="18" s="1"/>
  <c r="C292" i="18" s="1"/>
  <c r="C293" i="18" s="1"/>
  <c r="H270" i="18"/>
  <c r="H271" i="18" s="1"/>
  <c r="H272" i="18" s="1"/>
  <c r="H273" i="18" s="1"/>
  <c r="H274" i="18" s="1"/>
  <c r="H275" i="18" s="1"/>
  <c r="H276" i="18" s="1"/>
  <c r="H277" i="18" s="1"/>
  <c r="H278" i="18" s="1"/>
  <c r="H279" i="18" s="1"/>
  <c r="H280" i="18" s="1"/>
  <c r="H281" i="18" s="1"/>
  <c r="G270" i="18"/>
  <c r="G271" i="18" s="1"/>
  <c r="G272" i="18" s="1"/>
  <c r="G273" i="18" s="1"/>
  <c r="G274" i="18" s="1"/>
  <c r="G275" i="18" s="1"/>
  <c r="G276" i="18" s="1"/>
  <c r="G277" i="18" s="1"/>
  <c r="G278" i="18" s="1"/>
  <c r="G279" i="18" s="1"/>
  <c r="G280" i="18" s="1"/>
  <c r="G281" i="18" s="1"/>
  <c r="F270" i="18"/>
  <c r="F271" i="18" s="1"/>
  <c r="F272" i="18" s="1"/>
  <c r="F273" i="18" s="1"/>
  <c r="F274" i="18" s="1"/>
  <c r="F275" i="18" s="1"/>
  <c r="F276" i="18" s="1"/>
  <c r="F277" i="18" s="1"/>
  <c r="F278" i="18" s="1"/>
  <c r="F279" i="18" s="1"/>
  <c r="F280" i="18" s="1"/>
  <c r="F281" i="18" s="1"/>
  <c r="E270" i="18"/>
  <c r="E271" i="18" s="1"/>
  <c r="E272" i="18" s="1"/>
  <c r="E273" i="18" s="1"/>
  <c r="E274" i="18" s="1"/>
  <c r="E275" i="18" s="1"/>
  <c r="E276" i="18" s="1"/>
  <c r="E277" i="18" s="1"/>
  <c r="E278" i="18" s="1"/>
  <c r="E279" i="18" s="1"/>
  <c r="E280" i="18" s="1"/>
  <c r="E281" i="18" s="1"/>
  <c r="D270" i="18"/>
  <c r="D271" i="18" s="1"/>
  <c r="D272" i="18" s="1"/>
  <c r="D273" i="18" s="1"/>
  <c r="D274" i="18" s="1"/>
  <c r="D275" i="18" s="1"/>
  <c r="D276" i="18" s="1"/>
  <c r="D277" i="18" s="1"/>
  <c r="D278" i="18" s="1"/>
  <c r="D279" i="18" s="1"/>
  <c r="D280" i="18" s="1"/>
  <c r="D281" i="18" s="1"/>
  <c r="C270" i="18"/>
  <c r="C271" i="18" s="1"/>
  <c r="C272" i="18" s="1"/>
  <c r="C273" i="18" s="1"/>
  <c r="C274" i="18" s="1"/>
  <c r="C275" i="18" s="1"/>
  <c r="C276" i="18" s="1"/>
  <c r="C277" i="18" s="1"/>
  <c r="C278" i="18" s="1"/>
  <c r="C279" i="18" s="1"/>
  <c r="C280" i="18" s="1"/>
  <c r="C281" i="18" s="1"/>
  <c r="H258" i="18"/>
  <c r="H259" i="18" s="1"/>
  <c r="H260" i="18" s="1"/>
  <c r="H261" i="18" s="1"/>
  <c r="H262" i="18" s="1"/>
  <c r="H263" i="18" s="1"/>
  <c r="H264" i="18" s="1"/>
  <c r="H265" i="18" s="1"/>
  <c r="H266" i="18" s="1"/>
  <c r="H267" i="18" s="1"/>
  <c r="H268" i="18" s="1"/>
  <c r="H269" i="18" s="1"/>
  <c r="G258" i="18"/>
  <c r="G259" i="18" s="1"/>
  <c r="G260" i="18" s="1"/>
  <c r="G261" i="18" s="1"/>
  <c r="G262" i="18" s="1"/>
  <c r="G263" i="18" s="1"/>
  <c r="G264" i="18" s="1"/>
  <c r="G265" i="18" s="1"/>
  <c r="G266" i="18" s="1"/>
  <c r="G267" i="18" s="1"/>
  <c r="G268" i="18" s="1"/>
  <c r="G269" i="18" s="1"/>
  <c r="F258" i="18"/>
  <c r="F259" i="18" s="1"/>
  <c r="F260" i="18" s="1"/>
  <c r="F261" i="18" s="1"/>
  <c r="F262" i="18" s="1"/>
  <c r="F263" i="18" s="1"/>
  <c r="F264" i="18" s="1"/>
  <c r="F265" i="18" s="1"/>
  <c r="F266" i="18" s="1"/>
  <c r="F267" i="18" s="1"/>
  <c r="F268" i="18" s="1"/>
  <c r="F269" i="18" s="1"/>
  <c r="E258" i="18"/>
  <c r="E259" i="18" s="1"/>
  <c r="E260" i="18" s="1"/>
  <c r="E261" i="18" s="1"/>
  <c r="E262" i="18" s="1"/>
  <c r="E263" i="18" s="1"/>
  <c r="E264" i="18" s="1"/>
  <c r="E265" i="18" s="1"/>
  <c r="E266" i="18" s="1"/>
  <c r="E267" i="18" s="1"/>
  <c r="E268" i="18" s="1"/>
  <c r="E269" i="18" s="1"/>
  <c r="D258" i="18"/>
  <c r="D259" i="18" s="1"/>
  <c r="D260" i="18" s="1"/>
  <c r="D261" i="18" s="1"/>
  <c r="D262" i="18" s="1"/>
  <c r="D263" i="18" s="1"/>
  <c r="D264" i="18" s="1"/>
  <c r="D265" i="18" s="1"/>
  <c r="D266" i="18" s="1"/>
  <c r="D267" i="18" s="1"/>
  <c r="D268" i="18" s="1"/>
  <c r="D269" i="18" s="1"/>
  <c r="C258" i="18"/>
  <c r="C259" i="18" s="1"/>
  <c r="C260" i="18" s="1"/>
  <c r="C261" i="18" s="1"/>
  <c r="C262" i="18" s="1"/>
  <c r="C263" i="18" s="1"/>
  <c r="C264" i="18" s="1"/>
  <c r="C265" i="18" s="1"/>
  <c r="C266" i="18" s="1"/>
  <c r="C267" i="18" s="1"/>
  <c r="C268" i="18" s="1"/>
  <c r="C269" i="18" s="1"/>
  <c r="H246" i="18"/>
  <c r="H247" i="18" s="1"/>
  <c r="H248" i="18" s="1"/>
  <c r="H249" i="18" s="1"/>
  <c r="H250" i="18" s="1"/>
  <c r="H251" i="18" s="1"/>
  <c r="H252" i="18" s="1"/>
  <c r="H253" i="18" s="1"/>
  <c r="H254" i="18" s="1"/>
  <c r="H255" i="18" s="1"/>
  <c r="H256" i="18" s="1"/>
  <c r="H257" i="18" s="1"/>
  <c r="G246" i="18"/>
  <c r="G247" i="18" s="1"/>
  <c r="G248" i="18" s="1"/>
  <c r="G249" i="18" s="1"/>
  <c r="G250" i="18" s="1"/>
  <c r="G251" i="18" s="1"/>
  <c r="G252" i="18" s="1"/>
  <c r="G253" i="18" s="1"/>
  <c r="G254" i="18" s="1"/>
  <c r="G255" i="18" s="1"/>
  <c r="G256" i="18" s="1"/>
  <c r="G257" i="18" s="1"/>
  <c r="F246" i="18"/>
  <c r="F247" i="18" s="1"/>
  <c r="F248" i="18" s="1"/>
  <c r="F249" i="18" s="1"/>
  <c r="F250" i="18" s="1"/>
  <c r="F251" i="18" s="1"/>
  <c r="F252" i="18" s="1"/>
  <c r="F253" i="18" s="1"/>
  <c r="F254" i="18" s="1"/>
  <c r="F255" i="18" s="1"/>
  <c r="F256" i="18" s="1"/>
  <c r="F257" i="18" s="1"/>
  <c r="E246" i="18"/>
  <c r="E247" i="18" s="1"/>
  <c r="E248" i="18" s="1"/>
  <c r="E249" i="18" s="1"/>
  <c r="E250" i="18" s="1"/>
  <c r="E251" i="18" s="1"/>
  <c r="E252" i="18" s="1"/>
  <c r="E253" i="18" s="1"/>
  <c r="E254" i="18" s="1"/>
  <c r="E255" i="18" s="1"/>
  <c r="E256" i="18" s="1"/>
  <c r="E257" i="18" s="1"/>
  <c r="D246" i="18"/>
  <c r="D247" i="18" s="1"/>
  <c r="D248" i="18" s="1"/>
  <c r="D249" i="18" s="1"/>
  <c r="D250" i="18" s="1"/>
  <c r="D251" i="18" s="1"/>
  <c r="D252" i="18" s="1"/>
  <c r="D253" i="18" s="1"/>
  <c r="D254" i="18" s="1"/>
  <c r="D255" i="18" s="1"/>
  <c r="D256" i="18" s="1"/>
  <c r="D257" i="18" s="1"/>
  <c r="C246" i="18"/>
  <c r="C247" i="18" s="1"/>
  <c r="C248" i="18" s="1"/>
  <c r="C249" i="18" s="1"/>
  <c r="C250" i="18" s="1"/>
  <c r="C251" i="18" s="1"/>
  <c r="C252" i="18" s="1"/>
  <c r="C253" i="18" s="1"/>
  <c r="C254" i="18" s="1"/>
  <c r="C255" i="18" s="1"/>
  <c r="C256" i="18" s="1"/>
  <c r="C257" i="18" s="1"/>
  <c r="H234" i="18"/>
  <c r="H235" i="18" s="1"/>
  <c r="H236" i="18" s="1"/>
  <c r="H237" i="18" s="1"/>
  <c r="H238" i="18" s="1"/>
  <c r="H239" i="18" s="1"/>
  <c r="H240" i="18" s="1"/>
  <c r="H241" i="18" s="1"/>
  <c r="H242" i="18" s="1"/>
  <c r="H243" i="18" s="1"/>
  <c r="H244" i="18" s="1"/>
  <c r="H245" i="18" s="1"/>
  <c r="G234" i="18"/>
  <c r="G235" i="18" s="1"/>
  <c r="G236" i="18" s="1"/>
  <c r="G237" i="18" s="1"/>
  <c r="G238" i="18" s="1"/>
  <c r="G239" i="18" s="1"/>
  <c r="G240" i="18" s="1"/>
  <c r="G241" i="18" s="1"/>
  <c r="G242" i="18" s="1"/>
  <c r="G243" i="18" s="1"/>
  <c r="G244" i="18" s="1"/>
  <c r="G245" i="18" s="1"/>
  <c r="F234" i="18"/>
  <c r="F235" i="18" s="1"/>
  <c r="F236" i="18" s="1"/>
  <c r="F237" i="18" s="1"/>
  <c r="F238" i="18" s="1"/>
  <c r="F239" i="18" s="1"/>
  <c r="F240" i="18" s="1"/>
  <c r="F241" i="18" s="1"/>
  <c r="F242" i="18" s="1"/>
  <c r="F243" i="18" s="1"/>
  <c r="F244" i="18" s="1"/>
  <c r="F245" i="18" s="1"/>
  <c r="E234" i="18"/>
  <c r="E235" i="18" s="1"/>
  <c r="E236" i="18" s="1"/>
  <c r="E237" i="18" s="1"/>
  <c r="E238" i="18" s="1"/>
  <c r="E239" i="18" s="1"/>
  <c r="E240" i="18" s="1"/>
  <c r="E241" i="18" s="1"/>
  <c r="E242" i="18" s="1"/>
  <c r="E243" i="18" s="1"/>
  <c r="E244" i="18" s="1"/>
  <c r="E245" i="18" s="1"/>
  <c r="D234" i="18"/>
  <c r="D235" i="18" s="1"/>
  <c r="D236" i="18" s="1"/>
  <c r="D237" i="18" s="1"/>
  <c r="D238" i="18" s="1"/>
  <c r="D239" i="18" s="1"/>
  <c r="D240" i="18" s="1"/>
  <c r="D241" i="18" s="1"/>
  <c r="D242" i="18" s="1"/>
  <c r="D243" i="18" s="1"/>
  <c r="D244" i="18" s="1"/>
  <c r="D245" i="18" s="1"/>
  <c r="C234" i="18"/>
  <c r="C235" i="18" s="1"/>
  <c r="C236" i="18" s="1"/>
  <c r="C237" i="18" s="1"/>
  <c r="C238" i="18" s="1"/>
  <c r="C239" i="18" s="1"/>
  <c r="C240" i="18" s="1"/>
  <c r="C241" i="18" s="1"/>
  <c r="C242" i="18" s="1"/>
  <c r="C243" i="18" s="1"/>
  <c r="C244" i="18" s="1"/>
  <c r="C245" i="18" s="1"/>
  <c r="H222" i="18"/>
  <c r="H223" i="18" s="1"/>
  <c r="H224" i="18" s="1"/>
  <c r="H225" i="18" s="1"/>
  <c r="H226" i="18" s="1"/>
  <c r="H227" i="18" s="1"/>
  <c r="H228" i="18" s="1"/>
  <c r="H229" i="18" s="1"/>
  <c r="H230" i="18" s="1"/>
  <c r="H231" i="18" s="1"/>
  <c r="H232" i="18" s="1"/>
  <c r="H233" i="18" s="1"/>
  <c r="G222" i="18"/>
  <c r="G223" i="18" s="1"/>
  <c r="G224" i="18" s="1"/>
  <c r="G225" i="18" s="1"/>
  <c r="G226" i="18" s="1"/>
  <c r="G227" i="18" s="1"/>
  <c r="G228" i="18" s="1"/>
  <c r="G229" i="18" s="1"/>
  <c r="G230" i="18" s="1"/>
  <c r="G231" i="18" s="1"/>
  <c r="G232" i="18" s="1"/>
  <c r="G233" i="18" s="1"/>
  <c r="F222" i="18"/>
  <c r="F223" i="18" s="1"/>
  <c r="F224" i="18" s="1"/>
  <c r="F225" i="18" s="1"/>
  <c r="F226" i="18" s="1"/>
  <c r="F227" i="18" s="1"/>
  <c r="F228" i="18" s="1"/>
  <c r="F229" i="18" s="1"/>
  <c r="F230" i="18" s="1"/>
  <c r="F231" i="18" s="1"/>
  <c r="F232" i="18" s="1"/>
  <c r="F233" i="18" s="1"/>
  <c r="E222" i="18"/>
  <c r="E223" i="18" s="1"/>
  <c r="E224" i="18" s="1"/>
  <c r="E225" i="18" s="1"/>
  <c r="E226" i="18" s="1"/>
  <c r="E227" i="18" s="1"/>
  <c r="E228" i="18" s="1"/>
  <c r="E229" i="18" s="1"/>
  <c r="E230" i="18" s="1"/>
  <c r="E231" i="18" s="1"/>
  <c r="E232" i="18" s="1"/>
  <c r="E233" i="18" s="1"/>
  <c r="D222" i="18"/>
  <c r="D223" i="18" s="1"/>
  <c r="D224" i="18" s="1"/>
  <c r="D225" i="18" s="1"/>
  <c r="D226" i="18" s="1"/>
  <c r="D227" i="18" s="1"/>
  <c r="D228" i="18" s="1"/>
  <c r="D229" i="18" s="1"/>
  <c r="D230" i="18" s="1"/>
  <c r="D231" i="18" s="1"/>
  <c r="D232" i="18" s="1"/>
  <c r="D233" i="18" s="1"/>
  <c r="C222" i="18"/>
  <c r="C223" i="18" s="1"/>
  <c r="C224" i="18" s="1"/>
  <c r="C225" i="18" s="1"/>
  <c r="C226" i="18" s="1"/>
  <c r="C227" i="18" s="1"/>
  <c r="C228" i="18" s="1"/>
  <c r="C229" i="18" s="1"/>
  <c r="C230" i="18" s="1"/>
  <c r="C231" i="18" s="1"/>
  <c r="C232" i="18" s="1"/>
  <c r="C233" i="18" s="1"/>
  <c r="H210" i="18"/>
  <c r="H211" i="18" s="1"/>
  <c r="H212" i="18" s="1"/>
  <c r="H213" i="18" s="1"/>
  <c r="H214" i="18" s="1"/>
  <c r="H215" i="18" s="1"/>
  <c r="H216" i="18" s="1"/>
  <c r="H217" i="18" s="1"/>
  <c r="H218" i="18" s="1"/>
  <c r="H219" i="18" s="1"/>
  <c r="H220" i="18" s="1"/>
  <c r="H221" i="18" s="1"/>
  <c r="G210" i="18"/>
  <c r="G211" i="18" s="1"/>
  <c r="G212" i="18" s="1"/>
  <c r="G213" i="18" s="1"/>
  <c r="G214" i="18" s="1"/>
  <c r="G215" i="18" s="1"/>
  <c r="G216" i="18" s="1"/>
  <c r="G217" i="18" s="1"/>
  <c r="G218" i="18" s="1"/>
  <c r="G219" i="18" s="1"/>
  <c r="G220" i="18" s="1"/>
  <c r="G221" i="18" s="1"/>
  <c r="F210" i="18"/>
  <c r="F211" i="18" s="1"/>
  <c r="F212" i="18" s="1"/>
  <c r="F213" i="18" s="1"/>
  <c r="F214" i="18" s="1"/>
  <c r="F215" i="18" s="1"/>
  <c r="F216" i="18" s="1"/>
  <c r="F217" i="18" s="1"/>
  <c r="F218" i="18" s="1"/>
  <c r="F219" i="18" s="1"/>
  <c r="F220" i="18" s="1"/>
  <c r="F221" i="18" s="1"/>
  <c r="E210" i="18"/>
  <c r="E211" i="18" s="1"/>
  <c r="E212" i="18" s="1"/>
  <c r="E213" i="18" s="1"/>
  <c r="E214" i="18" s="1"/>
  <c r="E215" i="18" s="1"/>
  <c r="E216" i="18" s="1"/>
  <c r="E217" i="18" s="1"/>
  <c r="E218" i="18" s="1"/>
  <c r="E219" i="18" s="1"/>
  <c r="E220" i="18" s="1"/>
  <c r="E221" i="18" s="1"/>
  <c r="D210" i="18"/>
  <c r="D211" i="18" s="1"/>
  <c r="D212" i="18" s="1"/>
  <c r="D213" i="18" s="1"/>
  <c r="D214" i="18" s="1"/>
  <c r="D215" i="18" s="1"/>
  <c r="D216" i="18" s="1"/>
  <c r="D217" i="18" s="1"/>
  <c r="D218" i="18" s="1"/>
  <c r="D219" i="18" s="1"/>
  <c r="D220" i="18" s="1"/>
  <c r="D221" i="18" s="1"/>
  <c r="C210" i="18"/>
  <c r="C211" i="18" s="1"/>
  <c r="C212" i="18" s="1"/>
  <c r="C213" i="18" s="1"/>
  <c r="C214" i="18" s="1"/>
  <c r="C215" i="18" s="1"/>
  <c r="C216" i="18" s="1"/>
  <c r="C217" i="18" s="1"/>
  <c r="C218" i="18" s="1"/>
  <c r="C219" i="18" s="1"/>
  <c r="C220" i="18" s="1"/>
  <c r="C221" i="18" s="1"/>
  <c r="H198" i="18"/>
  <c r="H199" i="18" s="1"/>
  <c r="H200" i="18" s="1"/>
  <c r="H201" i="18" s="1"/>
  <c r="H202" i="18" s="1"/>
  <c r="H203" i="18" s="1"/>
  <c r="H204" i="18" s="1"/>
  <c r="H205" i="18" s="1"/>
  <c r="H206" i="18" s="1"/>
  <c r="H207" i="18" s="1"/>
  <c r="H208" i="18" s="1"/>
  <c r="H209" i="18" s="1"/>
  <c r="G198" i="18"/>
  <c r="G199" i="18" s="1"/>
  <c r="G200" i="18" s="1"/>
  <c r="G201" i="18" s="1"/>
  <c r="G202" i="18" s="1"/>
  <c r="G203" i="18" s="1"/>
  <c r="G204" i="18" s="1"/>
  <c r="G205" i="18" s="1"/>
  <c r="G206" i="18" s="1"/>
  <c r="G207" i="18" s="1"/>
  <c r="G208" i="18" s="1"/>
  <c r="G209" i="18" s="1"/>
  <c r="F198" i="18"/>
  <c r="F199" i="18" s="1"/>
  <c r="F200" i="18" s="1"/>
  <c r="F201" i="18" s="1"/>
  <c r="F202" i="18" s="1"/>
  <c r="F203" i="18" s="1"/>
  <c r="F204" i="18" s="1"/>
  <c r="F205" i="18" s="1"/>
  <c r="F206" i="18" s="1"/>
  <c r="F207" i="18" s="1"/>
  <c r="F208" i="18" s="1"/>
  <c r="F209" i="18" s="1"/>
  <c r="E198" i="18"/>
  <c r="E199" i="18" s="1"/>
  <c r="E200" i="18" s="1"/>
  <c r="E201" i="18" s="1"/>
  <c r="E202" i="18" s="1"/>
  <c r="E203" i="18" s="1"/>
  <c r="E204" i="18" s="1"/>
  <c r="E205" i="18" s="1"/>
  <c r="E206" i="18" s="1"/>
  <c r="E207" i="18" s="1"/>
  <c r="E208" i="18" s="1"/>
  <c r="E209" i="18" s="1"/>
  <c r="D198" i="18"/>
  <c r="D199" i="18" s="1"/>
  <c r="D200" i="18" s="1"/>
  <c r="D201" i="18" s="1"/>
  <c r="D202" i="18" s="1"/>
  <c r="D203" i="18" s="1"/>
  <c r="D204" i="18" s="1"/>
  <c r="D205" i="18" s="1"/>
  <c r="D206" i="18" s="1"/>
  <c r="D207" i="18" s="1"/>
  <c r="D208" i="18" s="1"/>
  <c r="D209" i="18" s="1"/>
  <c r="C198" i="18"/>
  <c r="C199" i="18" s="1"/>
  <c r="C200" i="18" s="1"/>
  <c r="C201" i="18" s="1"/>
  <c r="C202" i="18" s="1"/>
  <c r="C203" i="18" s="1"/>
  <c r="C204" i="18" s="1"/>
  <c r="C205" i="18" s="1"/>
  <c r="C206" i="18" s="1"/>
  <c r="C207" i="18" s="1"/>
  <c r="C208" i="18" s="1"/>
  <c r="C209" i="18" s="1"/>
  <c r="H186" i="18"/>
  <c r="H187" i="18" s="1"/>
  <c r="H188" i="18" s="1"/>
  <c r="H189" i="18" s="1"/>
  <c r="H190" i="18" s="1"/>
  <c r="H191" i="18" s="1"/>
  <c r="H192" i="18" s="1"/>
  <c r="H193" i="18" s="1"/>
  <c r="H194" i="18" s="1"/>
  <c r="H195" i="18" s="1"/>
  <c r="H196" i="18" s="1"/>
  <c r="H197" i="18" s="1"/>
  <c r="G186" i="18"/>
  <c r="G187" i="18" s="1"/>
  <c r="G188" i="18" s="1"/>
  <c r="G189" i="18" s="1"/>
  <c r="G190" i="18" s="1"/>
  <c r="G191" i="18" s="1"/>
  <c r="G192" i="18" s="1"/>
  <c r="G193" i="18" s="1"/>
  <c r="G194" i="18" s="1"/>
  <c r="G195" i="18" s="1"/>
  <c r="G196" i="18" s="1"/>
  <c r="G197" i="18" s="1"/>
  <c r="F186" i="18"/>
  <c r="F187" i="18" s="1"/>
  <c r="F188" i="18" s="1"/>
  <c r="F189" i="18" s="1"/>
  <c r="F190" i="18" s="1"/>
  <c r="F191" i="18" s="1"/>
  <c r="F192" i="18" s="1"/>
  <c r="F193" i="18" s="1"/>
  <c r="F194" i="18" s="1"/>
  <c r="F195" i="18" s="1"/>
  <c r="F196" i="18" s="1"/>
  <c r="F197" i="18" s="1"/>
  <c r="E186" i="18"/>
  <c r="E187" i="18" s="1"/>
  <c r="E188" i="18" s="1"/>
  <c r="E189" i="18" s="1"/>
  <c r="E190" i="18" s="1"/>
  <c r="E191" i="18" s="1"/>
  <c r="E192" i="18" s="1"/>
  <c r="E193" i="18" s="1"/>
  <c r="E194" i="18" s="1"/>
  <c r="E195" i="18" s="1"/>
  <c r="E196" i="18" s="1"/>
  <c r="E197" i="18" s="1"/>
  <c r="D186" i="18"/>
  <c r="D187" i="18" s="1"/>
  <c r="D188" i="18" s="1"/>
  <c r="D189" i="18" s="1"/>
  <c r="D190" i="18" s="1"/>
  <c r="D191" i="18" s="1"/>
  <c r="D192" i="18" s="1"/>
  <c r="D193" i="18" s="1"/>
  <c r="D194" i="18" s="1"/>
  <c r="D195" i="18" s="1"/>
  <c r="D196" i="18" s="1"/>
  <c r="D197" i="18" s="1"/>
  <c r="C186" i="18"/>
  <c r="C187" i="18" s="1"/>
  <c r="C188" i="18" s="1"/>
  <c r="C189" i="18" s="1"/>
  <c r="C190" i="18" s="1"/>
  <c r="C191" i="18" s="1"/>
  <c r="C192" i="18" s="1"/>
  <c r="C193" i="18" s="1"/>
  <c r="C194" i="18" s="1"/>
  <c r="C195" i="18" s="1"/>
  <c r="C196" i="18" s="1"/>
  <c r="C197" i="18" s="1"/>
  <c r="H174" i="18"/>
  <c r="H175" i="18" s="1"/>
  <c r="H176" i="18" s="1"/>
  <c r="H177" i="18" s="1"/>
  <c r="H178" i="18" s="1"/>
  <c r="H179" i="18" s="1"/>
  <c r="H180" i="18" s="1"/>
  <c r="H181" i="18" s="1"/>
  <c r="H182" i="18" s="1"/>
  <c r="H183" i="18" s="1"/>
  <c r="H184" i="18" s="1"/>
  <c r="H185" i="18" s="1"/>
  <c r="G174" i="18"/>
  <c r="G175" i="18" s="1"/>
  <c r="G176" i="18" s="1"/>
  <c r="G177" i="18" s="1"/>
  <c r="G178" i="18" s="1"/>
  <c r="G179" i="18" s="1"/>
  <c r="G180" i="18" s="1"/>
  <c r="G181" i="18" s="1"/>
  <c r="G182" i="18" s="1"/>
  <c r="G183" i="18" s="1"/>
  <c r="G184" i="18" s="1"/>
  <c r="G185" i="18" s="1"/>
  <c r="F174" i="18"/>
  <c r="F175" i="18" s="1"/>
  <c r="F176" i="18" s="1"/>
  <c r="F177" i="18" s="1"/>
  <c r="F178" i="18" s="1"/>
  <c r="F179" i="18" s="1"/>
  <c r="F180" i="18" s="1"/>
  <c r="F181" i="18" s="1"/>
  <c r="F182" i="18" s="1"/>
  <c r="F183" i="18" s="1"/>
  <c r="F184" i="18" s="1"/>
  <c r="F185" i="18" s="1"/>
  <c r="E174" i="18"/>
  <c r="E175" i="18" s="1"/>
  <c r="E176" i="18" s="1"/>
  <c r="E177" i="18" s="1"/>
  <c r="E178" i="18" s="1"/>
  <c r="E179" i="18" s="1"/>
  <c r="E180" i="18" s="1"/>
  <c r="E181" i="18" s="1"/>
  <c r="E182" i="18" s="1"/>
  <c r="E183" i="18" s="1"/>
  <c r="E184" i="18" s="1"/>
  <c r="E185" i="18" s="1"/>
  <c r="D174" i="18"/>
  <c r="D175" i="18" s="1"/>
  <c r="D176" i="18" s="1"/>
  <c r="D177" i="18" s="1"/>
  <c r="D178" i="18" s="1"/>
  <c r="D179" i="18" s="1"/>
  <c r="D180" i="18" s="1"/>
  <c r="D181" i="18" s="1"/>
  <c r="D182" i="18" s="1"/>
  <c r="D183" i="18" s="1"/>
  <c r="D184" i="18" s="1"/>
  <c r="D185" i="18" s="1"/>
  <c r="C174" i="18"/>
  <c r="C175" i="18" s="1"/>
  <c r="C176" i="18" s="1"/>
  <c r="C177" i="18" s="1"/>
  <c r="C178" i="18" s="1"/>
  <c r="C179" i="18" s="1"/>
  <c r="C180" i="18" s="1"/>
  <c r="C181" i="18" s="1"/>
  <c r="C182" i="18" s="1"/>
  <c r="C183" i="18" s="1"/>
  <c r="C184" i="18" s="1"/>
  <c r="C185" i="18" s="1"/>
  <c r="H162" i="18"/>
  <c r="H163" i="18" s="1"/>
  <c r="H164" i="18" s="1"/>
  <c r="H165" i="18" s="1"/>
  <c r="H166" i="18" s="1"/>
  <c r="H167" i="18" s="1"/>
  <c r="H168" i="18" s="1"/>
  <c r="H169" i="18" s="1"/>
  <c r="H170" i="18" s="1"/>
  <c r="H171" i="18" s="1"/>
  <c r="H172" i="18" s="1"/>
  <c r="H173" i="18" s="1"/>
  <c r="G162" i="18"/>
  <c r="G163" i="18" s="1"/>
  <c r="G164" i="18" s="1"/>
  <c r="G165" i="18" s="1"/>
  <c r="G166" i="18" s="1"/>
  <c r="G167" i="18" s="1"/>
  <c r="G168" i="18" s="1"/>
  <c r="G169" i="18" s="1"/>
  <c r="G170" i="18" s="1"/>
  <c r="G171" i="18" s="1"/>
  <c r="G172" i="18" s="1"/>
  <c r="G173" i="18" s="1"/>
  <c r="F162" i="18"/>
  <c r="F163" i="18" s="1"/>
  <c r="F164" i="18" s="1"/>
  <c r="F165" i="18" s="1"/>
  <c r="F166" i="18" s="1"/>
  <c r="F167" i="18" s="1"/>
  <c r="F168" i="18" s="1"/>
  <c r="F169" i="18" s="1"/>
  <c r="F170" i="18" s="1"/>
  <c r="F171" i="18" s="1"/>
  <c r="F172" i="18" s="1"/>
  <c r="F173" i="18" s="1"/>
  <c r="E162" i="18"/>
  <c r="E163" i="18" s="1"/>
  <c r="E164" i="18" s="1"/>
  <c r="E165" i="18" s="1"/>
  <c r="E166" i="18" s="1"/>
  <c r="E167" i="18" s="1"/>
  <c r="E168" i="18" s="1"/>
  <c r="E169" i="18" s="1"/>
  <c r="E170" i="18" s="1"/>
  <c r="E171" i="18" s="1"/>
  <c r="E172" i="18" s="1"/>
  <c r="E173" i="18" s="1"/>
  <c r="D162" i="18"/>
  <c r="D163" i="18" s="1"/>
  <c r="D164" i="18" s="1"/>
  <c r="D165" i="18" s="1"/>
  <c r="D166" i="18" s="1"/>
  <c r="D167" i="18" s="1"/>
  <c r="D168" i="18" s="1"/>
  <c r="D169" i="18" s="1"/>
  <c r="D170" i="18" s="1"/>
  <c r="D171" i="18" s="1"/>
  <c r="D172" i="18" s="1"/>
  <c r="D173" i="18" s="1"/>
  <c r="C162" i="18"/>
  <c r="C163" i="18" s="1"/>
  <c r="C164" i="18" s="1"/>
  <c r="C165" i="18" s="1"/>
  <c r="C166" i="18" s="1"/>
  <c r="C167" i="18" s="1"/>
  <c r="C168" i="18" s="1"/>
  <c r="C169" i="18" s="1"/>
  <c r="C170" i="18" s="1"/>
  <c r="C171" i="18" s="1"/>
  <c r="C172" i="18" s="1"/>
  <c r="C173" i="18" s="1"/>
  <c r="H150" i="18"/>
  <c r="H151" i="18" s="1"/>
  <c r="H152" i="18" s="1"/>
  <c r="H153" i="18" s="1"/>
  <c r="H154" i="18" s="1"/>
  <c r="H155" i="18" s="1"/>
  <c r="H156" i="18" s="1"/>
  <c r="H157" i="18" s="1"/>
  <c r="H158" i="18" s="1"/>
  <c r="H159" i="18" s="1"/>
  <c r="H160" i="18" s="1"/>
  <c r="H161" i="18" s="1"/>
  <c r="G150" i="18"/>
  <c r="G151" i="18" s="1"/>
  <c r="G152" i="18" s="1"/>
  <c r="G153" i="18" s="1"/>
  <c r="G154" i="18" s="1"/>
  <c r="G155" i="18" s="1"/>
  <c r="G156" i="18" s="1"/>
  <c r="G157" i="18" s="1"/>
  <c r="G158" i="18" s="1"/>
  <c r="G159" i="18" s="1"/>
  <c r="G160" i="18" s="1"/>
  <c r="G161" i="18" s="1"/>
  <c r="F150" i="18"/>
  <c r="F151" i="18" s="1"/>
  <c r="F152" i="18" s="1"/>
  <c r="F153" i="18" s="1"/>
  <c r="F154" i="18" s="1"/>
  <c r="F155" i="18" s="1"/>
  <c r="F156" i="18" s="1"/>
  <c r="F157" i="18" s="1"/>
  <c r="F158" i="18" s="1"/>
  <c r="F159" i="18" s="1"/>
  <c r="F160" i="18" s="1"/>
  <c r="F161" i="18" s="1"/>
  <c r="E150" i="18"/>
  <c r="E151" i="18" s="1"/>
  <c r="E152" i="18" s="1"/>
  <c r="E153" i="18" s="1"/>
  <c r="E154" i="18" s="1"/>
  <c r="E155" i="18" s="1"/>
  <c r="E156" i="18" s="1"/>
  <c r="E157" i="18" s="1"/>
  <c r="E158" i="18" s="1"/>
  <c r="E159" i="18" s="1"/>
  <c r="E160" i="18" s="1"/>
  <c r="E161" i="18" s="1"/>
  <c r="D150" i="18"/>
  <c r="D151" i="18" s="1"/>
  <c r="D152" i="18" s="1"/>
  <c r="D153" i="18" s="1"/>
  <c r="D154" i="18" s="1"/>
  <c r="D155" i="18" s="1"/>
  <c r="D156" i="18" s="1"/>
  <c r="D157" i="18" s="1"/>
  <c r="D158" i="18" s="1"/>
  <c r="D159" i="18" s="1"/>
  <c r="D160" i="18" s="1"/>
  <c r="D161" i="18" s="1"/>
  <c r="C150" i="18"/>
  <c r="C151" i="18" s="1"/>
  <c r="C152" i="18" s="1"/>
  <c r="C153" i="18" s="1"/>
  <c r="C154" i="18" s="1"/>
  <c r="C155" i="18" s="1"/>
  <c r="C156" i="18" s="1"/>
  <c r="C157" i="18" s="1"/>
  <c r="C158" i="18" s="1"/>
  <c r="C159" i="18" s="1"/>
  <c r="C160" i="18" s="1"/>
  <c r="C161" i="18" s="1"/>
  <c r="H138" i="18"/>
  <c r="H139" i="18" s="1"/>
  <c r="H140" i="18" s="1"/>
  <c r="H141" i="18" s="1"/>
  <c r="H142" i="18" s="1"/>
  <c r="H143" i="18" s="1"/>
  <c r="H144" i="18" s="1"/>
  <c r="H145" i="18" s="1"/>
  <c r="H146" i="18" s="1"/>
  <c r="H147" i="18" s="1"/>
  <c r="H148" i="18" s="1"/>
  <c r="H149" i="18" s="1"/>
  <c r="G138" i="18"/>
  <c r="G139" i="18" s="1"/>
  <c r="G140" i="18" s="1"/>
  <c r="G141" i="18" s="1"/>
  <c r="G142" i="18" s="1"/>
  <c r="G143" i="18" s="1"/>
  <c r="G144" i="18" s="1"/>
  <c r="G145" i="18" s="1"/>
  <c r="G146" i="18" s="1"/>
  <c r="G147" i="18" s="1"/>
  <c r="G148" i="18" s="1"/>
  <c r="G149" i="18" s="1"/>
  <c r="F138" i="18"/>
  <c r="F139" i="18" s="1"/>
  <c r="F140" i="18" s="1"/>
  <c r="F141" i="18" s="1"/>
  <c r="F142" i="18" s="1"/>
  <c r="F143" i="18" s="1"/>
  <c r="F144" i="18" s="1"/>
  <c r="F145" i="18" s="1"/>
  <c r="F146" i="18" s="1"/>
  <c r="F147" i="18" s="1"/>
  <c r="F148" i="18" s="1"/>
  <c r="F149" i="18" s="1"/>
  <c r="E138" i="18"/>
  <c r="E139" i="18" s="1"/>
  <c r="E140" i="18" s="1"/>
  <c r="E141" i="18" s="1"/>
  <c r="E142" i="18" s="1"/>
  <c r="E143" i="18" s="1"/>
  <c r="E144" i="18" s="1"/>
  <c r="E145" i="18" s="1"/>
  <c r="E146" i="18" s="1"/>
  <c r="E147" i="18" s="1"/>
  <c r="E148" i="18" s="1"/>
  <c r="E149" i="18" s="1"/>
  <c r="D138" i="18"/>
  <c r="D139" i="18" s="1"/>
  <c r="D140" i="18" s="1"/>
  <c r="D141" i="18" s="1"/>
  <c r="D142" i="18" s="1"/>
  <c r="D143" i="18" s="1"/>
  <c r="D144" i="18" s="1"/>
  <c r="D145" i="18" s="1"/>
  <c r="D146" i="18" s="1"/>
  <c r="D147" i="18" s="1"/>
  <c r="D148" i="18" s="1"/>
  <c r="D149" i="18" s="1"/>
  <c r="C138" i="18"/>
  <c r="C139" i="18" s="1"/>
  <c r="C140" i="18" s="1"/>
  <c r="C141" i="18" s="1"/>
  <c r="C142" i="18" s="1"/>
  <c r="C143" i="18" s="1"/>
  <c r="C144" i="18" s="1"/>
  <c r="C145" i="18" s="1"/>
  <c r="C146" i="18" s="1"/>
  <c r="C147" i="18" s="1"/>
  <c r="C148" i="18" s="1"/>
  <c r="C149" i="18" s="1"/>
  <c r="H126" i="18"/>
  <c r="H127" i="18" s="1"/>
  <c r="H128" i="18" s="1"/>
  <c r="H129" i="18" s="1"/>
  <c r="H130" i="18" s="1"/>
  <c r="H131" i="18" s="1"/>
  <c r="H132" i="18" s="1"/>
  <c r="H133" i="18" s="1"/>
  <c r="H134" i="18" s="1"/>
  <c r="H135" i="18" s="1"/>
  <c r="H136" i="18" s="1"/>
  <c r="H137" i="18" s="1"/>
  <c r="G126" i="18"/>
  <c r="G127" i="18" s="1"/>
  <c r="G128" i="18" s="1"/>
  <c r="G129" i="18" s="1"/>
  <c r="G130" i="18" s="1"/>
  <c r="G131" i="18" s="1"/>
  <c r="G132" i="18" s="1"/>
  <c r="G133" i="18" s="1"/>
  <c r="G134" i="18" s="1"/>
  <c r="G135" i="18" s="1"/>
  <c r="G136" i="18" s="1"/>
  <c r="G137" i="18" s="1"/>
  <c r="F126" i="18"/>
  <c r="F127" i="18" s="1"/>
  <c r="F128" i="18" s="1"/>
  <c r="F129" i="18" s="1"/>
  <c r="F130" i="18" s="1"/>
  <c r="F131" i="18" s="1"/>
  <c r="F132" i="18" s="1"/>
  <c r="F133" i="18" s="1"/>
  <c r="F134" i="18" s="1"/>
  <c r="F135" i="18" s="1"/>
  <c r="F136" i="18" s="1"/>
  <c r="F137" i="18" s="1"/>
  <c r="E126" i="18"/>
  <c r="E127" i="18" s="1"/>
  <c r="E128" i="18" s="1"/>
  <c r="E129" i="18" s="1"/>
  <c r="E130" i="18" s="1"/>
  <c r="E131" i="18" s="1"/>
  <c r="E132" i="18" s="1"/>
  <c r="E133" i="18" s="1"/>
  <c r="E134" i="18" s="1"/>
  <c r="E135" i="18" s="1"/>
  <c r="E136" i="18" s="1"/>
  <c r="E137" i="18" s="1"/>
  <c r="D126" i="18"/>
  <c r="D127" i="18" s="1"/>
  <c r="D128" i="18" s="1"/>
  <c r="D129" i="18" s="1"/>
  <c r="D130" i="18" s="1"/>
  <c r="D131" i="18" s="1"/>
  <c r="D132" i="18" s="1"/>
  <c r="D133" i="18" s="1"/>
  <c r="D134" i="18" s="1"/>
  <c r="D135" i="18" s="1"/>
  <c r="D136" i="18" s="1"/>
  <c r="D137" i="18" s="1"/>
  <c r="C126" i="18"/>
  <c r="C127" i="18" s="1"/>
  <c r="C128" i="18" s="1"/>
  <c r="C129" i="18" s="1"/>
  <c r="C130" i="18" s="1"/>
  <c r="C131" i="18" s="1"/>
  <c r="C132" i="18" s="1"/>
  <c r="C133" i="18" s="1"/>
  <c r="C134" i="18" s="1"/>
  <c r="C135" i="18" s="1"/>
  <c r="C136" i="18" s="1"/>
  <c r="C137" i="18" s="1"/>
  <c r="H114" i="18"/>
  <c r="H115" i="18" s="1"/>
  <c r="H116" i="18" s="1"/>
  <c r="H117" i="18" s="1"/>
  <c r="H118" i="18" s="1"/>
  <c r="H119" i="18" s="1"/>
  <c r="H120" i="18" s="1"/>
  <c r="H121" i="18" s="1"/>
  <c r="H122" i="18" s="1"/>
  <c r="H123" i="18" s="1"/>
  <c r="H124" i="18" s="1"/>
  <c r="H125" i="18" s="1"/>
  <c r="G114" i="18"/>
  <c r="G115" i="18" s="1"/>
  <c r="G116" i="18" s="1"/>
  <c r="G117" i="18" s="1"/>
  <c r="G118" i="18" s="1"/>
  <c r="G119" i="18" s="1"/>
  <c r="G120" i="18" s="1"/>
  <c r="G121" i="18" s="1"/>
  <c r="G122" i="18" s="1"/>
  <c r="G123" i="18" s="1"/>
  <c r="G124" i="18" s="1"/>
  <c r="G125" i="18" s="1"/>
  <c r="F114" i="18"/>
  <c r="F115" i="18" s="1"/>
  <c r="F116" i="18" s="1"/>
  <c r="F117" i="18" s="1"/>
  <c r="F118" i="18" s="1"/>
  <c r="F119" i="18" s="1"/>
  <c r="F120" i="18" s="1"/>
  <c r="F121" i="18" s="1"/>
  <c r="F122" i="18" s="1"/>
  <c r="F123" i="18" s="1"/>
  <c r="F124" i="18" s="1"/>
  <c r="F125" i="18" s="1"/>
  <c r="E114" i="18"/>
  <c r="E115" i="18" s="1"/>
  <c r="E116" i="18" s="1"/>
  <c r="E117" i="18" s="1"/>
  <c r="E118" i="18" s="1"/>
  <c r="E119" i="18" s="1"/>
  <c r="E120" i="18" s="1"/>
  <c r="E121" i="18" s="1"/>
  <c r="E122" i="18" s="1"/>
  <c r="E123" i="18" s="1"/>
  <c r="E124" i="18" s="1"/>
  <c r="E125" i="18" s="1"/>
  <c r="D114" i="18"/>
  <c r="D115" i="18" s="1"/>
  <c r="D116" i="18" s="1"/>
  <c r="D117" i="18" s="1"/>
  <c r="D118" i="18" s="1"/>
  <c r="D119" i="18" s="1"/>
  <c r="D120" i="18" s="1"/>
  <c r="D121" i="18" s="1"/>
  <c r="D122" i="18" s="1"/>
  <c r="D123" i="18" s="1"/>
  <c r="D124" i="18" s="1"/>
  <c r="D125" i="18" s="1"/>
  <c r="C114" i="18"/>
  <c r="C115" i="18" s="1"/>
  <c r="C116" i="18" s="1"/>
  <c r="C117" i="18" s="1"/>
  <c r="C118" i="18" s="1"/>
  <c r="C119" i="18" s="1"/>
  <c r="C120" i="18" s="1"/>
  <c r="C121" i="18" s="1"/>
  <c r="C122" i="18" s="1"/>
  <c r="C123" i="18" s="1"/>
  <c r="C124" i="18" s="1"/>
  <c r="C125" i="18" s="1"/>
  <c r="H102" i="18"/>
  <c r="H103" i="18" s="1"/>
  <c r="H104" i="18" s="1"/>
  <c r="H105" i="18" s="1"/>
  <c r="H106" i="18" s="1"/>
  <c r="H107" i="18" s="1"/>
  <c r="H108" i="18" s="1"/>
  <c r="H109" i="18" s="1"/>
  <c r="H110" i="18" s="1"/>
  <c r="H111" i="18" s="1"/>
  <c r="H112" i="18" s="1"/>
  <c r="H113" i="18" s="1"/>
  <c r="G102" i="18"/>
  <c r="G103" i="18" s="1"/>
  <c r="G104" i="18" s="1"/>
  <c r="G105" i="18" s="1"/>
  <c r="G106" i="18" s="1"/>
  <c r="G107" i="18" s="1"/>
  <c r="G108" i="18" s="1"/>
  <c r="G109" i="18" s="1"/>
  <c r="G110" i="18" s="1"/>
  <c r="G111" i="18" s="1"/>
  <c r="G112" i="18" s="1"/>
  <c r="G113" i="18" s="1"/>
  <c r="F102" i="18"/>
  <c r="F103" i="18" s="1"/>
  <c r="F104" i="18" s="1"/>
  <c r="F105" i="18" s="1"/>
  <c r="F106" i="18" s="1"/>
  <c r="F107" i="18" s="1"/>
  <c r="F108" i="18" s="1"/>
  <c r="F109" i="18" s="1"/>
  <c r="F110" i="18" s="1"/>
  <c r="F111" i="18" s="1"/>
  <c r="F112" i="18" s="1"/>
  <c r="F113" i="18" s="1"/>
  <c r="E102" i="18"/>
  <c r="E103" i="18" s="1"/>
  <c r="E104" i="18" s="1"/>
  <c r="E105" i="18" s="1"/>
  <c r="E106" i="18" s="1"/>
  <c r="E107" i="18" s="1"/>
  <c r="E108" i="18" s="1"/>
  <c r="E109" i="18" s="1"/>
  <c r="E110" i="18" s="1"/>
  <c r="E111" i="18" s="1"/>
  <c r="E112" i="18" s="1"/>
  <c r="E113" i="18" s="1"/>
  <c r="D102" i="18"/>
  <c r="D103" i="18" s="1"/>
  <c r="D104" i="18" s="1"/>
  <c r="D105" i="18" s="1"/>
  <c r="D106" i="18" s="1"/>
  <c r="D107" i="18" s="1"/>
  <c r="D108" i="18" s="1"/>
  <c r="D109" i="18" s="1"/>
  <c r="D110" i="18" s="1"/>
  <c r="D111" i="18" s="1"/>
  <c r="D112" i="18" s="1"/>
  <c r="D113" i="18" s="1"/>
  <c r="C102" i="18"/>
  <c r="C103" i="18" s="1"/>
  <c r="C104" i="18" s="1"/>
  <c r="C105" i="18" s="1"/>
  <c r="C106" i="18" s="1"/>
  <c r="C107" i="18" s="1"/>
  <c r="C108" i="18" s="1"/>
  <c r="C109" i="18" s="1"/>
  <c r="C110" i="18" s="1"/>
  <c r="C111" i="18" s="1"/>
  <c r="C112" i="18" s="1"/>
  <c r="C113" i="18" s="1"/>
  <c r="H90" i="18"/>
  <c r="H91" i="18" s="1"/>
  <c r="H92" i="18" s="1"/>
  <c r="H93" i="18" s="1"/>
  <c r="H94" i="18" s="1"/>
  <c r="H95" i="18" s="1"/>
  <c r="H96" i="18" s="1"/>
  <c r="H97" i="18" s="1"/>
  <c r="H98" i="18" s="1"/>
  <c r="H99" i="18" s="1"/>
  <c r="H100" i="18" s="1"/>
  <c r="H101" i="18" s="1"/>
  <c r="G90" i="18"/>
  <c r="G91" i="18" s="1"/>
  <c r="G92" i="18" s="1"/>
  <c r="G93" i="18" s="1"/>
  <c r="G94" i="18" s="1"/>
  <c r="G95" i="18" s="1"/>
  <c r="G96" i="18" s="1"/>
  <c r="G97" i="18" s="1"/>
  <c r="G98" i="18" s="1"/>
  <c r="G99" i="18" s="1"/>
  <c r="G100" i="18" s="1"/>
  <c r="G101" i="18" s="1"/>
  <c r="F90" i="18"/>
  <c r="F91" i="18" s="1"/>
  <c r="F92" i="18" s="1"/>
  <c r="F93" i="18" s="1"/>
  <c r="F94" i="18" s="1"/>
  <c r="F95" i="18" s="1"/>
  <c r="F96" i="18" s="1"/>
  <c r="F97" i="18" s="1"/>
  <c r="F98" i="18" s="1"/>
  <c r="F99" i="18" s="1"/>
  <c r="F100" i="18" s="1"/>
  <c r="F101" i="18" s="1"/>
  <c r="E90" i="18"/>
  <c r="E91" i="18" s="1"/>
  <c r="E92" i="18" s="1"/>
  <c r="E93" i="18" s="1"/>
  <c r="E94" i="18" s="1"/>
  <c r="E95" i="18" s="1"/>
  <c r="E96" i="18" s="1"/>
  <c r="E97" i="18" s="1"/>
  <c r="E98" i="18" s="1"/>
  <c r="E99" i="18" s="1"/>
  <c r="E100" i="18" s="1"/>
  <c r="E101" i="18" s="1"/>
  <c r="D90" i="18"/>
  <c r="D91" i="18" s="1"/>
  <c r="D92" i="18" s="1"/>
  <c r="D93" i="18" s="1"/>
  <c r="D94" i="18" s="1"/>
  <c r="D95" i="18" s="1"/>
  <c r="D96" i="18" s="1"/>
  <c r="D97" i="18" s="1"/>
  <c r="D98" i="18" s="1"/>
  <c r="D99" i="18" s="1"/>
  <c r="D100" i="18" s="1"/>
  <c r="D101" i="18" s="1"/>
  <c r="C90" i="18"/>
  <c r="C91" i="18" s="1"/>
  <c r="C92" i="18" s="1"/>
  <c r="C93" i="18" s="1"/>
  <c r="C94" i="18" s="1"/>
  <c r="C95" i="18" s="1"/>
  <c r="C96" i="18" s="1"/>
  <c r="C97" i="18" s="1"/>
  <c r="C98" i="18" s="1"/>
  <c r="C99" i="18" s="1"/>
  <c r="C100" i="18" s="1"/>
  <c r="C101" i="18" s="1"/>
  <c r="H78" i="18"/>
  <c r="H79" i="18" s="1"/>
  <c r="H80" i="18" s="1"/>
  <c r="H81" i="18" s="1"/>
  <c r="H82" i="18" s="1"/>
  <c r="H83" i="18" s="1"/>
  <c r="H84" i="18" s="1"/>
  <c r="H85" i="18" s="1"/>
  <c r="H86" i="18" s="1"/>
  <c r="H87" i="18" s="1"/>
  <c r="H88" i="18" s="1"/>
  <c r="H89" i="18" s="1"/>
  <c r="G78" i="18"/>
  <c r="G79" i="18" s="1"/>
  <c r="G80" i="18" s="1"/>
  <c r="G81" i="18" s="1"/>
  <c r="G82" i="18" s="1"/>
  <c r="G83" i="18" s="1"/>
  <c r="G84" i="18" s="1"/>
  <c r="G85" i="18" s="1"/>
  <c r="G86" i="18" s="1"/>
  <c r="G87" i="18" s="1"/>
  <c r="G88" i="18" s="1"/>
  <c r="G89" i="18" s="1"/>
  <c r="F78" i="18"/>
  <c r="F79" i="18" s="1"/>
  <c r="F80" i="18" s="1"/>
  <c r="F81" i="18" s="1"/>
  <c r="F82" i="18" s="1"/>
  <c r="F83" i="18" s="1"/>
  <c r="F84" i="18" s="1"/>
  <c r="F85" i="18" s="1"/>
  <c r="F86" i="18" s="1"/>
  <c r="F87" i="18" s="1"/>
  <c r="F88" i="18" s="1"/>
  <c r="F89" i="18" s="1"/>
  <c r="E78" i="18"/>
  <c r="E79" i="18" s="1"/>
  <c r="E80" i="18" s="1"/>
  <c r="E81" i="18" s="1"/>
  <c r="E82" i="18" s="1"/>
  <c r="E83" i="18" s="1"/>
  <c r="E84" i="18" s="1"/>
  <c r="E85" i="18" s="1"/>
  <c r="E86" i="18" s="1"/>
  <c r="E87" i="18" s="1"/>
  <c r="E88" i="18" s="1"/>
  <c r="E89" i="18" s="1"/>
  <c r="D78" i="18"/>
  <c r="D79" i="18" s="1"/>
  <c r="D80" i="18" s="1"/>
  <c r="D81" i="18" s="1"/>
  <c r="D82" i="18" s="1"/>
  <c r="D83" i="18" s="1"/>
  <c r="D84" i="18" s="1"/>
  <c r="D85" i="18" s="1"/>
  <c r="D86" i="18" s="1"/>
  <c r="D87" i="18" s="1"/>
  <c r="D88" i="18" s="1"/>
  <c r="D89" i="18" s="1"/>
  <c r="C78" i="18"/>
  <c r="C79" i="18" s="1"/>
  <c r="C80" i="18" s="1"/>
  <c r="C81" i="18" s="1"/>
  <c r="C82" i="18" s="1"/>
  <c r="C83" i="18" s="1"/>
  <c r="C84" i="18" s="1"/>
  <c r="C85" i="18" s="1"/>
  <c r="C86" i="18" s="1"/>
  <c r="C87" i="18" s="1"/>
  <c r="C88" i="18" s="1"/>
  <c r="C89" i="18" s="1"/>
  <c r="H66" i="18"/>
  <c r="H67" i="18" s="1"/>
  <c r="H68" i="18" s="1"/>
  <c r="H69" i="18" s="1"/>
  <c r="H70" i="18" s="1"/>
  <c r="H71" i="18" s="1"/>
  <c r="H72" i="18" s="1"/>
  <c r="H73" i="18" s="1"/>
  <c r="H74" i="18" s="1"/>
  <c r="H75" i="18" s="1"/>
  <c r="H76" i="18" s="1"/>
  <c r="H77" i="18" s="1"/>
  <c r="G66" i="18"/>
  <c r="G67" i="18" s="1"/>
  <c r="G68" i="18" s="1"/>
  <c r="G69" i="18" s="1"/>
  <c r="G70" i="18" s="1"/>
  <c r="G71" i="18" s="1"/>
  <c r="G72" i="18" s="1"/>
  <c r="G73" i="18" s="1"/>
  <c r="G74" i="18" s="1"/>
  <c r="G75" i="18" s="1"/>
  <c r="G76" i="18" s="1"/>
  <c r="G77" i="18" s="1"/>
  <c r="F66" i="18"/>
  <c r="F67" i="18" s="1"/>
  <c r="F68" i="18" s="1"/>
  <c r="F69" i="18" s="1"/>
  <c r="F70" i="18" s="1"/>
  <c r="F71" i="18" s="1"/>
  <c r="F72" i="18" s="1"/>
  <c r="F73" i="18" s="1"/>
  <c r="F74" i="18" s="1"/>
  <c r="F75" i="18" s="1"/>
  <c r="F76" i="18" s="1"/>
  <c r="F77" i="18" s="1"/>
  <c r="E66" i="18"/>
  <c r="E67" i="18" s="1"/>
  <c r="E68" i="18" s="1"/>
  <c r="E69" i="18" s="1"/>
  <c r="E70" i="18" s="1"/>
  <c r="E71" i="18" s="1"/>
  <c r="E72" i="18" s="1"/>
  <c r="E73" i="18" s="1"/>
  <c r="E74" i="18" s="1"/>
  <c r="E75" i="18" s="1"/>
  <c r="E76" i="18" s="1"/>
  <c r="E77" i="18" s="1"/>
  <c r="D66" i="18"/>
  <c r="D67" i="18" s="1"/>
  <c r="D68" i="18" s="1"/>
  <c r="D69" i="18" s="1"/>
  <c r="D70" i="18" s="1"/>
  <c r="D71" i="18" s="1"/>
  <c r="D72" i="18" s="1"/>
  <c r="D73" i="18" s="1"/>
  <c r="D74" i="18" s="1"/>
  <c r="D75" i="18" s="1"/>
  <c r="D76" i="18" s="1"/>
  <c r="D77" i="18" s="1"/>
  <c r="C66" i="18"/>
  <c r="C67" i="18" s="1"/>
  <c r="C68" i="18" s="1"/>
  <c r="C69" i="18" s="1"/>
  <c r="C70" i="18" s="1"/>
  <c r="C71" i="18" s="1"/>
  <c r="C72" i="18" s="1"/>
  <c r="C73" i="18" s="1"/>
  <c r="C74" i="18" s="1"/>
  <c r="C75" i="18" s="1"/>
  <c r="C76" i="18" s="1"/>
  <c r="C77" i="18" s="1"/>
  <c r="H54" i="18"/>
  <c r="H55" i="18" s="1"/>
  <c r="H56" i="18" s="1"/>
  <c r="H57" i="18" s="1"/>
  <c r="H58" i="18" s="1"/>
  <c r="H59" i="18" s="1"/>
  <c r="H60" i="18" s="1"/>
  <c r="H61" i="18" s="1"/>
  <c r="H62" i="18" s="1"/>
  <c r="H63" i="18" s="1"/>
  <c r="H64" i="18" s="1"/>
  <c r="H65" i="18" s="1"/>
  <c r="G54" i="18"/>
  <c r="G55" i="18" s="1"/>
  <c r="G56" i="18" s="1"/>
  <c r="G57" i="18" s="1"/>
  <c r="G58" i="18" s="1"/>
  <c r="G59" i="18" s="1"/>
  <c r="G60" i="18" s="1"/>
  <c r="G61" i="18" s="1"/>
  <c r="G62" i="18" s="1"/>
  <c r="G63" i="18" s="1"/>
  <c r="G64" i="18" s="1"/>
  <c r="G65" i="18" s="1"/>
  <c r="F54" i="18"/>
  <c r="F55" i="18" s="1"/>
  <c r="F56" i="18" s="1"/>
  <c r="F57" i="18" s="1"/>
  <c r="F58" i="18" s="1"/>
  <c r="F59" i="18" s="1"/>
  <c r="F60" i="18" s="1"/>
  <c r="F61" i="18" s="1"/>
  <c r="F62" i="18" s="1"/>
  <c r="F63" i="18" s="1"/>
  <c r="F64" i="18" s="1"/>
  <c r="F65" i="18" s="1"/>
  <c r="E54" i="18"/>
  <c r="E55" i="18" s="1"/>
  <c r="E56" i="18" s="1"/>
  <c r="E57" i="18" s="1"/>
  <c r="E58" i="18" s="1"/>
  <c r="E59" i="18" s="1"/>
  <c r="E60" i="18" s="1"/>
  <c r="E61" i="18" s="1"/>
  <c r="E62" i="18" s="1"/>
  <c r="E63" i="18" s="1"/>
  <c r="E64" i="18" s="1"/>
  <c r="E65" i="18" s="1"/>
  <c r="D54" i="18"/>
  <c r="D55" i="18" s="1"/>
  <c r="D56" i="18" s="1"/>
  <c r="D57" i="18" s="1"/>
  <c r="D58" i="18" s="1"/>
  <c r="D59" i="18" s="1"/>
  <c r="D60" i="18" s="1"/>
  <c r="D61" i="18" s="1"/>
  <c r="D62" i="18" s="1"/>
  <c r="D63" i="18" s="1"/>
  <c r="D64" i="18" s="1"/>
  <c r="D65" i="18" s="1"/>
  <c r="C54" i="18"/>
  <c r="C55" i="18" s="1"/>
  <c r="C56" i="18" s="1"/>
  <c r="C57" i="18" s="1"/>
  <c r="C58" i="18" s="1"/>
  <c r="C59" i="18" s="1"/>
  <c r="C60" i="18" s="1"/>
  <c r="C61" i="18" s="1"/>
  <c r="C62" i="18" s="1"/>
  <c r="C63" i="18" s="1"/>
  <c r="C64" i="18" s="1"/>
  <c r="C65" i="18" s="1"/>
  <c r="H42" i="18"/>
  <c r="H43" i="18" s="1"/>
  <c r="H44" i="18" s="1"/>
  <c r="H45" i="18" s="1"/>
  <c r="H46" i="18" s="1"/>
  <c r="H47" i="18" s="1"/>
  <c r="H48" i="18" s="1"/>
  <c r="H49" i="18" s="1"/>
  <c r="H50" i="18" s="1"/>
  <c r="H51" i="18" s="1"/>
  <c r="H52" i="18" s="1"/>
  <c r="H53" i="18" s="1"/>
  <c r="G42" i="18"/>
  <c r="G43" i="18" s="1"/>
  <c r="G44" i="18" s="1"/>
  <c r="G45" i="18" s="1"/>
  <c r="G46" i="18" s="1"/>
  <c r="G47" i="18" s="1"/>
  <c r="G48" i="18" s="1"/>
  <c r="G49" i="18" s="1"/>
  <c r="G50" i="18" s="1"/>
  <c r="G51" i="18" s="1"/>
  <c r="G52" i="18" s="1"/>
  <c r="G53" i="18" s="1"/>
  <c r="F42" i="18"/>
  <c r="F43" i="18" s="1"/>
  <c r="F44" i="18" s="1"/>
  <c r="F45" i="18" s="1"/>
  <c r="F46" i="18" s="1"/>
  <c r="F47" i="18" s="1"/>
  <c r="F48" i="18" s="1"/>
  <c r="F49" i="18" s="1"/>
  <c r="F50" i="18" s="1"/>
  <c r="F51" i="18" s="1"/>
  <c r="F52" i="18" s="1"/>
  <c r="F53" i="18" s="1"/>
  <c r="E42" i="18"/>
  <c r="E43" i="18" s="1"/>
  <c r="E44" i="18" s="1"/>
  <c r="E45" i="18" s="1"/>
  <c r="E46" i="18" s="1"/>
  <c r="E47" i="18" s="1"/>
  <c r="E48" i="18" s="1"/>
  <c r="E49" i="18" s="1"/>
  <c r="E50" i="18" s="1"/>
  <c r="E51" i="18" s="1"/>
  <c r="E52" i="18" s="1"/>
  <c r="E53" i="18" s="1"/>
  <c r="D42" i="18"/>
  <c r="D43" i="18" s="1"/>
  <c r="D44" i="18" s="1"/>
  <c r="D45" i="18" s="1"/>
  <c r="D46" i="18" s="1"/>
  <c r="D47" i="18" s="1"/>
  <c r="D48" i="18" s="1"/>
  <c r="D49" i="18" s="1"/>
  <c r="D50" i="18" s="1"/>
  <c r="D51" i="18" s="1"/>
  <c r="D52" i="18" s="1"/>
  <c r="D53" i="18" s="1"/>
  <c r="C42" i="18"/>
  <c r="C43" i="18" s="1"/>
  <c r="C44" i="18" s="1"/>
  <c r="C45" i="18" s="1"/>
  <c r="C46" i="18" s="1"/>
  <c r="C47" i="18" s="1"/>
  <c r="C48" i="18" s="1"/>
  <c r="C49" i="18" s="1"/>
  <c r="C50" i="18" s="1"/>
  <c r="C51" i="18" s="1"/>
  <c r="C52" i="18" s="1"/>
  <c r="C53" i="18" s="1"/>
  <c r="H30" i="18"/>
  <c r="H31" i="18" s="1"/>
  <c r="H32" i="18" s="1"/>
  <c r="H33" i="18" s="1"/>
  <c r="H34" i="18" s="1"/>
  <c r="H35" i="18" s="1"/>
  <c r="H36" i="18" s="1"/>
  <c r="H37" i="18" s="1"/>
  <c r="H38" i="18" s="1"/>
  <c r="H39" i="18" s="1"/>
  <c r="H40" i="18" s="1"/>
  <c r="H41" i="18" s="1"/>
  <c r="G30" i="18"/>
  <c r="G31" i="18" s="1"/>
  <c r="G32" i="18" s="1"/>
  <c r="G33" i="18" s="1"/>
  <c r="G34" i="18" s="1"/>
  <c r="G35" i="18" s="1"/>
  <c r="G36" i="18" s="1"/>
  <c r="G37" i="18" s="1"/>
  <c r="G38" i="18" s="1"/>
  <c r="G39" i="18" s="1"/>
  <c r="G40" i="18" s="1"/>
  <c r="G41" i="18" s="1"/>
  <c r="F30" i="18"/>
  <c r="F31" i="18" s="1"/>
  <c r="F32" i="18" s="1"/>
  <c r="F33" i="18" s="1"/>
  <c r="F34" i="18" s="1"/>
  <c r="F35" i="18" s="1"/>
  <c r="F36" i="18" s="1"/>
  <c r="F37" i="18" s="1"/>
  <c r="F38" i="18" s="1"/>
  <c r="F39" i="18" s="1"/>
  <c r="F40" i="18" s="1"/>
  <c r="F41" i="18" s="1"/>
  <c r="E30" i="18"/>
  <c r="E31" i="18" s="1"/>
  <c r="E32" i="18" s="1"/>
  <c r="E33" i="18" s="1"/>
  <c r="E34" i="18" s="1"/>
  <c r="E35" i="18" s="1"/>
  <c r="E36" i="18" s="1"/>
  <c r="E37" i="18" s="1"/>
  <c r="E38" i="18" s="1"/>
  <c r="E39" i="18" s="1"/>
  <c r="E40" i="18" s="1"/>
  <c r="E41" i="18" s="1"/>
  <c r="D30" i="18"/>
  <c r="D31" i="18" s="1"/>
  <c r="D32" i="18" s="1"/>
  <c r="D33" i="18" s="1"/>
  <c r="D34" i="18" s="1"/>
  <c r="D35" i="18" s="1"/>
  <c r="D36" i="18" s="1"/>
  <c r="D37" i="18" s="1"/>
  <c r="D38" i="18" s="1"/>
  <c r="D39" i="18" s="1"/>
  <c r="D40" i="18" s="1"/>
  <c r="D41" i="18" s="1"/>
  <c r="C30" i="18"/>
  <c r="C31" i="18" s="1"/>
  <c r="C32" i="18" s="1"/>
  <c r="C33" i="18" s="1"/>
  <c r="C34" i="18" s="1"/>
  <c r="C35" i="18" s="1"/>
  <c r="C36" i="18" s="1"/>
  <c r="C37" i="18" s="1"/>
  <c r="C38" i="18" s="1"/>
  <c r="C39" i="18" s="1"/>
  <c r="C40" i="18" s="1"/>
  <c r="C41" i="18" s="1"/>
  <c r="H18" i="18"/>
  <c r="H19" i="18" s="1"/>
  <c r="H20" i="18" s="1"/>
  <c r="H21" i="18" s="1"/>
  <c r="H22" i="18" s="1"/>
  <c r="H23" i="18" s="1"/>
  <c r="H24" i="18" s="1"/>
  <c r="H25" i="18" s="1"/>
  <c r="H26" i="18" s="1"/>
  <c r="H27" i="18" s="1"/>
  <c r="H28" i="18" s="1"/>
  <c r="H29" i="18" s="1"/>
  <c r="G18" i="18"/>
  <c r="G19" i="18" s="1"/>
  <c r="G20" i="18" s="1"/>
  <c r="G21" i="18" s="1"/>
  <c r="G22" i="18" s="1"/>
  <c r="G23" i="18" s="1"/>
  <c r="G24" i="18" s="1"/>
  <c r="G25" i="18" s="1"/>
  <c r="G26" i="18" s="1"/>
  <c r="G27" i="18" s="1"/>
  <c r="G28" i="18" s="1"/>
  <c r="G29" i="18" s="1"/>
  <c r="F18" i="18"/>
  <c r="F19" i="18" s="1"/>
  <c r="F20" i="18" s="1"/>
  <c r="F21" i="18" s="1"/>
  <c r="F22" i="18" s="1"/>
  <c r="F23" i="18" s="1"/>
  <c r="F24" i="18" s="1"/>
  <c r="F25" i="18" s="1"/>
  <c r="F26" i="18" s="1"/>
  <c r="F27" i="18" s="1"/>
  <c r="F28" i="18" s="1"/>
  <c r="F29" i="18" s="1"/>
  <c r="E18" i="18"/>
  <c r="E19" i="18" s="1"/>
  <c r="E20" i="18" s="1"/>
  <c r="E21" i="18" s="1"/>
  <c r="E22" i="18" s="1"/>
  <c r="E23" i="18" s="1"/>
  <c r="E24" i="18" s="1"/>
  <c r="E25" i="18" s="1"/>
  <c r="E26" i="18" s="1"/>
  <c r="E27" i="18" s="1"/>
  <c r="E28" i="18" s="1"/>
  <c r="E29" i="18" s="1"/>
  <c r="D18" i="18"/>
  <c r="D19" i="18" s="1"/>
  <c r="D20" i="18" s="1"/>
  <c r="D21" i="18" s="1"/>
  <c r="D22" i="18" s="1"/>
  <c r="D23" i="18" s="1"/>
  <c r="D24" i="18" s="1"/>
  <c r="D25" i="18" s="1"/>
  <c r="D26" i="18" s="1"/>
  <c r="D27" i="18" s="1"/>
  <c r="D28" i="18" s="1"/>
  <c r="D29" i="18" s="1"/>
  <c r="C18" i="18"/>
  <c r="C19" i="18" s="1"/>
  <c r="C20" i="18" s="1"/>
  <c r="C21" i="18" s="1"/>
  <c r="C22" i="18" s="1"/>
  <c r="C23" i="18" s="1"/>
  <c r="C24" i="18" s="1"/>
  <c r="C25" i="18" s="1"/>
  <c r="C26" i="18" s="1"/>
  <c r="C27" i="18" s="1"/>
  <c r="C28" i="18" s="1"/>
  <c r="C29" i="18" s="1"/>
  <c r="A331" i="18"/>
  <c r="A332" i="18" s="1"/>
  <c r="A333" i="18" s="1"/>
  <c r="A334" i="18" s="1"/>
  <c r="A335" i="18" s="1"/>
  <c r="A336" i="18" s="1"/>
  <c r="A337" i="18" s="1"/>
  <c r="A338" i="18" s="1"/>
  <c r="A339" i="18" s="1"/>
  <c r="A340" i="18" s="1"/>
  <c r="A341" i="18" s="1"/>
  <c r="A319" i="18"/>
  <c r="A320" i="18" s="1"/>
  <c r="A321" i="18" s="1"/>
  <c r="A322" i="18" s="1"/>
  <c r="A323" i="18" s="1"/>
  <c r="A324" i="18" s="1"/>
  <c r="A325" i="18" s="1"/>
  <c r="A326" i="18" s="1"/>
  <c r="A327" i="18" s="1"/>
  <c r="A328" i="18" s="1"/>
  <c r="A329" i="18" s="1"/>
  <c r="A307" i="18"/>
  <c r="A308" i="18" s="1"/>
  <c r="A309" i="18" s="1"/>
  <c r="A310" i="18" s="1"/>
  <c r="A311" i="18" s="1"/>
  <c r="A312" i="18" s="1"/>
  <c r="A313" i="18" s="1"/>
  <c r="A314" i="18" s="1"/>
  <c r="A315" i="18" s="1"/>
  <c r="A316" i="18" s="1"/>
  <c r="A317" i="18" s="1"/>
  <c r="A295" i="18"/>
  <c r="A296" i="18" s="1"/>
  <c r="A297" i="18" s="1"/>
  <c r="A298" i="18" s="1"/>
  <c r="A299" i="18" s="1"/>
  <c r="A300" i="18" s="1"/>
  <c r="A301" i="18" s="1"/>
  <c r="A302" i="18" s="1"/>
  <c r="A303" i="18" s="1"/>
  <c r="A304" i="18" s="1"/>
  <c r="A305" i="18" s="1"/>
  <c r="A283" i="18"/>
  <c r="A284" i="18" s="1"/>
  <c r="A285" i="18" s="1"/>
  <c r="A286" i="18" s="1"/>
  <c r="A287" i="18" s="1"/>
  <c r="A288" i="18" s="1"/>
  <c r="A289" i="18" s="1"/>
  <c r="A290" i="18" s="1"/>
  <c r="A291" i="18" s="1"/>
  <c r="A292" i="18" s="1"/>
  <c r="A293" i="18" s="1"/>
  <c r="W22" i="18"/>
  <c r="AG22" i="18" s="1"/>
  <c r="AI21" i="18"/>
  <c r="AH21" i="18"/>
  <c r="AG21" i="18"/>
  <c r="AF21" i="18"/>
  <c r="AE21" i="18"/>
  <c r="AD21" i="18"/>
  <c r="AC21" i="18"/>
  <c r="AB21" i="18"/>
  <c r="AA21" i="18"/>
  <c r="Z21" i="18"/>
  <c r="Y21" i="18"/>
  <c r="X21" i="18"/>
  <c r="AH9" i="18"/>
  <c r="AG9" i="18"/>
  <c r="AD9" i="18"/>
  <c r="AC9" i="18"/>
  <c r="AB9" i="18"/>
  <c r="Z9" i="18"/>
  <c r="Y9" i="18"/>
  <c r="W10" i="18"/>
  <c r="K15" i="8"/>
  <c r="B15" i="8"/>
  <c r="D15" i="8"/>
  <c r="J16" i="8"/>
  <c r="I15" i="8"/>
  <c r="G15" i="8"/>
  <c r="J6" i="8"/>
  <c r="F15" i="8"/>
  <c r="K6" i="8"/>
  <c r="H15" i="8"/>
  <c r="E15" i="8"/>
  <c r="J15" i="8"/>
  <c r="A15" i="8"/>
  <c r="C15" i="8"/>
  <c r="E30" i="9" l="1"/>
  <c r="D30" i="9"/>
  <c r="B30" i="9"/>
  <c r="B29" i="9"/>
  <c r="C29" i="9"/>
  <c r="C30" i="9"/>
  <c r="D29" i="9"/>
  <c r="E29" i="9"/>
  <c r="F29" i="9"/>
  <c r="F30" i="9"/>
  <c r="G29" i="9"/>
  <c r="G30" i="9"/>
  <c r="C331" i="18"/>
  <c r="D331" i="18"/>
  <c r="C319" i="18"/>
  <c r="D319" i="18"/>
  <c r="F331" i="18"/>
  <c r="E319" i="18"/>
  <c r="G331" i="18"/>
  <c r="F319" i="18"/>
  <c r="H331" i="18"/>
  <c r="E331" i="18"/>
  <c r="G319" i="18"/>
  <c r="H319" i="18"/>
  <c r="X22" i="18"/>
  <c r="AE22" i="18"/>
  <c r="Y22" i="18"/>
  <c r="AD22" i="18"/>
  <c r="AF22" i="18"/>
  <c r="E25" i="9"/>
  <c r="E26" i="9"/>
  <c r="E27" i="9"/>
  <c r="E28" i="9"/>
  <c r="B25" i="9"/>
  <c r="B26" i="9"/>
  <c r="B27" i="9"/>
  <c r="D27" i="9"/>
  <c r="B28" i="9"/>
  <c r="F28" i="9"/>
  <c r="C25" i="9"/>
  <c r="C26" i="9"/>
  <c r="C27" i="9"/>
  <c r="C28" i="9"/>
  <c r="G25" i="9"/>
  <c r="G26" i="9"/>
  <c r="G27" i="9"/>
  <c r="G28" i="9"/>
  <c r="F25" i="9"/>
  <c r="F27" i="9"/>
  <c r="D25" i="9"/>
  <c r="D26" i="9"/>
  <c r="D28" i="9"/>
  <c r="F26" i="9"/>
  <c r="AE10" i="18"/>
  <c r="AD10" i="18"/>
  <c r="AC10" i="18"/>
  <c r="AB10" i="18"/>
  <c r="AH10" i="18"/>
  <c r="W11" i="18"/>
  <c r="AA10" i="18"/>
  <c r="Z10" i="18"/>
  <c r="AF10" i="18"/>
  <c r="AG10" i="18"/>
  <c r="Y10" i="18"/>
  <c r="X10" i="18"/>
  <c r="X1" i="18"/>
  <c r="AE9" i="18"/>
  <c r="X9" i="18"/>
  <c r="AF9" i="18"/>
  <c r="AB22" i="18"/>
  <c r="AI22" i="18"/>
  <c r="AA22" i="18"/>
  <c r="W23" i="18"/>
  <c r="AH22" i="18"/>
  <c r="Z22" i="18"/>
  <c r="AA9" i="18"/>
  <c r="AC22" i="18"/>
  <c r="F16" i="8"/>
  <c r="I6" i="8"/>
  <c r="A6" i="8"/>
  <c r="D6" i="8"/>
  <c r="F6" i="8"/>
  <c r="D7" i="8"/>
  <c r="C6" i="8"/>
  <c r="B16" i="8"/>
  <c r="B6" i="8"/>
  <c r="K7" i="8"/>
  <c r="E7" i="8"/>
  <c r="G6" i="8"/>
  <c r="A7" i="8"/>
  <c r="G16" i="8"/>
  <c r="I7" i="8"/>
  <c r="E6" i="8"/>
  <c r="K16" i="8"/>
  <c r="C16" i="8"/>
  <c r="E16" i="8"/>
  <c r="A16" i="8"/>
  <c r="C7" i="8"/>
  <c r="G7" i="8"/>
  <c r="H16" i="8"/>
  <c r="H7" i="8"/>
  <c r="H6" i="8"/>
  <c r="I16" i="8"/>
  <c r="J7" i="8"/>
  <c r="D16" i="8"/>
  <c r="F7" i="8"/>
  <c r="B7" i="8"/>
  <c r="G332" i="18" l="1"/>
  <c r="E332" i="18"/>
  <c r="E320" i="18"/>
  <c r="D332" i="18"/>
  <c r="H320" i="18"/>
  <c r="F320" i="18"/>
  <c r="D320" i="18"/>
  <c r="G320" i="18"/>
  <c r="C320" i="18"/>
  <c r="H332" i="18"/>
  <c r="F332" i="18"/>
  <c r="C332" i="18"/>
  <c r="W12" i="18"/>
  <c r="AA11" i="18"/>
  <c r="AH11" i="18"/>
  <c r="Z11" i="18"/>
  <c r="AG11" i="18"/>
  <c r="Y11" i="18"/>
  <c r="AF11" i="18"/>
  <c r="X11" i="18"/>
  <c r="AB11" i="18"/>
  <c r="AE11" i="18"/>
  <c r="AD11" i="18"/>
  <c r="AC11" i="18"/>
  <c r="AG23" i="18"/>
  <c r="Y23" i="18"/>
  <c r="AF23" i="18"/>
  <c r="X23" i="18"/>
  <c r="AE23" i="18"/>
  <c r="AI23" i="18"/>
  <c r="AH23" i="18"/>
  <c r="AD23" i="18"/>
  <c r="AC23" i="18"/>
  <c r="AA23" i="18"/>
  <c r="W24" i="18"/>
  <c r="AB23" i="18"/>
  <c r="Z23" i="18"/>
  <c r="B8" i="8"/>
  <c r="I8" i="8"/>
  <c r="E17" i="8"/>
  <c r="D17" i="8"/>
  <c r="F17" i="8"/>
  <c r="J17" i="8"/>
  <c r="B17" i="8"/>
  <c r="J8" i="8"/>
  <c r="A8" i="8"/>
  <c r="I17" i="8"/>
  <c r="A17" i="8"/>
  <c r="H17" i="8"/>
  <c r="H8" i="8"/>
  <c r="K8" i="8"/>
  <c r="K17" i="8"/>
  <c r="G17" i="8"/>
  <c r="E8" i="8"/>
  <c r="C17" i="8"/>
  <c r="D8" i="8"/>
  <c r="G8" i="8"/>
  <c r="C8" i="8"/>
  <c r="F8" i="8"/>
  <c r="D321" i="18" l="1"/>
  <c r="C321" i="18"/>
  <c r="H321" i="18"/>
  <c r="G333" i="18"/>
  <c r="C333" i="18"/>
  <c r="G321" i="18"/>
  <c r="D333" i="18"/>
  <c r="F333" i="18"/>
  <c r="E321" i="18"/>
  <c r="H333" i="18"/>
  <c r="F321" i="18"/>
  <c r="E333" i="18"/>
  <c r="E18" i="8"/>
  <c r="C18" i="8"/>
  <c r="G18" i="8"/>
  <c r="B18" i="8"/>
  <c r="D18" i="8"/>
  <c r="F18" i="8"/>
  <c r="AD24" i="18"/>
  <c r="AC24" i="18"/>
  <c r="AB24" i="18"/>
  <c r="AA24" i="18"/>
  <c r="Z24" i="18"/>
  <c r="Y24" i="18"/>
  <c r="AI24" i="18"/>
  <c r="X24" i="18"/>
  <c r="AG24" i="18"/>
  <c r="AE24" i="18"/>
  <c r="AH24" i="18"/>
  <c r="W25" i="18"/>
  <c r="AF24" i="18"/>
  <c r="AE12" i="18"/>
  <c r="AD12" i="18"/>
  <c r="AC12" i="18"/>
  <c r="AB12" i="18"/>
  <c r="AH12" i="18"/>
  <c r="W13" i="18"/>
  <c r="AA12" i="18"/>
  <c r="Z12" i="18"/>
  <c r="X12" i="18"/>
  <c r="AG12" i="18"/>
  <c r="Y12" i="18"/>
  <c r="AF12" i="18"/>
  <c r="I9" i="8"/>
  <c r="F9" i="8"/>
  <c r="E9" i="8"/>
  <c r="J9" i="8"/>
  <c r="B9" i="8"/>
  <c r="G9" i="8"/>
  <c r="K9" i="8"/>
  <c r="D9" i="8"/>
  <c r="A9" i="8"/>
  <c r="C9" i="8"/>
  <c r="H9" i="8"/>
  <c r="E322" i="18" l="1"/>
  <c r="C334" i="18"/>
  <c r="F334" i="18"/>
  <c r="D334" i="18"/>
  <c r="D322" i="18"/>
  <c r="E334" i="18"/>
  <c r="G334" i="18"/>
  <c r="F322" i="18"/>
  <c r="H322" i="18"/>
  <c r="H334" i="18"/>
  <c r="G322" i="18"/>
  <c r="C322" i="18"/>
  <c r="AC39" i="18"/>
  <c r="W40" i="18"/>
  <c r="AB39" i="18"/>
  <c r="Z39" i="18"/>
  <c r="AA39" i="18"/>
  <c r="Y39" i="18"/>
  <c r="X39" i="18"/>
  <c r="AI25" i="18"/>
  <c r="AA25" i="18"/>
  <c r="W26" i="18"/>
  <c r="AH25" i="18"/>
  <c r="Z25" i="18"/>
  <c r="AG25" i="18"/>
  <c r="Y25" i="18"/>
  <c r="AF25" i="18"/>
  <c r="AE25" i="18"/>
  <c r="AD25" i="18"/>
  <c r="AC25" i="18"/>
  <c r="AB25" i="18"/>
  <c r="X25" i="18"/>
  <c r="AH13" i="18"/>
  <c r="Z13" i="18"/>
  <c r="AG13" i="18"/>
  <c r="Y13" i="18"/>
  <c r="AC13" i="18"/>
  <c r="AB13" i="18"/>
  <c r="AA13" i="18"/>
  <c r="X13" i="18"/>
  <c r="AF13" i="18"/>
  <c r="AD13" i="18"/>
  <c r="AE13" i="18"/>
  <c r="C10" i="8"/>
  <c r="B10" i="8"/>
  <c r="J10" i="8"/>
  <c r="K10" i="8"/>
  <c r="A12" i="8"/>
  <c r="I10" i="8"/>
  <c r="G10" i="8"/>
  <c r="D10" i="8"/>
  <c r="H10" i="8"/>
  <c r="E10" i="8"/>
  <c r="A10" i="8"/>
  <c r="F10" i="8"/>
  <c r="C323" i="18" l="1"/>
  <c r="G323" i="18"/>
  <c r="H335" i="18"/>
  <c r="E335" i="18"/>
  <c r="C335" i="18"/>
  <c r="G335" i="18"/>
  <c r="F323" i="18"/>
  <c r="D335" i="18"/>
  <c r="F335" i="18"/>
  <c r="H323" i="18"/>
  <c r="D323" i="18"/>
  <c r="E323" i="18"/>
  <c r="AD40" i="18"/>
  <c r="AF40" i="18"/>
  <c r="AE40" i="18"/>
  <c r="AG40" i="18"/>
  <c r="AH40" i="18"/>
  <c r="G11" i="8"/>
  <c r="F11" i="8"/>
  <c r="E11" i="8"/>
  <c r="D11" i="8"/>
  <c r="C11" i="8"/>
  <c r="B11" i="8"/>
  <c r="AF26" i="18"/>
  <c r="X26" i="18"/>
  <c r="AE26" i="18"/>
  <c r="AD26" i="18"/>
  <c r="W27" i="18"/>
  <c r="AB26" i="18"/>
  <c r="AA26" i="18"/>
  <c r="Z26" i="18"/>
  <c r="Y26" i="18"/>
  <c r="AH26" i="18"/>
  <c r="AI26" i="18"/>
  <c r="AG26" i="18"/>
  <c r="AC26" i="18"/>
  <c r="X40" i="18"/>
  <c r="AC40" i="18"/>
  <c r="AB40" i="18"/>
  <c r="AA40" i="18"/>
  <c r="Z40" i="18"/>
  <c r="Y40" i="18"/>
  <c r="A13" i="8"/>
  <c r="E324" i="18" l="1"/>
  <c r="D336" i="18"/>
  <c r="E336" i="18"/>
  <c r="D324" i="18"/>
  <c r="F324" i="18"/>
  <c r="H336" i="18"/>
  <c r="H324" i="18"/>
  <c r="G336" i="18"/>
  <c r="G324" i="18"/>
  <c r="F336" i="18"/>
  <c r="C336" i="18"/>
  <c r="C324" i="18"/>
  <c r="AC27" i="18"/>
  <c r="AB27" i="18"/>
  <c r="AI27" i="18"/>
  <c r="AA27" i="18"/>
  <c r="AH27" i="18"/>
  <c r="AG27" i="18"/>
  <c r="AF27" i="18"/>
  <c r="W28" i="18"/>
  <c r="AE27" i="18"/>
  <c r="X27" i="18"/>
  <c r="AD27" i="18"/>
  <c r="Z27" i="18"/>
  <c r="Y27" i="18"/>
  <c r="C325" i="18" l="1"/>
  <c r="G337" i="18"/>
  <c r="C337" i="18"/>
  <c r="F337" i="18"/>
  <c r="D337" i="18"/>
  <c r="D325" i="18"/>
  <c r="H325" i="18"/>
  <c r="E337" i="18"/>
  <c r="H337" i="18"/>
  <c r="G325" i="18"/>
  <c r="F325" i="18"/>
  <c r="E325" i="18"/>
  <c r="W29" i="18"/>
  <c r="AH28" i="18"/>
  <c r="Z28" i="18"/>
  <c r="AG28" i="18"/>
  <c r="Y28" i="18"/>
  <c r="AF28" i="18"/>
  <c r="X28" i="18"/>
  <c r="AC28" i="18"/>
  <c r="AB28" i="18"/>
  <c r="AA28" i="18"/>
  <c r="AI28" i="18"/>
  <c r="AD28" i="18"/>
  <c r="AE28" i="18"/>
  <c r="E338" i="18" l="1"/>
  <c r="E339" i="18" s="1"/>
  <c r="E340" i="18" s="1"/>
  <c r="E341" i="18" s="1"/>
  <c r="F326" i="18"/>
  <c r="H326" i="18"/>
  <c r="G326" i="18"/>
  <c r="D326" i="18"/>
  <c r="G338" i="18"/>
  <c r="G339" i="18" s="1"/>
  <c r="G340" i="18" s="1"/>
  <c r="G341" i="18" s="1"/>
  <c r="E326" i="18"/>
  <c r="F338" i="18"/>
  <c r="F339" i="18" s="1"/>
  <c r="F340" i="18" s="1"/>
  <c r="F341" i="18" s="1"/>
  <c r="C338" i="18"/>
  <c r="C339" i="18" s="1"/>
  <c r="C340" i="18" s="1"/>
  <c r="C341" i="18" s="1"/>
  <c r="H338" i="18"/>
  <c r="H339" i="18" s="1"/>
  <c r="H340" i="18" s="1"/>
  <c r="H341" i="18" s="1"/>
  <c r="D338" i="18"/>
  <c r="D339" i="18" s="1"/>
  <c r="D340" i="18" s="1"/>
  <c r="D341" i="18" s="1"/>
  <c r="C326" i="18"/>
  <c r="AE29" i="18"/>
  <c r="AD29" i="18"/>
  <c r="AC29" i="18"/>
  <c r="AI29" i="18"/>
  <c r="X29" i="18"/>
  <c r="W30" i="18"/>
  <c r="AH29" i="18"/>
  <c r="AG29" i="18"/>
  <c r="AF29" i="18"/>
  <c r="Y29" i="18"/>
  <c r="AB29" i="18"/>
  <c r="AA29" i="18"/>
  <c r="Z29" i="18"/>
  <c r="C327" i="18" l="1"/>
  <c r="F327" i="18"/>
  <c r="G327" i="18"/>
  <c r="E327" i="18"/>
  <c r="H327" i="18"/>
  <c r="D327" i="18"/>
  <c r="AB30" i="18"/>
  <c r="AI30" i="18"/>
  <c r="AA30" i="18"/>
  <c r="W31" i="18"/>
  <c r="AH30" i="18"/>
  <c r="Z30" i="18"/>
  <c r="X30" i="18"/>
  <c r="AG30" i="18"/>
  <c r="AF30" i="18"/>
  <c r="AD30" i="18"/>
  <c r="AE30" i="18"/>
  <c r="Y30" i="18"/>
  <c r="AC30" i="18"/>
  <c r="E13" i="8"/>
  <c r="D13" i="8"/>
  <c r="B13" i="8"/>
  <c r="G13" i="8"/>
  <c r="C13" i="8"/>
  <c r="F13" i="8"/>
  <c r="D328" i="18" l="1"/>
  <c r="E328" i="18"/>
  <c r="C328" i="18"/>
  <c r="G328" i="18"/>
  <c r="H328" i="18"/>
  <c r="F328" i="18"/>
  <c r="AG31" i="18"/>
  <c r="Y31" i="18"/>
  <c r="AF31" i="18"/>
  <c r="X31" i="18"/>
  <c r="AE31" i="18"/>
  <c r="AD31" i="18"/>
  <c r="AC31" i="18"/>
  <c r="W32" i="18"/>
  <c r="AB31" i="18"/>
  <c r="AA31" i="18"/>
  <c r="AH31" i="18"/>
  <c r="Z31" i="18"/>
  <c r="AI31" i="18"/>
  <c r="E329" i="18" l="1"/>
  <c r="G329" i="18"/>
  <c r="F329" i="18"/>
  <c r="D329" i="18"/>
  <c r="H329" i="18"/>
  <c r="C329" i="18"/>
  <c r="AD32" i="18"/>
  <c r="AC32" i="18"/>
  <c r="AB32" i="18"/>
  <c r="Y32" i="18"/>
  <c r="AI32" i="18"/>
  <c r="X32" i="18"/>
  <c r="AH32" i="18"/>
  <c r="AG32" i="18"/>
  <c r="AE32" i="18"/>
  <c r="AF32" i="18"/>
  <c r="W33" i="18"/>
  <c r="AA32" i="18"/>
  <c r="Z32" i="18"/>
  <c r="F12" i="8"/>
  <c r="D12" i="8"/>
  <c r="B12" i="8"/>
  <c r="C12" i="8"/>
  <c r="E12" i="8"/>
  <c r="G12" i="8"/>
  <c r="F14" i="8" l="1"/>
  <c r="D14" i="8"/>
  <c r="B14" i="8"/>
  <c r="G14" i="8"/>
  <c r="C14" i="8"/>
  <c r="E14" i="8"/>
  <c r="AI33" i="18"/>
  <c r="AA33" i="18"/>
  <c r="W34" i="18"/>
  <c r="AH33" i="18"/>
  <c r="Z33" i="18"/>
  <c r="AG33" i="18"/>
  <c r="Y33" i="18"/>
  <c r="AE33" i="18"/>
  <c r="AD33" i="18"/>
  <c r="AC33" i="18"/>
  <c r="AB33" i="18"/>
  <c r="X33" i="18"/>
  <c r="AF33" i="18"/>
  <c r="E19" i="8"/>
  <c r="A19" i="8"/>
  <c r="C19" i="8"/>
  <c r="K19" i="8"/>
  <c r="I19" i="8"/>
  <c r="J19" i="8"/>
  <c r="B19" i="8"/>
  <c r="H19" i="8"/>
  <c r="G19" i="8"/>
  <c r="D19" i="8"/>
  <c r="F19" i="8"/>
  <c r="AC34" i="18" l="1"/>
  <c r="W35" i="18"/>
  <c r="AH34" i="18"/>
  <c r="Z34" i="18"/>
  <c r="AI34" i="18"/>
  <c r="X34" i="18"/>
  <c r="AG34" i="18"/>
  <c r="AF34" i="18"/>
  <c r="AA34" i="18"/>
  <c r="Y34" i="18"/>
  <c r="AB34" i="18"/>
  <c r="AE34" i="18"/>
  <c r="AD34" i="18"/>
  <c r="F20" i="8"/>
  <c r="G20" i="8"/>
  <c r="D20" i="8"/>
  <c r="A20" i="8"/>
  <c r="K20" i="8"/>
  <c r="E20" i="8"/>
  <c r="B20" i="8"/>
  <c r="C20" i="8"/>
  <c r="H20" i="8"/>
  <c r="J20" i="8"/>
  <c r="I20" i="8"/>
  <c r="AH35" i="18" l="1"/>
  <c r="Z35" i="18"/>
  <c r="AG35" i="18"/>
  <c r="Y35" i="18"/>
  <c r="AE35" i="18"/>
  <c r="AC35" i="18"/>
  <c r="AB35" i="18"/>
  <c r="AA35" i="18"/>
  <c r="X35" i="18"/>
  <c r="AD35" i="18"/>
  <c r="AI35" i="18"/>
  <c r="AF35" i="18"/>
  <c r="K21" i="8"/>
  <c r="A21" i="8"/>
  <c r="I21" i="8"/>
  <c r="B21" i="8"/>
  <c r="J21" i="8"/>
  <c r="C21" i="8"/>
  <c r="G21" i="8"/>
  <c r="H21" i="8"/>
  <c r="E21" i="8"/>
  <c r="D21" i="8"/>
  <c r="F21" i="8"/>
  <c r="C22" i="8" l="1"/>
  <c r="F22" i="8"/>
  <c r="F23" i="8" s="1"/>
  <c r="G22" i="8"/>
  <c r="G23" i="8" s="1"/>
  <c r="E22" i="8"/>
  <c r="E23" i="8" s="1"/>
  <c r="B22" i="8"/>
  <c r="D22" i="8"/>
  <c r="D23" i="8" s="1"/>
  <c r="H23" i="8"/>
  <c r="I23" i="8"/>
  <c r="K23" i="8"/>
  <c r="J23" i="8"/>
  <c r="B23" i="8" l="1"/>
  <c r="C23" i="8"/>
</calcChain>
</file>

<file path=xl/sharedStrings.xml><?xml version="1.0" encoding="utf-8"?>
<sst xmlns="http://schemas.openxmlformats.org/spreadsheetml/2006/main" count="958" uniqueCount="619">
  <si>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</si>
  <si>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</si>
  <si>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</si>
  <si>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</si>
  <si>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</si>
  <si>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</si>
  <si>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</si>
  <si>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</si>
  <si>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</si>
  <si>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</si>
  <si>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</si>
  <si>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</si>
  <si>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</si>
  <si>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</si>
  <si>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 xml:space="preserve">Media enquiries </t>
  </si>
  <si>
    <t>newsdesk@beis.gov.uk</t>
  </si>
  <si>
    <t>020 7215 1000</t>
  </si>
  <si>
    <t>Commentary</t>
  </si>
  <si>
    <t>Contents</t>
  </si>
  <si>
    <t>Cover Sheet</t>
  </si>
  <si>
    <t>Description</t>
  </si>
  <si>
    <t xml:space="preserve">This table includes a list of worksheets in this workbook with links to those worksheets </t>
  </si>
  <si>
    <t>This worksheet contains one table</t>
  </si>
  <si>
    <t>Note 4</t>
  </si>
  <si>
    <t>Note 2</t>
  </si>
  <si>
    <t>Note 1</t>
  </si>
  <si>
    <t xml:space="preserve">Note </t>
  </si>
  <si>
    <t xml:space="preserve">This worksheet contains one table 
</t>
  </si>
  <si>
    <t>Notes</t>
  </si>
  <si>
    <t xml:space="preserve">Commentary </t>
  </si>
  <si>
    <t>Worksheet description</t>
  </si>
  <si>
    <t>Link</t>
  </si>
  <si>
    <t>Cover sheet</t>
  </si>
  <si>
    <t>Note 5</t>
  </si>
  <si>
    <t>Note 6</t>
  </si>
  <si>
    <t>Note 7</t>
  </si>
  <si>
    <t>Note 8</t>
  </si>
  <si>
    <t>Per cent change</t>
  </si>
  <si>
    <t>Total</t>
  </si>
  <si>
    <t>January</t>
  </si>
  <si>
    <t>February</t>
  </si>
  <si>
    <t>March</t>
  </si>
  <si>
    <t>April</t>
  </si>
  <si>
    <t>May</t>
  </si>
  <si>
    <t>June</t>
  </si>
  <si>
    <t>July</t>
  </si>
  <si>
    <t>August</t>
  </si>
  <si>
    <t>September</t>
  </si>
  <si>
    <t>October</t>
  </si>
  <si>
    <t>November</t>
  </si>
  <si>
    <t>December</t>
  </si>
  <si>
    <t>Year</t>
  </si>
  <si>
    <t>Month</t>
  </si>
  <si>
    <t>A</t>
  </si>
  <si>
    <t>D</t>
  </si>
  <si>
    <t>F</t>
  </si>
  <si>
    <t>H</t>
  </si>
  <si>
    <t>I</t>
  </si>
  <si>
    <t>J</t>
  </si>
  <si>
    <t>K</t>
  </si>
  <si>
    <t>L</t>
  </si>
  <si>
    <t>C</t>
  </si>
  <si>
    <t>E</t>
  </si>
  <si>
    <t>G</t>
  </si>
  <si>
    <t>B</t>
  </si>
  <si>
    <t>Some cells refer to notes which can be found on the notes worksheet</t>
  </si>
  <si>
    <t>Freeze panes are active on this sheet, to turn off freeze panes select 'view' then 'freeze panes' then 'unfreeze panes' or use [Alt W, F] </t>
  </si>
  <si>
    <t>In the latest three months</t>
  </si>
  <si>
    <t>Data sources and methodology for Solid fuels and derived gases (opens in a new window)</t>
  </si>
  <si>
    <t>Chris Michaels</t>
  </si>
  <si>
    <t>coalstatistics@beis.gov.uk</t>
  </si>
  <si>
    <t>Contents table</t>
  </si>
  <si>
    <t>Notes to understand the data</t>
  </si>
  <si>
    <t>Commentary on the latest trends in the data</t>
  </si>
  <si>
    <t>Main table (thousand tonnes)</t>
  </si>
  <si>
    <t>Annual (thousand tonnes)</t>
  </si>
  <si>
    <t>Quarter (thousand tonnes)</t>
  </si>
  <si>
    <t>Month (thousand tonnes)</t>
  </si>
  <si>
    <t>Includes an estimate for coal consumed by autogenerators.</t>
  </si>
  <si>
    <t>Low temperature carbonisation and patent fuel plants.</t>
  </si>
  <si>
    <t xml:space="preserve">Note 3 </t>
  </si>
  <si>
    <t>Includes estimates of imports.</t>
  </si>
  <si>
    <t xml:space="preserve">Includes heat generation (generation of heat for sale under the provision of a contract data are not available before 1999), collieries, domestic, public administration, commerce and agriculture.  </t>
  </si>
  <si>
    <t>Includes stocks held at ports.</t>
  </si>
  <si>
    <t>Note 9</t>
  </si>
  <si>
    <t>Annual!</t>
  </si>
  <si>
    <t>SUM JAN-</t>
  </si>
  <si>
    <t>Consumption</t>
  </si>
  <si>
    <t>Electricity Generators</t>
  </si>
  <si>
    <t>Coke ovens</t>
  </si>
  <si>
    <t>Other conversion industries</t>
  </si>
  <si>
    <t>Industry</t>
  </si>
  <si>
    <t>Other</t>
  </si>
  <si>
    <t>Jan</t>
  </si>
  <si>
    <t>Month!</t>
  </si>
  <si>
    <t>Feb</t>
  </si>
  <si>
    <t>Mar*</t>
  </si>
  <si>
    <t>Apr</t>
  </si>
  <si>
    <t>Jun*</t>
  </si>
  <si>
    <t>Jul</t>
  </si>
  <si>
    <t>Aug</t>
  </si>
  <si>
    <t>Sep*</t>
  </si>
  <si>
    <t>Oct</t>
  </si>
  <si>
    <t>Nov</t>
  </si>
  <si>
    <t>Dec*</t>
  </si>
  <si>
    <t>March*</t>
  </si>
  <si>
    <t>June*</t>
  </si>
  <si>
    <t>September*</t>
  </si>
  <si>
    <t>December*</t>
  </si>
  <si>
    <t>Total Stocks</t>
  </si>
  <si>
    <t>Coke ovens and blast furnaces</t>
  </si>
  <si>
    <t>Coke Ovens Stocks</t>
  </si>
  <si>
    <t>Figures in this table are rounded to two decimal places. Therefore, totals may not equal the exact sum of their constituents.</t>
  </si>
  <si>
    <t>Total [note 9]</t>
  </si>
  <si>
    <t>Electricity Generators Stocks
[note 6]</t>
  </si>
  <si>
    <t>Per cent change [note 8]</t>
  </si>
  <si>
    <t>Column1</t>
  </si>
  <si>
    <t>Electricity Generators
[note 1]</t>
  </si>
  <si>
    <t>Other Conversion Industries
[note 2]</t>
  </si>
  <si>
    <t>Other Stocks 
[note 7]</t>
  </si>
  <si>
    <t>Table 2.6 Coal consumption and stocks, annual data (thousand tonnes)</t>
  </si>
  <si>
    <t>Table 2.6 Coal consumption and stocks, quarterly data (thousand tonnes)</t>
  </si>
  <si>
    <t>Quarter 1 1995</t>
  </si>
  <si>
    <t>Quarter 2 1995</t>
  </si>
  <si>
    <t>Quarter 3 1995</t>
  </si>
  <si>
    <t>Quarter 4 1995</t>
  </si>
  <si>
    <t>Quarter 1 1996</t>
  </si>
  <si>
    <t>Quarter 2 1996</t>
  </si>
  <si>
    <t>Quarter 3 1996</t>
  </si>
  <si>
    <t>Quarter 4 1996</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</si>
  <si>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</si>
  <si>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</si>
  <si>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</si>
  <si>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</si>
  <si>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</si>
  <si>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</si>
  <si>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</si>
  <si>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</si>
  <si>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</si>
  <si>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</si>
  <si>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</si>
  <si>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</si>
  <si>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</si>
  <si>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</si>
  <si>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</si>
  <si>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</si>
  <si>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</si>
  <si>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</si>
  <si>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</si>
  <si>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</si>
  <si>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</si>
  <si>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</si>
  <si>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</si>
  <si>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</si>
  <si>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</si>
  <si>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</si>
  <si>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</si>
  <si>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</si>
  <si>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</si>
  <si>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</si>
  <si>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</si>
  <si>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</si>
  <si>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</si>
  <si>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</si>
  <si>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</si>
  <si>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</si>
  <si>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</si>
  <si>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</si>
  <si>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</si>
  <si>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</si>
  <si>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</si>
  <si>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</si>
  <si>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</si>
  <si>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</si>
  <si>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</si>
  <si>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</si>
  <si>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</si>
  <si>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</si>
  <si>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</si>
  <si>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</si>
  <si>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</si>
  <si>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</si>
  <si>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</si>
  <si>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</si>
  <si>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</si>
  <si>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</si>
  <si>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</si>
  <si>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</si>
  <si>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</si>
  <si>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</si>
  <si>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</si>
  <si>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</si>
  <si>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</si>
  <si>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</si>
  <si>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</si>
  <si>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</si>
  <si>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</si>
  <si>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</si>
  <si>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</si>
  <si>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</si>
  <si>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</si>
  <si>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</si>
  <si>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</si>
  <si>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</si>
  <si>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</si>
  <si>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</si>
  <si>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</si>
  <si>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</si>
  <si>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</si>
  <si>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</si>
  <si>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</si>
  <si>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</si>
  <si>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</si>
  <si>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</si>
  <si>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</si>
  <si>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</si>
  <si>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</si>
  <si>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</si>
  <si>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</si>
  <si>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</si>
  <si>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</si>
  <si>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</si>
  <si>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</si>
  <si>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</si>
  <si>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</si>
  <si>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</si>
  <si>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</si>
  <si>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</si>
  <si>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</si>
  <si>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</si>
  <si>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</si>
  <si>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</si>
  <si>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</si>
  <si>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</si>
  <si>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</si>
  <si>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</si>
  <si>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</si>
  <si>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</si>
  <si>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</si>
  <si>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</si>
  <si>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</si>
  <si>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</si>
  <si>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</si>
  <si>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</si>
  <si>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</si>
  <si>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</si>
  <si>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</si>
  <si>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</si>
  <si>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</si>
  <si>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</si>
  <si>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</si>
  <si>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</si>
  <si>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</si>
  <si>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</si>
  <si>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</si>
  <si>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</si>
  <si>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</si>
  <si>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</si>
  <si>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</si>
  <si>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</si>
  <si>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</si>
  <si>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</si>
  <si>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</si>
  <si>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</si>
  <si>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</si>
  <si>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</si>
  <si>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</si>
  <si>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</si>
  <si>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</si>
  <si>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</si>
  <si>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</si>
  <si>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</si>
  <si>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</si>
  <si>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</si>
  <si>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</si>
  <si>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</si>
  <si>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</si>
  <si>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</si>
  <si>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</si>
  <si>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</si>
  <si>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</si>
  <si>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</si>
  <si>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</si>
  <si>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</si>
  <si>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</si>
  <si>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</si>
  <si>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</si>
  <si>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</si>
  <si>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</si>
  <si>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</si>
  <si>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</si>
  <si>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</si>
  <si>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</si>
  <si>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</si>
  <si>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</si>
  <si>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</si>
  <si>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</si>
  <si>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</si>
  <si>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</si>
  <si>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</si>
  <si>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</si>
  <si>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</si>
  <si>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</si>
  <si>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</si>
  <si>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</si>
  <si>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</si>
  <si>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</si>
  <si>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</si>
  <si>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</si>
  <si>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</si>
  <si>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</si>
  <si>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</si>
  <si>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</si>
  <si>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</si>
  <si>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</si>
  <si>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</si>
  <si>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</si>
  <si>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</si>
  <si>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</si>
  <si>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</si>
  <si>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</si>
  <si>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</si>
  <si>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</si>
  <si>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</si>
  <si>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</si>
  <si>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</si>
  <si>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</si>
  <si>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</si>
  <si>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</si>
  <si>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</si>
  <si>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</si>
  <si>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</si>
  <si>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</si>
  <si>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</si>
  <si>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</si>
  <si>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</si>
  <si>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</si>
  <si>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</si>
  <si>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</si>
  <si>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</si>
  <si>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</si>
  <si>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</si>
  <si>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</si>
  <si>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</si>
  <si>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</si>
  <si>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</si>
  <si>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</si>
  <si>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</si>
  <si>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</si>
  <si>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</si>
  <si>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</si>
  <si>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</si>
  <si>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</si>
  <si>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</si>
  <si>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</si>
  <si>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</si>
  <si>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</si>
  <si>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</si>
  <si>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</si>
  <si>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</si>
  <si>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</si>
  <si>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</si>
  <si>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</si>
  <si>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</si>
  <si>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</si>
  <si>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</si>
  <si>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</si>
  <si>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</si>
  <si>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</si>
  <si>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</si>
  <si>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</si>
  <si>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</si>
  <si>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</si>
  <si>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</si>
  <si>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</si>
  <si>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</si>
  <si>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</si>
  <si>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</si>
  <si>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</si>
  <si>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</si>
  <si>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</si>
  <si>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</si>
  <si>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</si>
  <si>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</si>
  <si>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</si>
  <si>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</si>
  <si>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</si>
  <si>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</si>
  <si>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</si>
  <si>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</si>
  <si>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</si>
  <si>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</si>
  <si>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</si>
  <si>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</si>
  <si>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</si>
  <si>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</si>
  <si>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</si>
  <si>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</si>
  <si>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</si>
  <si>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</si>
  <si>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</si>
  <si>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</si>
  <si>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</si>
  <si>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</si>
  <si>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</si>
  <si>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</si>
  <si>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</si>
  <si>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</si>
  <si>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</si>
  <si>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</si>
  <si>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</si>
  <si>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</si>
  <si>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</si>
  <si>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</si>
  <si>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</si>
  <si>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</si>
  <si>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</si>
  <si>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</si>
  <si>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</si>
  <si>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</si>
  <si>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</si>
  <si>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</si>
  <si>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</si>
  <si>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</si>
  <si>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</si>
  <si>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</si>
  <si>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</si>
  <si>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</si>
  <si>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</si>
  <si>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</si>
  <si>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</si>
  <si>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</si>
  <si>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</si>
  <si>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</si>
  <si>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</si>
  <si>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</si>
  <si>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</si>
  <si>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</si>
  <si>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</si>
  <si>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</si>
  <si>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</si>
  <si>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</si>
  <si>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</si>
  <si>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</si>
  <si>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</si>
  <si>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</si>
  <si>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</si>
  <si>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</si>
  <si>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</si>
  <si>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</si>
  <si>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</si>
  <si>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</si>
  <si>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</si>
  <si>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</si>
  <si>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</si>
  <si>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</si>
  <si>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</si>
  <si>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</si>
  <si>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</si>
  <si>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</si>
  <si>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</si>
  <si>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</si>
  <si>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</si>
  <si>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</si>
  <si>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</si>
  <si>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</si>
  <si>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</si>
  <si>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</si>
  <si>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</si>
  <si>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</si>
  <si>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</si>
  <si>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</si>
  <si>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</si>
  <si>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</si>
  <si>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</si>
  <si>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</si>
  <si>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</si>
  <si>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</si>
  <si>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</si>
  <si>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</si>
  <si>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</si>
  <si>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</si>
  <si>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</si>
  <si>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</si>
  <si>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</si>
  <si>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</si>
  <si>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</si>
  <si>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</si>
  <si>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</si>
  <si>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</si>
  <si>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</si>
  <si>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</si>
  <si>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</si>
  <si>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</si>
  <si>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</si>
  <si>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</si>
  <si>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</si>
  <si>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</si>
  <si>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</si>
  <si>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</si>
  <si>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</si>
  <si>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</si>
  <si>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</si>
  <si>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</si>
  <si>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</si>
  <si>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</si>
  <si>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</si>
  <si>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</si>
  <si>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</si>
  <si>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</si>
  <si>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</si>
  <si>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</si>
  <si>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</si>
  <si>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</si>
  <si>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</si>
  <si>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</si>
  <si>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</si>
  <si>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</si>
  <si>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</si>
  <si>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</si>
  <si>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</si>
  <si>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</si>
  <si>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</si>
  <si>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</si>
  <si>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</si>
  <si>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</si>
  <si>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</si>
  <si>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</si>
  <si>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</si>
  <si>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</si>
  <si>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</si>
  <si>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</si>
  <si>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</si>
  <si>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</si>
  <si>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</si>
  <si>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</si>
  <si>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</si>
  <si>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</si>
  <si>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</si>
  <si>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</si>
  <si>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</si>
  <si>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</si>
  <si>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</si>
  <si>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</si>
  <si>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</si>
  <si>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</si>
  <si>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</si>
  <si>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</si>
  <si>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</si>
  <si>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</si>
  <si>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</si>
  <si>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</si>
  <si>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</si>
  <si>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</si>
  <si>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</si>
  <si>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</si>
  <si>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</si>
  <si>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</si>
  <si>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January 2021 [provisional]</t>
  </si>
  <si>
    <t>January - February 2021 [provisional]</t>
  </si>
  <si>
    <t>January - March 2021 [provisional]</t>
  </si>
  <si>
    <t>January - April 2021 [provisional]</t>
  </si>
  <si>
    <t>January - May 2021 [provisional]</t>
  </si>
  <si>
    <t>January - June 2021 [provisional]</t>
  </si>
  <si>
    <t>January - July 2021 [provisional]</t>
  </si>
  <si>
    <t>January - August 2021 [provisional]</t>
  </si>
  <si>
    <t>January - September 2021 [provisional]</t>
  </si>
  <si>
    <t>January - October 2021 [provisional]</t>
  </si>
  <si>
    <t>January - November 2021 [provisional]</t>
  </si>
  <si>
    <t>January - December 2021 [provisional]</t>
  </si>
  <si>
    <t>Includes stocks in transit, stocks held by manufactured solid fuel producers and undistribued stocks, i.e. stocks at collieries.</t>
  </si>
  <si>
    <t xml:space="preserve">Percentage change between the most recent three months and the same period in the previous year. </t>
  </si>
  <si>
    <t xml:space="preserve">Totals might not sum due to rounding, figures are rounded to two decimal places. </t>
  </si>
  <si>
    <t>Coal consumption and stocks, annual data (thousand tonnes)</t>
  </si>
  <si>
    <t>Coal consumption and stocks, quarterly data (thousand tonnes)</t>
  </si>
  <si>
    <t>Table 2.6 Coal consumption and stocks, monthly data (thousand tonnes)</t>
  </si>
  <si>
    <t>Coal consumption and stocks, monthly data (thousand tonnes)</t>
  </si>
  <si>
    <t>Coal consumption and stocks, main table (thousand tonnes)</t>
  </si>
  <si>
    <t>Table 2.6 Coal consumption and stocks, main table (thousand tonnes)</t>
  </si>
  <si>
    <t>Coal consumption and stocks</t>
  </si>
  <si>
    <t>This spreadsheet forms part of the National Statistics publication Energy Trends produced by the Department for Business, Energy and Industrial Strategy (BEIS). 
The data presented is on coal consumption and stocks. Monthly data are published two months in arrears, in thousand tonnes.</t>
  </si>
  <si>
    <t xml:space="preserve">This table contains supplementary information supporting coal consumption and stocks data which are referred to in the data presented in this workbook </t>
  </si>
  <si>
    <t>calculation_hide!</t>
  </si>
  <si>
    <t>August 2021</t>
  </si>
  <si>
    <t>Note 10</t>
  </si>
  <si>
    <t>Per cent change [note 10]</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</si>
  <si>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</si>
  <si>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</si>
  <si>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</si>
  <si>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</si>
  <si>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</si>
  <si>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</si>
  <si>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</si>
  <si>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</si>
  <si>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</si>
  <si>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</si>
  <si>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</si>
  <si>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</si>
  <si>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September 2021</t>
  </si>
  <si>
    <t>October 2021</t>
  </si>
  <si>
    <t>Other
[note 3]
[note 4] [note 5]</t>
  </si>
  <si>
    <t>November 2021</t>
  </si>
  <si>
    <t>Quarter 3 2021</t>
  </si>
  <si>
    <t xml:space="preserve">Percentage change between the most recent year and the previous year. </t>
  </si>
  <si>
    <t>December 2021</t>
  </si>
  <si>
    <t>January 2022</t>
  </si>
  <si>
    <t>February 2022</t>
  </si>
  <si>
    <t>Quarter 4 2021</t>
  </si>
  <si>
    <t>Quarter 1 2022 [provisional]</t>
  </si>
  <si>
    <t>March 2022</t>
  </si>
  <si>
    <t>Heat generation is based on an annual figure and is then split over a 12 monthly period.  The 2022 heat generation figures currently shown are the 2021 figures carried forward - these will be updated in June 2023.</t>
  </si>
  <si>
    <r>
      <t xml:space="preserve">This data was published on </t>
    </r>
    <r>
      <rPr>
        <b/>
        <sz val="12"/>
        <color theme="1"/>
        <rFont val="Calibri"/>
        <family val="2"/>
        <scheme val="minor"/>
      </rPr>
      <t>Thursday 28th July 2022</t>
    </r>
    <r>
      <rPr>
        <sz val="12"/>
        <color theme="1"/>
        <rFont val="Calibri"/>
        <family val="2"/>
        <scheme val="minor"/>
      </rPr>
      <t xml:space="preserve">
The next publication date is </t>
    </r>
    <r>
      <rPr>
        <b/>
        <sz val="12"/>
        <color theme="1"/>
        <rFont val="Calibri"/>
        <family val="2"/>
        <scheme val="minor"/>
      </rPr>
      <t>Thursday 25th August 2022</t>
    </r>
  </si>
  <si>
    <r>
      <t xml:space="preserve">This spreadsheet contains monthly data including </t>
    </r>
    <r>
      <rPr>
        <b/>
        <sz val="12"/>
        <rFont val="Calibri"/>
        <family val="2"/>
        <scheme val="minor"/>
      </rPr>
      <t>new data for May 2022</t>
    </r>
  </si>
  <si>
    <t>The revisions period is April 2022
Revisions are due to updates from data suppliers or the receipt of data replacing estimates unless otherwise stated</t>
  </si>
  <si>
    <t>May 2022 [provisional]</t>
  </si>
  <si>
    <t>April 2022</t>
  </si>
  <si>
    <t>Coal-fired generation increased over the last three months but fell to a record low in May 2022</t>
  </si>
  <si>
    <t>0774 159 8039</t>
  </si>
  <si>
    <r>
      <t>Coal consumption in the three months to May 2022 fell to 1.1 million tonnes, 4.6 per cent lower than in the same period a year earlier. 
Consumption by generators rose to 0.5 million tonnes, up 25 per cent compared to the same period last year. This increase occurred during the early part of the period when coal generators were increasingly called upon to meet intermittent spikes in demand, as high wholesale gas prices resulted in coal generators being favoured over gas generators during short-term grid balancing. Though coal is up in absolute terms on last year during the period, coal's place in the generation mix remains near historic lows and in May, MPP coal supply fell to a new record low of 17 thousand tonnes, with National Grid reporting 635 consecutive coal free hours. As coal generation fell in May, generation from gas, nuclear and renewables increased. With the Drax coal units mothballed at the end of March 2021, just three coal plants remain operational in the UK. The government remains committed to ending coal use for electricity generation by October 2024.
Consumption by coke ovens and blast furnaces, at 0.6 million tonnes, was down 23 per cent compared to last year.
Total stocks at the end of May 2022 stood at 1.2 million tonnes.</t>
    </r>
    <r>
      <rPr>
        <sz val="12"/>
        <color rgb="FFFF0000"/>
        <rFont val="Calibri"/>
        <family val="2"/>
        <scheme val="minor"/>
      </rPr>
      <t xml:space="preserve"> </t>
    </r>
    <r>
      <rPr>
        <sz val="12"/>
        <rFont val="Calibri"/>
        <family val="2"/>
        <scheme val="minor"/>
      </rPr>
      <t>This was down by 62 per cent compared to May 2021</t>
    </r>
    <r>
      <rPr>
        <sz val="12"/>
        <color rgb="FFFF0000"/>
        <rFont val="Calibri"/>
        <family val="2"/>
        <scheme val="minor"/>
      </rPr>
      <t xml:space="preserve">. </t>
    </r>
    <r>
      <rPr>
        <sz val="12"/>
        <rFont val="Calibri"/>
        <family val="2"/>
        <scheme val="minor"/>
      </rPr>
      <t xml:space="preserve">Other stocks (including undistributed stocks at collieries and stocks in transit) stood at 0.2 million tonnes at the end of May 2022.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</si>
</sst>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809]dd\ mmmm\ yyyy;@"/>
    <numFmt numFmtId="165" formatCode="#,##0.000"/>
    <numFmt numFmtId="166" formatCode="@\ \p"/>
    <numFmt numFmtId="167" formatCode="0;;;@"/>
    <numFmt numFmtId="168" formatCode="#,##0.0;\-#,##0.0"/>
    <numFmt numFmtId="169" formatCode="0_ ;\-0\ "/>
    <numFmt numFmtId="170" formatCode="_-* #,##0_-;\-* #,##0_-;_-* &quot;-&quot;??_-;_-@_-"/>
  </numFmts>
  <fonts count="3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0"/>
      <name val="MS Sans Serif"/>
      <family val="2"/>
    </font>
    <font>
      <sz val="8"/>
      <name val="Calibri"/>
      <family val="2"/>
      <scheme val="minor"/>
    </font>
    <font>
      <sz val="10"/>
      <name val="MS Sans Serif"/>
    </font>
    <font>
      <u/>
      <sz val="10"/>
      <color indexed="12"/>
      <name val="Arial"/>
      <family val="2"/>
    </font>
    <font>
      <b/>
      <sz val="18"/>
      <name val="MS Sans Serif"/>
      <family val="2"/>
    </font>
    <font>
      <b/>
      <sz val="10"/>
      <name val="MS Sans Serif"/>
      <family val="2"/>
    </font>
    <font>
      <i/>
      <sz val="10"/>
      <name val="MS Sans Serif"/>
      <family val="2"/>
    </font>
    <font>
      <sz val="8"/>
      <name val="MS Sans Serif"/>
      <family val="2"/>
    </font>
    <font>
      <sz val="12"/>
      <name val="Calibri"/>
      <family val="2"/>
      <scheme val="minor"/>
    </font>
    <font>
      <i/>
      <sz val="10"/>
      <name val="MS Sans Serif"/>
    </font>
    <font>
      <sz val="10"/>
      <color indexed="49"/>
      <name val="MS Sans Serif"/>
      <family val="2"/>
    </font>
    <font>
      <b/>
      <sz val="10"/>
      <name val="MS Sans Serif"/>
    </font>
    <font>
      <b/>
      <u/>
      <sz val="10"/>
      <name val="MS Sans Serif"/>
      <family val="2"/>
    </font>
    <font>
      <sz val="10"/>
      <name val="Times New Roman"/>
      <family val="1"/>
    </font>
    <font>
      <sz val="8"/>
      <name val="Dutch"/>
    </font>
    <font>
      <sz val="10"/>
      <color indexed="14"/>
      <name val="MS Sans Serif"/>
      <family val="2"/>
    </font>
    <font>
      <sz val="8"/>
      <name val="Times New Roman"/>
      <family val="1"/>
    </font>
    <font>
      <sz val="10"/>
      <color indexed="12"/>
      <name val="MS Sans Serif"/>
      <family val="2"/>
    </font>
    <font>
      <sz val="12"/>
      <color theme="0"/>
      <name val="Calibri"/>
      <family val="2"/>
      <scheme val="minor"/>
    </font>
    <font>
      <sz val="11"/>
      <color theme="1"/>
      <name val="Calibri"/>
      <family val="2"/>
      <scheme val="minor"/>
    </font>
    <font>
      <b/>
      <sz val="12"/>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1">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8">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0" fontId="9" fillId="0" borderId="0"/>
    <xf numFmtId="164" fontId="11" fillId="0" borderId="0"/>
    <xf numFmtId="9" fontId="9" fillId="0" borderId="0" applyFont="0" applyFill="0" applyBorder="0" applyAlignment="0" applyProtection="0"/>
    <xf numFmtId="43" fontId="9" fillId="0" borderId="0" applyFont="0" applyFill="0" applyBorder="0" applyAlignment="0" applyProtection="0"/>
    <xf numFmtId="0" fontId="12" fillId="0" borderId="0" applyNumberFormat="0" applyFill="0" applyBorder="0" applyAlignment="0" applyProtection="0">
      <alignment vertical="top"/>
      <protection locked="0"/>
    </xf>
    <xf numFmtId="164" fontId="9" fillId="0" borderId="0"/>
    <xf numFmtId="40" fontId="9" fillId="0" borderId="0" applyFont="0" applyFill="0" applyBorder="0" applyAlignment="0" applyProtection="0"/>
    <xf numFmtId="0" fontId="9" fillId="0" borderId="0"/>
    <xf numFmtId="0" fontId="11" fillId="0" borderId="0"/>
    <xf numFmtId="43" fontId="28" fillId="0" borderId="0" applyFont="0" applyFill="0" applyBorder="0" applyAlignment="0" applyProtection="0"/>
    <xf numFmtId="9" fontId="28" fillId="0" borderId="0" applyFont="0" applyFill="0" applyBorder="0" applyAlignment="0" applyProtection="0"/>
  </cellStyleXfs>
  <cellXfs count="115">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8" fillId="0" borderId="0" xfId="6"/>
    <xf numFmtId="0" fontId="3" fillId="0" borderId="0" xfId="2" applyFill="1"/>
    <xf numFmtId="0" fontId="1" fillId="0" borderId="0" xfId="1">
      <alignment vertical="center"/>
    </xf>
    <xf numFmtId="0" fontId="1" fillId="0" borderId="0" xfId="1" applyAlignment="1">
      <alignment horizontal="left" vertical="center"/>
    </xf>
    <xf numFmtId="0" fontId="2" fillId="0" borderId="0" xfId="5" applyAlignment="1">
      <alignment horizontal="left" vertical="center" wrapText="1"/>
    </xf>
    <xf numFmtId="0" fontId="17" fillId="0" borderId="0" xfId="5" applyFont="1">
      <alignment vertical="center" wrapText="1"/>
    </xf>
    <xf numFmtId="0" fontId="7" fillId="0" borderId="0" xfId="3" applyAlignment="1">
      <alignment vertical="center" wrapText="1"/>
    </xf>
    <xf numFmtId="0" fontId="6" fillId="0" borderId="0" xfId="11" applyFont="1" applyAlignment="1" applyProtection="1">
      <alignment vertical="center"/>
    </xf>
    <xf numFmtId="0" fontId="2" fillId="0" borderId="0" xfId="5" applyAlignment="1">
      <alignment vertical="top" wrapText="1"/>
    </xf>
    <xf numFmtId="0" fontId="2" fillId="0" borderId="0" xfId="5" applyAlignment="1">
      <alignment horizontal="left" vertical="top" wrapText="1"/>
    </xf>
    <xf numFmtId="0" fontId="17" fillId="3" borderId="0" xfId="14" applyFont="1" applyFill="1" applyAlignment="1">
      <alignment vertical="top" wrapText="1"/>
    </xf>
    <xf numFmtId="0" fontId="11" fillId="0" borderId="0" xfId="15"/>
    <xf numFmtId="0" fontId="13" fillId="0" borderId="0" xfId="15" applyFont="1"/>
    <xf numFmtId="0" fontId="18" fillId="0" borderId="0" xfId="15" applyFont="1"/>
    <xf numFmtId="0" fontId="16" fillId="0" borderId="0" xfId="15" applyFont="1" applyAlignment="1">
      <alignment horizontal="right" wrapText="1"/>
    </xf>
    <xf numFmtId="3" fontId="19" fillId="0" borderId="0" xfId="15" applyNumberFormat="1" applyFont="1"/>
    <xf numFmtId="0" fontId="20" fillId="0" borderId="11" xfId="15" applyFont="1" applyBorder="1"/>
    <xf numFmtId="0" fontId="20" fillId="4" borderId="12" xfId="15" applyFont="1" applyFill="1" applyBorder="1"/>
    <xf numFmtId="0" fontId="20" fillId="0" borderId="13" xfId="15" applyFont="1" applyBorder="1"/>
    <xf numFmtId="0" fontId="20" fillId="4" borderId="14" xfId="15" applyFont="1" applyFill="1" applyBorder="1"/>
    <xf numFmtId="1" fontId="11" fillId="0" borderId="0" xfId="15" applyNumberFormat="1"/>
    <xf numFmtId="3" fontId="11" fillId="0" borderId="0" xfId="15" applyNumberFormat="1"/>
    <xf numFmtId="0" fontId="14" fillId="4" borderId="0" xfId="15" applyFont="1" applyFill="1"/>
    <xf numFmtId="0" fontId="11" fillId="0" borderId="15" xfId="15" applyBorder="1"/>
    <xf numFmtId="0" fontId="9" fillId="0" borderId="0" xfId="15" applyFont="1"/>
    <xf numFmtId="0" fontId="21" fillId="0" borderId="0" xfId="15" applyFont="1"/>
    <xf numFmtId="0" fontId="11" fillId="0" borderId="7" xfId="15" applyBorder="1"/>
    <xf numFmtId="0" fontId="15" fillId="0" borderId="7" xfId="15" applyFont="1" applyBorder="1" applyAlignment="1">
      <alignment horizontal="right" wrapText="1"/>
    </xf>
    <xf numFmtId="0" fontId="15" fillId="0" borderId="0" xfId="15" applyFont="1" applyAlignment="1">
      <alignment horizontal="right" wrapText="1"/>
    </xf>
    <xf numFmtId="0" fontId="11" fillId="0" borderId="10" xfId="15" applyBorder="1"/>
    <xf numFmtId="3" fontId="9" fillId="0" borderId="0" xfId="15" applyNumberFormat="1" applyFont="1"/>
    <xf numFmtId="0" fontId="14" fillId="4" borderId="16" xfId="15" applyFont="1" applyFill="1" applyBorder="1"/>
    <xf numFmtId="0" fontId="11" fillId="0" borderId="1" xfId="15" applyBorder="1"/>
    <xf numFmtId="0" fontId="11" fillId="0" borderId="9" xfId="15" applyBorder="1"/>
    <xf numFmtId="3" fontId="9" fillId="0" borderId="7" xfId="15" applyNumberFormat="1" applyFont="1" applyBorder="1"/>
    <xf numFmtId="1" fontId="22" fillId="0" borderId="0" xfId="15" applyNumberFormat="1" applyFont="1"/>
    <xf numFmtId="0" fontId="11" fillId="0" borderId="5" xfId="15" applyBorder="1"/>
    <xf numFmtId="1" fontId="23" fillId="0" borderId="0" xfId="15" applyNumberFormat="1" applyFont="1" applyAlignment="1">
      <alignment horizontal="right"/>
    </xf>
    <xf numFmtId="3" fontId="23" fillId="0" borderId="0" xfId="15" applyNumberFormat="1" applyFont="1" applyAlignment="1">
      <alignment horizontal="right"/>
    </xf>
    <xf numFmtId="3" fontId="9" fillId="0" borderId="0" xfId="15" applyNumberFormat="1" applyFont="1" applyAlignment="1">
      <alignment horizontal="right"/>
    </xf>
    <xf numFmtId="165" fontId="24" fillId="0" borderId="0" xfId="15" applyNumberFormat="1" applyFont="1" applyAlignment="1">
      <alignment horizontal="right"/>
    </xf>
    <xf numFmtId="3" fontId="25" fillId="0" borderId="0" xfId="15" applyNumberFormat="1" applyFont="1" applyAlignment="1">
      <alignment horizontal="right"/>
    </xf>
    <xf numFmtId="165" fontId="24" fillId="0" borderId="0" xfId="15" applyNumberFormat="1" applyFont="1"/>
    <xf numFmtId="165" fontId="11" fillId="0" borderId="0" xfId="15" applyNumberFormat="1"/>
    <xf numFmtId="165" fontId="0" fillId="0" borderId="0" xfId="13" applyNumberFormat="1" applyFont="1"/>
    <xf numFmtId="166" fontId="11" fillId="0" borderId="0" xfId="15" applyNumberFormat="1"/>
    <xf numFmtId="165" fontId="26" fillId="0" borderId="0" xfId="15" applyNumberFormat="1" applyFont="1"/>
    <xf numFmtId="167" fontId="11" fillId="0" borderId="0" xfId="15" applyNumberFormat="1"/>
    <xf numFmtId="3" fontId="9" fillId="0" borderId="3" xfId="15" applyNumberFormat="1" applyFont="1" applyBorder="1"/>
    <xf numFmtId="167" fontId="11" fillId="0" borderId="7" xfId="15" applyNumberFormat="1" applyBorder="1"/>
    <xf numFmtId="1" fontId="11" fillId="0" borderId="7" xfId="15" applyNumberFormat="1" applyBorder="1"/>
    <xf numFmtId="0" fontId="27" fillId="0" borderId="0" xfId="5" applyFont="1" applyBorder="1">
      <alignment vertical="center" wrapText="1"/>
    </xf>
    <xf numFmtId="37" fontId="2" fillId="0" borderId="0" xfId="5" applyNumberFormat="1">
      <alignment vertical="center" wrapText="1"/>
    </xf>
    <xf numFmtId="0" fontId="27" fillId="0" borderId="0" xfId="5" applyFont="1" applyFill="1">
      <alignment vertical="center" wrapText="1"/>
    </xf>
    <xf numFmtId="0" fontId="2" fillId="0" borderId="17" xfId="5" applyBorder="1" applyAlignment="1">
      <alignment horizontal="center" vertical="center" wrapText="1"/>
    </xf>
    <xf numFmtId="0" fontId="2" fillId="0" borderId="18" xfId="5" applyBorder="1" applyAlignment="1">
      <alignment horizontal="center" vertical="center" wrapText="1"/>
    </xf>
    <xf numFmtId="0" fontId="2" fillId="0" borderId="1" xfId="5" applyBorder="1" applyAlignment="1">
      <alignment horizontal="center" vertical="center" wrapText="1"/>
    </xf>
    <xf numFmtId="1" fontId="2" fillId="0" borderId="4" xfId="5" applyNumberFormat="1" applyBorder="1">
      <alignment vertical="center" wrapText="1"/>
    </xf>
    <xf numFmtId="1" fontId="2" fillId="0" borderId="8" xfId="5" applyNumberFormat="1" applyBorder="1">
      <alignment vertical="center" wrapText="1"/>
    </xf>
    <xf numFmtId="37" fontId="2" fillId="0" borderId="4" xfId="5" applyNumberFormat="1" applyBorder="1">
      <alignment vertical="center" wrapText="1"/>
    </xf>
    <xf numFmtId="37" fontId="2" fillId="0" borderId="8" xfId="5" applyNumberFormat="1" applyBorder="1">
      <alignment vertical="center" wrapText="1"/>
    </xf>
    <xf numFmtId="0" fontId="2" fillId="0" borderId="4" xfId="5" applyBorder="1" applyAlignment="1">
      <alignment horizontal="right" vertical="center" wrapText="1"/>
    </xf>
    <xf numFmtId="0" fontId="2" fillId="0" borderId="8" xfId="5" applyBorder="1" applyAlignment="1">
      <alignment horizontal="right" vertical="center" wrapText="1"/>
    </xf>
    <xf numFmtId="0" fontId="27" fillId="0" borderId="0" xfId="5" applyFont="1">
      <alignment vertical="center" wrapText="1"/>
    </xf>
    <xf numFmtId="0" fontId="2" fillId="0" borderId="19" xfId="5" applyBorder="1" applyAlignment="1">
      <alignment horizontal="right" vertical="center" wrapText="1"/>
    </xf>
    <xf numFmtId="0" fontId="2" fillId="0" borderId="20" xfId="5" applyBorder="1" applyAlignment="1">
      <alignment horizontal="right" vertical="center" wrapText="1"/>
    </xf>
    <xf numFmtId="0" fontId="2" fillId="0" borderId="2" xfId="5" applyBorder="1" applyAlignment="1">
      <alignment horizontal="center" vertical="center" wrapText="1"/>
    </xf>
    <xf numFmtId="0" fontId="2" fillId="0" borderId="3" xfId="5" applyBorder="1" applyAlignment="1">
      <alignment horizontal="center" vertical="center" wrapText="1"/>
    </xf>
    <xf numFmtId="0" fontId="2" fillId="0" borderId="4" xfId="5" applyBorder="1" applyAlignment="1">
      <alignment horizontal="center" vertical="center" wrapText="1"/>
    </xf>
    <xf numFmtId="167" fontId="9" fillId="0" borderId="0" xfId="7" applyNumberFormat="1"/>
    <xf numFmtId="37" fontId="11" fillId="0" borderId="0" xfId="15" applyNumberFormat="1"/>
    <xf numFmtId="37" fontId="2" fillId="0" borderId="0" xfId="5" applyNumberFormat="1" applyBorder="1" applyAlignment="1">
      <alignment horizontal="right" vertical="center" wrapText="1"/>
    </xf>
    <xf numFmtId="37" fontId="2" fillId="0" borderId="3" xfId="5" applyNumberFormat="1" applyBorder="1" applyAlignment="1">
      <alignment horizontal="right" vertical="center" wrapText="1"/>
    </xf>
    <xf numFmtId="37" fontId="2" fillId="0" borderId="4" xfId="5" applyNumberFormat="1" applyBorder="1" applyAlignment="1">
      <alignment horizontal="right" vertical="center" wrapText="1"/>
    </xf>
    <xf numFmtId="37" fontId="2" fillId="0" borderId="6" xfId="5" applyNumberFormat="1" applyBorder="1" applyAlignment="1">
      <alignment horizontal="right" vertical="center" wrapText="1"/>
    </xf>
    <xf numFmtId="37" fontId="2" fillId="0" borderId="8" xfId="5" applyNumberFormat="1" applyBorder="1" applyAlignment="1">
      <alignment horizontal="right" vertical="center" wrapText="1"/>
    </xf>
    <xf numFmtId="37" fontId="2" fillId="2" borderId="7" xfId="5" applyNumberFormat="1" applyFill="1" applyBorder="1" applyAlignment="1">
      <alignment horizontal="right" vertical="center" wrapText="1"/>
    </xf>
    <xf numFmtId="37" fontId="2" fillId="2" borderId="6" xfId="5" applyNumberFormat="1" applyFill="1" applyBorder="1" applyAlignment="1">
      <alignment horizontal="right" vertical="center" wrapText="1"/>
    </xf>
    <xf numFmtId="37" fontId="2" fillId="0" borderId="18" xfId="5" applyNumberFormat="1" applyBorder="1" applyAlignment="1">
      <alignment horizontal="right" vertical="center" wrapText="1"/>
    </xf>
    <xf numFmtId="37" fontId="2" fillId="0" borderId="1" xfId="5" applyNumberFormat="1" applyBorder="1" applyAlignment="1">
      <alignment horizontal="right" vertical="center" wrapText="1"/>
    </xf>
    <xf numFmtId="37" fontId="2" fillId="0" borderId="19" xfId="5" applyNumberFormat="1" applyBorder="1" applyAlignment="1">
      <alignment horizontal="right" vertical="center" wrapText="1"/>
    </xf>
    <xf numFmtId="37" fontId="2" fillId="0" borderId="20" xfId="5" applyNumberFormat="1" applyBorder="1" applyAlignment="1">
      <alignment horizontal="right" vertical="center" wrapText="1"/>
    </xf>
    <xf numFmtId="37" fontId="2" fillId="2" borderId="5" xfId="5" applyNumberFormat="1" applyFill="1" applyBorder="1" applyAlignment="1">
      <alignment horizontal="right" vertical="center" wrapText="1"/>
    </xf>
    <xf numFmtId="37" fontId="2" fillId="0" borderId="15" xfId="5" applyNumberFormat="1" applyBorder="1" applyAlignment="1">
      <alignment horizontal="right" vertical="center" wrapText="1"/>
    </xf>
    <xf numFmtId="37" fontId="2" fillId="2" borderId="15" xfId="5" applyNumberFormat="1" applyFill="1" applyBorder="1" applyAlignment="1">
      <alignment horizontal="right" vertical="center" wrapText="1"/>
    </xf>
    <xf numFmtId="168" fontId="2" fillId="2" borderId="7" xfId="5" applyNumberFormat="1" applyFill="1" applyBorder="1" applyAlignment="1">
      <alignment horizontal="right" vertical="center" wrapText="1"/>
    </xf>
    <xf numFmtId="168" fontId="2" fillId="2" borderId="18" xfId="5" applyNumberFormat="1" applyFill="1" applyBorder="1" applyAlignment="1">
      <alignment horizontal="right" vertical="center" wrapText="1"/>
    </xf>
    <xf numFmtId="169" fontId="2" fillId="0" borderId="19" xfId="16" applyNumberFormat="1" applyFont="1" applyBorder="1" applyAlignment="1">
      <alignment horizontal="right" vertical="center" wrapText="1"/>
    </xf>
    <xf numFmtId="169" fontId="2" fillId="0" borderId="20" xfId="16" applyNumberFormat="1" applyFont="1" applyBorder="1" applyAlignment="1">
      <alignment horizontal="right" vertical="center" wrapText="1"/>
    </xf>
    <xf numFmtId="0" fontId="17" fillId="0" borderId="0" xfId="5" applyFont="1" applyAlignment="1">
      <alignment horizontal="left" vertical="top" wrapText="1"/>
    </xf>
    <xf numFmtId="0" fontId="2" fillId="0" borderId="20" xfId="5" applyFill="1" applyBorder="1" applyAlignment="1">
      <alignment horizontal="right" vertical="center" wrapText="1"/>
    </xf>
    <xf numFmtId="37" fontId="2" fillId="0" borderId="0" xfId="5" applyNumberFormat="1" applyFill="1">
      <alignment vertical="center" wrapText="1"/>
    </xf>
    <xf numFmtId="49" fontId="2" fillId="0" borderId="20" xfId="5" applyNumberFormat="1" applyBorder="1" applyAlignment="1">
      <alignment horizontal="right" vertical="center" wrapText="1"/>
    </xf>
    <xf numFmtId="37" fontId="2" fillId="0" borderId="8" xfId="5" applyNumberFormat="1" applyFill="1" applyBorder="1">
      <alignment vertical="center" wrapText="1"/>
    </xf>
    <xf numFmtId="0" fontId="11" fillId="0" borderId="0" xfId="15" applyFont="1" applyFill="1"/>
    <xf numFmtId="167" fontId="9" fillId="0" borderId="0" xfId="7" quotePrefix="1" applyNumberFormat="1"/>
    <xf numFmtId="168" fontId="2" fillId="2" borderId="1" xfId="5" applyNumberFormat="1" applyFill="1" applyBorder="1" applyAlignment="1">
      <alignment horizontal="right" vertical="center" wrapText="1"/>
    </xf>
    <xf numFmtId="49" fontId="2" fillId="0" borderId="20" xfId="5" applyNumberFormat="1" applyFill="1" applyBorder="1" applyAlignment="1">
      <alignment horizontal="right" vertical="center" wrapText="1"/>
    </xf>
    <xf numFmtId="9" fontId="2" fillId="0" borderId="0" xfId="17" applyFont="1" applyAlignment="1">
      <alignment vertical="center" wrapText="1"/>
    </xf>
    <xf numFmtId="1" fontId="2" fillId="0" borderId="8" xfId="5" applyNumberFormat="1" applyFill="1" applyBorder="1">
      <alignment vertical="center" wrapText="1"/>
    </xf>
    <xf numFmtId="0" fontId="7" fillId="0" borderId="0" xfId="3" applyFont="1" applyAlignment="1">
      <alignment wrapText="1"/>
    </xf>
    <xf numFmtId="0" fontId="6" fillId="3" borderId="0" xfId="4" applyFill="1" applyAlignment="1" applyProtection="1">
      <alignment horizontal="left"/>
    </xf>
    <xf numFmtId="170" fontId="2" fillId="0" borderId="0" xfId="16" applyNumberFormat="1" applyFont="1" applyAlignment="1">
      <alignment vertical="center" wrapText="1"/>
    </xf>
    <xf numFmtId="0" fontId="9" fillId="0" borderId="0" xfId="15" applyFont="1" applyAlignment="1">
      <alignment horizontal="center"/>
    </xf>
  </cellXfs>
  <cellStyles count="18">
    <cellStyle name="Comma" xfId="16" builtinId="3"/>
    <cellStyle name="Comma 2" xfId="10" xr:uid="{63CD3B5B-04E3-4BC4-A6C7-1A4A5233B353}"/>
    <cellStyle name="Comma 2 2" xfId="13" xr:uid="{7207B863-2622-4E1D-B81F-0FC0BD2D7C4A}"/>
    <cellStyle name="Heading 1" xfId="1" builtinId="16"/>
    <cellStyle name="Heading 2" xfId="2" builtinId="17"/>
    <cellStyle name="Heading 3" xfId="3" builtinId="18"/>
    <cellStyle name="Hyperlink" xfId="4" builtinId="8"/>
    <cellStyle name="Hyperlink 2" xfId="11" xr:uid="{829209B4-F8BE-4755-9961-F95723A76813}"/>
    <cellStyle name="Normal" xfId="0" builtinId="0"/>
    <cellStyle name="Normal 2" xfId="6" xr:uid="{F8856932-983C-45EF-B519-29ACEC184DDB}"/>
    <cellStyle name="Normal 3" xfId="7" xr:uid="{199E7E41-DDF9-4D86-93B9-013B4FE1C727}"/>
    <cellStyle name="Normal 4" xfId="5" xr:uid="{C0251386-D038-42BD-8AD3-469FC6459F02}"/>
    <cellStyle name="Normal 4 2" xfId="12" xr:uid="{F410C91D-E73D-4FCB-BD36-A9B6ACAF804C}"/>
    <cellStyle name="Normal 5" xfId="8" xr:uid="{665B701B-006A-4089-A96A-32398A78A0DB}"/>
    <cellStyle name="Normal 6" xfId="15" xr:uid="{13B362FF-CC18-4212-95B9-609A6F8883FB}"/>
    <cellStyle name="Normal_2_2coalconsumption-ettab05" xfId="14" xr:uid="{4A2F765C-8070-4B28-AAD7-50E5F8CA21C5}"/>
    <cellStyle name="Percent" xfId="17" builtinId="5"/>
    <cellStyle name="Percent 2" xfId="9" xr:uid="{30563316-A72F-4B6E-B87E-AE8DD9BD1ED1}"/>
  </cellStyles>
  <dxfs count="51">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alignment horizontal="right" vertical="center" textRotation="0" wrapText="1" indent="0" justifyLastLine="0" shrinkToFit="0" readingOrder="0"/>
      <border diagonalUp="0" diagonalDown="0">
        <left style="thin">
          <color indexed="64"/>
        </left>
        <right style="thin">
          <color indexed="64"/>
        </right>
        <top/>
        <bottom/>
        <vertical/>
        <horizontal/>
      </border>
    </dxf>
    <dxf>
      <numFmt numFmtId="5" formatCode="#,##0;\-#,##0"/>
      <border diagonalUp="0" diagonalDown="0">
        <left/>
        <right style="thin">
          <color indexed="64"/>
        </right>
        <top/>
        <bottom/>
        <vertical/>
        <horizontal/>
      </border>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alignment horizontal="right" vertical="center" textRotation="0" wrapText="1" indent="0" justifyLastLine="0" shrinkToFit="0" readingOrder="0"/>
      <border diagonalUp="0" diagonalDown="0">
        <left/>
        <right style="thin">
          <color indexed="64"/>
        </right>
        <top/>
        <bottom/>
        <vertical/>
        <horizontal/>
      </border>
    </dxf>
    <dxf>
      <numFmt numFmtId="5" formatCode="#,##0;\-#,##0"/>
      <border diagonalUp="0" diagonalDown="0">
        <left/>
        <right style="thin">
          <color indexed="64"/>
        </right>
        <top/>
        <bottom/>
        <vertical/>
        <horizontal/>
      </border>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1" formatCode="0"/>
      <border diagonalUp="0" diagonalDown="0">
        <left/>
        <right style="thin">
          <color indexed="64"/>
        </right>
        <top/>
        <bottom/>
        <vertical/>
        <horizontal/>
      </border>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dxf>
    <dxf>
      <numFmt numFmtId="5" formatCode="#,##0;\-#,##0"/>
      <alignment horizontal="right" vertical="center" textRotation="0" wrapText="1" indent="0" justifyLastLine="0" shrinkToFit="0" readingOrder="0"/>
      <border diagonalUp="0" diagonalDown="0">
        <right style="thin">
          <color indexed="64"/>
        </right>
        <vertical/>
      </border>
    </dxf>
    <dxf>
      <numFmt numFmtId="5" formatCode="#,##0;\-#,##0"/>
      <alignment horizontal="right" vertical="center"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_hide"/>
      <sheetName val="Main Table (Million m3)"/>
      <sheetName val="Annual (Million m3)"/>
      <sheetName val="Quarter (Million m3)"/>
      <sheetName val="Month (Million m3)"/>
      <sheetName val="Calculation (MM3)"/>
      <sheetName val="Calorific Values"/>
      <sheetName val="Calculation (GWh)"/>
      <sheetName val="Cover_Sheet2"/>
      <sheetName val="Main_Table_(GWh)2"/>
      <sheetName val="Annual_(GWh)2"/>
      <sheetName val="Quarter_(GWh)2"/>
      <sheetName val="Month_(GWh)2"/>
      <sheetName val="Calculation_(GWh)_hide2"/>
      <sheetName val="Main_Table_(Million_m3)2"/>
      <sheetName val="Annual_(Million_m3)2"/>
      <sheetName val="Quarter_(Million_m3)2"/>
      <sheetName val="Month_(Million_m3)2"/>
      <sheetName val="Calculation_(MM3)2"/>
      <sheetName val="Calorific_Values2"/>
      <sheetName val="Calculation_(GWh)2"/>
      <sheetName val="Cover_Sheet"/>
      <sheetName val="Main_Table_(GWh)"/>
      <sheetName val="Annual_(GWh)"/>
      <sheetName val="Quarter_(GWh)"/>
      <sheetName val="Month_(GWh)"/>
      <sheetName val="Calculation_(GWh)_hide"/>
      <sheetName val="Main_Table_(Million_m3)"/>
      <sheetName val="Annual_(Million_m3)"/>
      <sheetName val="Quarter_(Million_m3)"/>
      <sheetName val="Month_(Million_m3)"/>
      <sheetName val="Calculation_(MM3)"/>
      <sheetName val="Calorific_Values"/>
      <sheetName val="Calculation_(GWh)"/>
      <sheetName val="Cover_Sheet1"/>
      <sheetName val="Main_Table_(GWh)1"/>
      <sheetName val="Annual_(GWh)1"/>
      <sheetName val="Quarter_(GWh)1"/>
      <sheetName val="Month_(GWh)1"/>
      <sheetName val="Calculation_(GWh)_hide1"/>
      <sheetName val="Main_Table_(Million_m3)1"/>
      <sheetName val="Annual_(Million_m3)1"/>
      <sheetName val="Quarter_(Million_m3)1"/>
      <sheetName val="Month_(Million_m3)1"/>
      <sheetName val="Calculation_(MM3)1"/>
      <sheetName val="Calorific_Values1"/>
      <sheetName val="Calculation_(GWh)1"/>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5FA612-44D2-420E-A0E1-E376B69B1CAF}" name="Contents5" displayName="Contents5" ref="A4:B12" totalsRowShown="0" dataDxfId="50" headerRowCellStyle="Heading 2" dataCellStyle="Hyperlink">
  <tableColumns count="2">
    <tableColumn id="1" xr3:uid="{E49F2D2F-C566-42AF-ABAA-E07EE4C44131}" name="Worksheet description" dataDxfId="49" dataCellStyle="Normal 4"/>
    <tableColumn id="2" xr3:uid="{5916BCFD-CCB1-4A63-ADFB-5BCBE120286B}" name="Link" dataDxfId="48"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0B0EB-7143-4E7C-9678-C0FF782B5755}" name="Notes" displayName="Notes" ref="A4:B14" totalsRowShown="0" dataDxfId="47" headerRowCellStyle="Heading 2">
  <tableColumns count="2">
    <tableColumn id="1" xr3:uid="{78CED3D1-3326-4B98-A7D9-0AD5792C445E}" name="Note " dataDxfId="46" dataCellStyle="Normal 4"/>
    <tableColumn id="2" xr3:uid="{D7D741AD-FAD9-458E-AC6E-92046E3B30EB}" name="Description" dataDxfId="4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E06D65-6C06-4704-8D96-DA75575D3036}" name="Table2.6_coal_consumption_and_coal_stocks_main_table_thousand_tonnes" displayName="Table2.6_coal_consumption_and_coal_stocks_main_table_thousand_tonnes" ref="A5:K23" totalsRowShown="0" dataDxfId="44" headerRowCellStyle="Normal 4" dataCellStyle="Normal 4">
  <tableColumns count="11">
    <tableColumn id="1" xr3:uid="{3697E10F-C6B5-41F5-8694-09134FBB58B7}" name="Column1" dataDxfId="43" dataCellStyle="Normal 4"/>
    <tableColumn id="2" xr3:uid="{F4CC30F5-DA78-45E1-8246-72D7CF979446}" name="Total" dataDxfId="42" dataCellStyle="Normal 4"/>
    <tableColumn id="3" xr3:uid="{9FEA7201-3D7A-4D0E-BF4B-0F0A07A4DC47}" name="Electricity Generators_x000a_[note 1]" dataDxfId="41" dataCellStyle="Normal 4"/>
    <tableColumn id="4" xr3:uid="{A798EA4F-D96F-40A4-AF4C-9C9AD5FE7730}" name="Coke ovens and blast furnaces" dataDxfId="40" dataCellStyle="Normal 4"/>
    <tableColumn id="5" xr3:uid="{A2D2CA1A-2C82-45D6-8AC6-F75958F9BDA4}" name="Other Conversion Industries_x000a_[note 2]" dataDxfId="39" dataCellStyle="Normal 4"/>
    <tableColumn id="6" xr3:uid="{BA84B9CD-A533-4C9C-8D73-C93503CA8A95}" name="Industry" dataDxfId="38" dataCellStyle="Normal 4"/>
    <tableColumn id="7" xr3:uid="{4F3992C6-FD30-44EA-86B4-4C38522A4AD4}" name="Other_x000a_[note 3]_x000a_[note 4] [note 5]" dataDxfId="37" dataCellStyle="Normal 4"/>
    <tableColumn id="8" xr3:uid="{C0A2B351-C295-4D20-9622-814C49B79C2B}" name="Total Stocks" dataDxfId="36" dataCellStyle="Normal 4"/>
    <tableColumn id="9" xr3:uid="{5289E8D5-D84A-4812-91C1-BFEBF2D9642B}" name="Electricity Generators Stocks_x000a_[note 6]" dataDxfId="35" dataCellStyle="Normal 4"/>
    <tableColumn id="10" xr3:uid="{E5A95116-E1A5-4C36-B2CF-D98193FCE333}" name="Coke Ovens Stocks" dataDxfId="34" dataCellStyle="Normal 4"/>
    <tableColumn id="11" xr3:uid="{C3C500B8-BB5B-4D4D-A156-DEEC5428C283}" name="Other Stocks _x000a_[note 7]" dataDxfId="33"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6E9F3D-E5E7-41AA-A67F-2CF4C602EF39}" name="Table2.6_coal_consumption_and_coal_stocks_annual_data_thousand_tonnes" displayName="Table2.6_coal_consumption_and_coal_stocks_annual_data_thousand_tonnes" ref="A3:K30" totalsRowShown="0" headerRowCellStyle="Normal 4" dataCellStyle="Normal 4">
  <tableColumns count="11">
    <tableColumn id="1" xr3:uid="{C32E3699-B219-49A0-A9A4-0C4C31430396}" name="Column1" dataDxfId="32" dataCellStyle="Normal 4"/>
    <tableColumn id="3" xr3:uid="{FDE414EC-2E0B-46D3-B112-8BC40D143EF9}" name="Total" dataDxfId="31" dataCellStyle="Normal 4"/>
    <tableColumn id="4" xr3:uid="{18E66536-2621-4E9A-9E12-57A02BEEE1F0}" name="Electricity Generators_x000a_[note 1]" dataDxfId="30" dataCellStyle="Normal 4"/>
    <tableColumn id="5" xr3:uid="{98C79072-DEFC-4900-B862-A099AEEAF7AE}" name="Coke ovens and blast furnaces" dataDxfId="29" dataCellStyle="Normal 4"/>
    <tableColumn id="6" xr3:uid="{FF0E45F7-1564-4D46-BC6A-4F6DD6CA9EA7}" name="Other Conversion Industries_x000a_[note 2]" dataDxfId="28" dataCellStyle="Normal 4"/>
    <tableColumn id="7" xr3:uid="{437DEEC2-7547-41CC-811C-A4A5A86DD180}" name="Industry" dataDxfId="27" dataCellStyle="Normal 4"/>
    <tableColumn id="8" xr3:uid="{D07A2F7D-BE4B-465C-BFE3-AE3DD0495D3D}" name="Other_x000a_[note 3]_x000a_[note 4] [note 5]" dataDxfId="26" dataCellStyle="Normal 4"/>
    <tableColumn id="9" xr3:uid="{0D7AF08D-BC5D-49FC-B41E-23DC5F54CF40}" name="Total Stocks" dataDxfId="25" dataCellStyle="Normal 4"/>
    <tableColumn id="10" xr3:uid="{A8466116-A584-4943-A405-05E5F0B137C5}" name="Electricity Generators Stocks_x000a_[note 6]" dataDxfId="24" dataCellStyle="Normal 4"/>
    <tableColumn id="11" xr3:uid="{D6824B78-F7D4-4841-BC0C-7A4588100EFE}" name="Coke Ovens Stocks" dataDxfId="23" dataCellStyle="Normal 4"/>
    <tableColumn id="12" xr3:uid="{94C783B8-40DD-4EDF-9670-570CE8812594}" name="Other Stocks _x000a_[note 7]" dataDxfId="22" dataCellStyle="Normal 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BF72CA-5A6F-4660-8124-05D76B9CD34B}" name="Table2.6_coal_consumption_and_coal_stocks_quarterly_data_thousand_tonnes" displayName="Table2.6_coal_consumption_and_coal_stocks_quarterly_data_thousand_tonnes" ref="A4:K113" totalsRowShown="0" headerRowCellStyle="Normal 4" dataCellStyle="Normal 4">
  <tableColumns count="11">
    <tableColumn id="2" xr3:uid="{4F8A788D-2FEC-4402-A520-048D48BCC053}" name="Column1" dataDxfId="21" dataCellStyle="Normal 4"/>
    <tableColumn id="3" xr3:uid="{7E993A91-B221-4451-A0C7-B7289DB6F159}" name="Total" dataDxfId="20" dataCellStyle="Normal 4"/>
    <tableColumn id="4" xr3:uid="{24EA70F6-8578-41EE-A023-BE4D3EADF8B6}" name="Electricity Generators_x000a_[note 1]" dataDxfId="19" dataCellStyle="Normal 4"/>
    <tableColumn id="5" xr3:uid="{C4CEC824-4073-47C7-947D-9934F97FEF71}" name="Coke ovens and blast furnaces" dataDxfId="18" dataCellStyle="Normal 4"/>
    <tableColumn id="6" xr3:uid="{7FE7701E-E457-48D6-8007-CEFE485104D7}" name="Other Conversion Industries_x000a_[note 2]" dataDxfId="17" dataCellStyle="Normal 4"/>
    <tableColumn id="7" xr3:uid="{2D16AA7D-3572-478A-BA72-FA01569B9075}" name="Industry" dataDxfId="16" dataCellStyle="Normal 4"/>
    <tableColumn id="8" xr3:uid="{6542EAF5-C15C-404D-BFD9-72669403D175}" name="Other_x000a_[note 3]_x000a_[note 4] [note 5]" dataDxfId="15" dataCellStyle="Normal 4"/>
    <tableColumn id="9" xr3:uid="{86487D20-3CC8-4C4F-B741-AE184616477A}" name="Total Stocks" dataDxfId="14" dataCellStyle="Normal 4"/>
    <tableColumn id="10" xr3:uid="{6308A89F-E2B2-4902-A405-E34DBDAD75D6}" name="Electricity Generators Stocks_x000a_[note 6]" dataDxfId="13" dataCellStyle="Normal 4"/>
    <tableColumn id="11" xr3:uid="{B5660C3D-29E5-4BD7-8CAD-68C9F6BD3640}" name="Coke Ovens Stocks" dataDxfId="12" dataCellStyle="Normal 4"/>
    <tableColumn id="12" xr3:uid="{16C2363E-63CE-4891-A872-A1B4513A1A9C}" name="Other Stocks _x000a_[note 7]" dataDxfId="11" dataCellStyle="Normal 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AA0ABC-3E07-42DC-AE35-3BC11101A838}" name="Table2.6_coal_consumption_and_coal_stocks_monthly_data_thousand_tonnes" displayName="Table2.6_coal_consumption_and_coal_stocks_monthly_data_thousand_tonnes" ref="A4:K333" totalsRowShown="0" headerRowCellStyle="Normal 4" dataCellStyle="Normal 4">
  <tableColumns count="11">
    <tableColumn id="2" xr3:uid="{C7AF658E-C680-4D27-B348-0CBAE3BDF701}" name="Column1" dataDxfId="10" dataCellStyle="Normal 4"/>
    <tableColumn id="3" xr3:uid="{28A72F66-B6DC-4F2B-9A94-330CD6E4F5E9}" name="Total" dataDxfId="9" dataCellStyle="Normal 4"/>
    <tableColumn id="4" xr3:uid="{9340303F-EA9B-4803-9BCB-76DF887AB507}" name="Electricity Generators_x000a_[note 1]" dataDxfId="8" dataCellStyle="Normal 4"/>
    <tableColumn id="5" xr3:uid="{07D7D698-9A40-4619-AFCE-5673F3FB673C}" name="Coke ovens and blast furnaces" dataDxfId="7" dataCellStyle="Normal 4"/>
    <tableColumn id="6" xr3:uid="{53CC1FB9-40A9-4485-A3E1-EE7074A0AF9D}" name="Other Conversion Industries_x000a_[note 2]" dataDxfId="6" dataCellStyle="Normal 4"/>
    <tableColumn id="7" xr3:uid="{A5F256DE-35CB-4E4C-8A98-123B8F0CFD42}" name="Industry" dataDxfId="5" dataCellStyle="Normal 4"/>
    <tableColumn id="8" xr3:uid="{A9D9B2F2-94E4-4857-A123-C05A9B438C74}" name="Other_x000a_[note 3]_x000a_[note 4] [note 5]" dataDxfId="4" dataCellStyle="Normal 4"/>
    <tableColumn id="9" xr3:uid="{DD4E8172-2929-4C24-A2EC-9B63E79809EA}" name="Total Stocks" dataDxfId="3" dataCellStyle="Normal 4"/>
    <tableColumn id="10" xr3:uid="{EC3BDB64-5978-47F0-9B36-0F84B79BA4CA}" name="Electricity Generators Stocks_x000a_[note 6]" dataDxfId="2" dataCellStyle="Normal 4"/>
    <tableColumn id="11" xr3:uid="{9FAA1D3B-D170-4BF1-9A10-0B58E778F52E}" name="Coke Ovens Stocks" dataDxfId="1" dataCellStyle="Normal 4"/>
    <tableColumn id="12" xr3:uid="{3194B426-5E7D-4C58-B2B5-2012E1EB89B2}" name="Other Stocks _x000a_[note 7]" data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solid-fuels-and-derived-gases-statistics-data-sources-and-methodologies"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statistics/solid-fuels-and-derived-gases-statistics-data-sources-and-methodologies"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mailto:coalstatistics@beis.gov.uk" TargetMode="External"/><Relationship Id="rId10" Type="http://schemas.openxmlformats.org/officeDocument/2006/relationships/printerSettings" Target="../printerSettings/printerSettings1.bin"/><Relationship Id="rId4" Type="http://schemas.openxmlformats.org/officeDocument/2006/relationships/hyperlink" Target="https://www.gov.uk/government/statistics/digest-of-uk-energy-statistics-dukes-2019" TargetMode="External"/><Relationship Id="rId9" Type="http://schemas.openxmlformats.org/officeDocument/2006/relationships/hyperlink" Target="https://www.gov.uk/government/publications/solid-fuels-and-derived-gases-statistics-data-sources-and-methodologi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05420-DE60-4AC6-A570-2DCA1718D457}">
  <dimension ref="A1:IW26"/>
  <sheetViews>
    <sheetView showGridLines="0" tabSelected="1" zoomScaleNormal="100" zoomScaleSheetLayoutView="100" workbookViewId="0"/>
  </sheetViews>
  <sheetFormatPr defaultColWidth="8.81640625" defaultRowHeight="15.5"/>
  <cols>
    <col min="1" max="1" width="150.54296875" style="10" customWidth="1"/>
    <col min="2" max="256" width="9.1796875" style="2" customWidth="1"/>
    <col min="257" max="16384" width="8.81640625" style="2"/>
  </cols>
  <sheetData>
    <row r="1" spans="1:257" s="3" customFormat="1" ht="45" customHeight="1">
      <c r="A1" s="1" t="s">
        <v>579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c r="A2" s="2" t="s">
        <v>580</v>
      </c>
    </row>
    <row r="3" spans="1:257" s="5" customFormat="1" ht="30" customHeight="1">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c r="A4" s="2" t="s">
        <v>611</v>
      </c>
    </row>
    <row r="5" spans="1:257" s="5" customFormat="1" ht="30" customHeight="1">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c r="A6" s="16" t="s">
        <v>612</v>
      </c>
    </row>
    <row r="7" spans="1:257" s="3" customFormat="1" ht="30" customHeight="1">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27.4" customHeight="1">
      <c r="A8" s="2" t="s">
        <v>613</v>
      </c>
    </row>
    <row r="9" spans="1:257" s="3" customFormat="1" ht="30" customHeight="1">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c r="A10" s="2" t="s">
        <v>4</v>
      </c>
    </row>
    <row r="11" spans="1:257" s="3" customFormat="1" ht="20.25" customHeight="1">
      <c r="A11" s="7" t="s">
        <v>5</v>
      </c>
    </row>
    <row r="12" spans="1:257" s="3" customFormat="1" ht="45" customHeight="1">
      <c r="A12" s="2" t="s">
        <v>6</v>
      </c>
    </row>
    <row r="13" spans="1:257" s="3" customFormat="1" ht="45" customHeight="1">
      <c r="A13" s="2" t="s">
        <v>7</v>
      </c>
    </row>
    <row r="14" spans="1:257" s="3" customFormat="1" ht="20.25" customHeight="1">
      <c r="A14" s="2" t="s">
        <v>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25" customHeight="1">
      <c r="A15" s="7" t="s">
        <v>9</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25" customHeight="1">
      <c r="A16" s="112" t="s">
        <v>68</v>
      </c>
      <c r="B16" s="112"/>
      <c r="C16" s="112"/>
      <c r="D16" s="112"/>
      <c r="E16" s="11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25" customHeight="1">
      <c r="A17" s="7" t="s">
        <v>10</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25" customHeight="1">
      <c r="A18" s="7" t="s">
        <v>11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c r="A19" s="6" t="s">
        <v>12</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c r="A20" s="8" t="s">
        <v>13</v>
      </c>
    </row>
    <row r="21" spans="1:257" s="3" customFormat="1" ht="20.25" customHeight="1">
      <c r="A21" s="2" t="s">
        <v>69</v>
      </c>
    </row>
    <row r="22" spans="1:257" s="3" customFormat="1" ht="20.25" customHeight="1">
      <c r="A22" s="7" t="s">
        <v>70</v>
      </c>
    </row>
    <row r="23" spans="1:257" s="3" customFormat="1" ht="20.25" customHeight="1">
      <c r="A23" s="2" t="s">
        <v>617</v>
      </c>
    </row>
    <row r="24" spans="1:257" s="3" customFormat="1" ht="20.25" customHeight="1">
      <c r="A24" s="8" t="s">
        <v>14</v>
      </c>
    </row>
    <row r="25" spans="1:257" s="3" customFormat="1" ht="20.25" customHeight="1">
      <c r="A25" s="9" t="s">
        <v>15</v>
      </c>
    </row>
    <row r="26" spans="1:257" s="3" customFormat="1" ht="20.25" customHeight="1">
      <c r="A26" s="3" t="s">
        <v>16</v>
      </c>
    </row>
  </sheetData>
  <hyperlinks>
    <hyperlink ref="A25" r:id="rId1" xr:uid="{EB00095D-B5FD-4B9F-BA0E-D500865C9445}"/>
    <hyperlink ref="A15" r:id="rId2" display="Energy trends publication (opens in a new window) " xr:uid="{87F4F122-42B4-4EBD-9B5A-F3B4F5786AF4}"/>
    <hyperlink ref="A17" r:id="rId3" location="energy-statistics" xr:uid="{DD843C28-55DF-4171-BC30-D6EAAE09A598}"/>
    <hyperlink ref="A18" r:id="rId4" xr:uid="{4E07E307-B5C9-4D68-84FE-1585B6A9CC86}"/>
    <hyperlink ref="A22" r:id="rId5" xr:uid="{6C704938-BBFB-4478-ADE4-3E8E09F79FA3}"/>
    <hyperlink ref="A11" r:id="rId6" xr:uid="{0DE825F2-E6BE-4FCF-9651-C55D153FC558}"/>
    <hyperlink ref="A16" r:id="rId7" display="Solid fuels and derived gases: methodology note" xr:uid="{EECA90CD-3BCA-41FA-B6C8-0ACD913CA760}"/>
    <hyperlink ref="A16:D16" r:id="rId8" display="Solid fuels and derived gases: methodology note" xr:uid="{8D461FA8-5471-4C80-8648-9C72B18A8B01}"/>
    <hyperlink ref="A16:E16" r:id="rId9" display="Solid fuels and derived gases: methodology note" xr:uid="{2EC1ADEB-3C13-4B9C-B5AD-CB2371F8C239}"/>
  </hyperlinks>
  <pageMargins left="0.7" right="0.7" top="0.75" bottom="0.75" header="0.3" footer="0.3"/>
  <pageSetup paperSize="9" scale="46" orientation="portrait" verticalDpi="4"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A7BD-10D1-4D21-A492-043AD66BA6DB}">
  <dimension ref="A1:B12"/>
  <sheetViews>
    <sheetView showGridLines="0" zoomScaleNormal="100" zoomScaleSheetLayoutView="100" workbookViewId="0"/>
  </sheetViews>
  <sheetFormatPr defaultColWidth="9.1796875" defaultRowHeight="15" customHeight="1"/>
  <cols>
    <col min="1" max="1" width="75.54296875" style="11" customWidth="1"/>
    <col min="2" max="2" width="30.54296875" style="11" customWidth="1"/>
    <col min="3" max="16384" width="9.1796875" style="11"/>
  </cols>
  <sheetData>
    <row r="1" spans="1:2" ht="45" customHeight="1">
      <c r="A1" s="13" t="s">
        <v>18</v>
      </c>
    </row>
    <row r="2" spans="1:2" ht="20.25" customHeight="1">
      <c r="A2" s="2" t="s">
        <v>22</v>
      </c>
    </row>
    <row r="3" spans="1:2" ht="20.25" customHeight="1">
      <c r="A3" s="3" t="s">
        <v>21</v>
      </c>
    </row>
    <row r="4" spans="1:2" ht="30" customHeight="1">
      <c r="A4" s="6" t="s">
        <v>30</v>
      </c>
      <c r="B4" s="12" t="s">
        <v>31</v>
      </c>
    </row>
    <row r="5" spans="1:2" ht="20.25" customHeight="1">
      <c r="A5" s="2" t="s">
        <v>32</v>
      </c>
      <c r="B5" s="18" t="s">
        <v>19</v>
      </c>
    </row>
    <row r="6" spans="1:2" ht="20.25" customHeight="1">
      <c r="A6" s="2" t="s">
        <v>71</v>
      </c>
      <c r="B6" s="18" t="s">
        <v>18</v>
      </c>
    </row>
    <row r="7" spans="1:2" ht="20.25" customHeight="1">
      <c r="A7" s="2" t="s">
        <v>72</v>
      </c>
      <c r="B7" s="18" t="s">
        <v>28</v>
      </c>
    </row>
    <row r="8" spans="1:2" ht="20.25" customHeight="1">
      <c r="A8" s="2" t="s">
        <v>73</v>
      </c>
      <c r="B8" s="18" t="s">
        <v>17</v>
      </c>
    </row>
    <row r="9" spans="1:2" ht="20.25" customHeight="1">
      <c r="A9" s="2" t="s">
        <v>577</v>
      </c>
      <c r="B9" s="18" t="s">
        <v>74</v>
      </c>
    </row>
    <row r="10" spans="1:2" ht="20.25" customHeight="1">
      <c r="A10" s="2" t="s">
        <v>573</v>
      </c>
      <c r="B10" s="18" t="s">
        <v>75</v>
      </c>
    </row>
    <row r="11" spans="1:2" ht="20.25" customHeight="1">
      <c r="A11" s="2" t="s">
        <v>574</v>
      </c>
      <c r="B11" s="18" t="s">
        <v>76</v>
      </c>
    </row>
    <row r="12" spans="1:2" ht="20.25" customHeight="1">
      <c r="A12" s="2" t="s">
        <v>576</v>
      </c>
      <c r="B12" s="18" t="s">
        <v>77</v>
      </c>
    </row>
  </sheetData>
  <hyperlinks>
    <hyperlink ref="B5" location="'Cover Sheet'!A1" display="Cover Sheet" xr:uid="{635551FC-6F46-4F31-A58C-CC5F1CE78CE4}"/>
    <hyperlink ref="B6" location="Contents!A1" display="Contents" xr:uid="{95697442-29DF-49B1-9591-4F07F537A4F4}"/>
    <hyperlink ref="B8" location="Commentary!A1" display="Commentary" xr:uid="{85687947-4B60-42A9-B312-F8C2E1C29E59}"/>
    <hyperlink ref="B9" location="'Main Table'!A1" display="Main table (TWh)" xr:uid="{3EC91771-51B9-4FA2-A6BA-93472AA028DD}"/>
    <hyperlink ref="B10" location="Annual!A1" display="Annual (TWh)" xr:uid="{4C35CE85-E6BF-4681-9CD9-DC6E5A6A26E1}"/>
    <hyperlink ref="B11" location="Quarter!A1" display="Quarter (TWh)" xr:uid="{D85928F7-56E8-4C08-982C-0A3A7BA86F86}"/>
    <hyperlink ref="B12" location="Month!A1" display="Month (TWh)" xr:uid="{657AF48E-2681-41C7-BB36-7A63FACADAC2}"/>
    <hyperlink ref="B7" location="Notes!A1" display="Notes" xr:uid="{C55268CF-616D-4DF7-A7FD-CFD368D48764}"/>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CACB-765C-4B03-B7D9-0B327C16B8BA}">
  <dimension ref="A1:B14"/>
  <sheetViews>
    <sheetView showGridLines="0" zoomScaleNormal="100" workbookViewId="0"/>
  </sheetViews>
  <sheetFormatPr defaultColWidth="9.1796875" defaultRowHeight="15.5"/>
  <cols>
    <col min="1" max="1" width="10" style="2" customWidth="1"/>
    <col min="2" max="2" width="150.54296875" style="2" customWidth="1"/>
    <col min="3" max="16384" width="9.1796875" style="2"/>
  </cols>
  <sheetData>
    <row r="1" spans="1:2" ht="45" customHeight="1">
      <c r="A1" s="13" t="s">
        <v>28</v>
      </c>
    </row>
    <row r="2" spans="1:2" s="3" customFormat="1" ht="20.25" customHeight="1">
      <c r="A2" s="3" t="s">
        <v>27</v>
      </c>
    </row>
    <row r="3" spans="1:2" s="3" customFormat="1" ht="20.25" customHeight="1">
      <c r="A3" s="3" t="s">
        <v>581</v>
      </c>
    </row>
    <row r="4" spans="1:2" s="3" customFormat="1" ht="30" customHeight="1">
      <c r="A4" s="6" t="s">
        <v>26</v>
      </c>
      <c r="B4" s="6" t="s">
        <v>20</v>
      </c>
    </row>
    <row r="5" spans="1:2" ht="22.5" customHeight="1">
      <c r="A5" s="19" t="s">
        <v>25</v>
      </c>
      <c r="B5" s="20" t="s">
        <v>78</v>
      </c>
    </row>
    <row r="6" spans="1:2" ht="20.25" customHeight="1">
      <c r="A6" s="19" t="s">
        <v>24</v>
      </c>
      <c r="B6" s="19" t="s">
        <v>79</v>
      </c>
    </row>
    <row r="7" spans="1:2" ht="20.25" customHeight="1">
      <c r="A7" s="19" t="s">
        <v>80</v>
      </c>
      <c r="B7" s="20" t="s">
        <v>81</v>
      </c>
    </row>
    <row r="8" spans="1:2" ht="33.75" customHeight="1">
      <c r="A8" s="19" t="s">
        <v>23</v>
      </c>
      <c r="B8" s="100" t="s">
        <v>82</v>
      </c>
    </row>
    <row r="9" spans="1:2" ht="31.5" customHeight="1">
      <c r="A9" s="19" t="s">
        <v>33</v>
      </c>
      <c r="B9" s="20" t="s">
        <v>610</v>
      </c>
    </row>
    <row r="10" spans="1:2" ht="20.25" customHeight="1">
      <c r="A10" s="19" t="s">
        <v>34</v>
      </c>
      <c r="B10" s="20" t="s">
        <v>83</v>
      </c>
    </row>
    <row r="11" spans="1:2" ht="20.25" customHeight="1">
      <c r="A11" s="19" t="s">
        <v>35</v>
      </c>
      <c r="B11" s="20" t="s">
        <v>570</v>
      </c>
    </row>
    <row r="12" spans="1:2" ht="20.25" customHeight="1">
      <c r="A12" s="19" t="s">
        <v>36</v>
      </c>
      <c r="B12" s="2" t="s">
        <v>571</v>
      </c>
    </row>
    <row r="13" spans="1:2">
      <c r="A13" s="19" t="s">
        <v>84</v>
      </c>
      <c r="B13" s="15" t="s">
        <v>572</v>
      </c>
    </row>
    <row r="14" spans="1:2">
      <c r="A14" s="19" t="s">
        <v>584</v>
      </c>
      <c r="B14" s="2" t="s">
        <v>603</v>
      </c>
    </row>
  </sheetData>
  <phoneticPr fontId="10"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C0-08E5-4236-B4C3-A342EE8E8D73}">
  <dimension ref="A1:A7"/>
  <sheetViews>
    <sheetView showGridLines="0" zoomScaleNormal="100" workbookViewId="0"/>
  </sheetViews>
  <sheetFormatPr defaultColWidth="9.1796875" defaultRowHeight="15.5"/>
  <cols>
    <col min="1" max="1" width="150.54296875" style="2" customWidth="1"/>
    <col min="2" max="16384" width="9.1796875" style="2"/>
  </cols>
  <sheetData>
    <row r="1" spans="1:1" ht="45" customHeight="1">
      <c r="A1" s="1" t="s">
        <v>29</v>
      </c>
    </row>
    <row r="2" spans="1:1" ht="30" customHeight="1">
      <c r="A2" s="6" t="s">
        <v>67</v>
      </c>
    </row>
    <row r="3" spans="1:1" ht="30" customHeight="1">
      <c r="A3" s="111" t="s">
        <v>616</v>
      </c>
    </row>
    <row r="4" spans="1:1" ht="206.25" customHeight="1">
      <c r="A4" s="21" t="s">
        <v>618</v>
      </c>
    </row>
    <row r="5" spans="1:1">
      <c r="A5" s="16"/>
    </row>
    <row r="6" spans="1:1" ht="30" customHeight="1">
      <c r="A6" s="17"/>
    </row>
    <row r="7" spans="1:1" ht="30" customHeight="1">
      <c r="A7" s="17"/>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AC8E2-5F73-4857-9127-3BEE6F3CA7B4}">
  <sheetPr codeName="Sheet2">
    <pageSetUpPr fitToPage="1"/>
  </sheetPr>
  <dimension ref="A1:P28"/>
  <sheetViews>
    <sheetView showGridLines="0" zoomScaleNormal="100" workbookViewId="0"/>
  </sheetViews>
  <sheetFormatPr defaultColWidth="9" defaultRowHeight="15.5"/>
  <cols>
    <col min="1" max="1" width="35.26953125" style="2" customWidth="1"/>
    <col min="2" max="6" width="13.54296875" style="2" customWidth="1"/>
    <col min="7" max="7" width="11.26953125" style="2" customWidth="1"/>
    <col min="8" max="11" width="13.54296875" style="2" customWidth="1"/>
    <col min="12" max="12" width="12.453125" style="2" customWidth="1"/>
    <col min="13" max="13" width="13.54296875" style="2" customWidth="1"/>
    <col min="14" max="14" width="17" style="2" bestFit="1" customWidth="1"/>
    <col min="15" max="15" width="15.54296875" style="2" bestFit="1" customWidth="1"/>
    <col min="16" max="17" width="14.26953125" style="2" bestFit="1" customWidth="1"/>
    <col min="18" max="247" width="9" style="2"/>
    <col min="248" max="248" width="7.26953125" style="2" customWidth="1"/>
    <col min="249" max="249" width="9.54296875" style="2" customWidth="1"/>
    <col min="250" max="250" width="11" style="2" customWidth="1"/>
    <col min="251" max="251" width="17.54296875" style="2" customWidth="1"/>
    <col min="252" max="252" width="9" style="2" customWidth="1"/>
    <col min="253" max="253" width="16.81640625" style="2" customWidth="1"/>
    <col min="254" max="254" width="13.453125" style="2" customWidth="1"/>
    <col min="255" max="255" width="9" style="2" customWidth="1"/>
    <col min="256" max="256" width="11" style="2" bestFit="1" customWidth="1"/>
    <col min="257" max="257" width="14.1796875" style="2" customWidth="1"/>
    <col min="258" max="259" width="11.1796875" style="2" customWidth="1"/>
    <col min="260" max="260" width="11.81640625" style="2" customWidth="1"/>
    <col min="261" max="261" width="9" style="2" customWidth="1"/>
    <col min="262" max="262" width="8.54296875" style="2" bestFit="1" customWidth="1"/>
    <col min="263" max="263" width="10.26953125" style="2" bestFit="1" customWidth="1"/>
    <col min="264" max="264" width="12" style="2" customWidth="1"/>
    <col min="265" max="265" width="11" style="2" bestFit="1" customWidth="1"/>
    <col min="266" max="266" width="11" style="2" customWidth="1"/>
    <col min="267" max="267" width="9.54296875" style="2" customWidth="1"/>
    <col min="268" max="268" width="9" style="2" customWidth="1"/>
    <col min="269" max="269" width="11.81640625" style="2" customWidth="1"/>
    <col min="270" max="270" width="17" style="2" bestFit="1" customWidth="1"/>
    <col min="271" max="271" width="15.54296875" style="2" bestFit="1" customWidth="1"/>
    <col min="272" max="273" width="14.26953125" style="2" bestFit="1" customWidth="1"/>
    <col min="274" max="503" width="9" style="2"/>
    <col min="504" max="504" width="7.26953125" style="2" customWidth="1"/>
    <col min="505" max="505" width="9.54296875" style="2" customWidth="1"/>
    <col min="506" max="506" width="11" style="2" customWidth="1"/>
    <col min="507" max="507" width="17.54296875" style="2" customWidth="1"/>
    <col min="508" max="508" width="9" style="2" customWidth="1"/>
    <col min="509" max="509" width="16.81640625" style="2" customWidth="1"/>
    <col min="510" max="510" width="13.453125" style="2" customWidth="1"/>
    <col min="511" max="511" width="9" style="2" customWidth="1"/>
    <col min="512" max="512" width="11" style="2" bestFit="1" customWidth="1"/>
    <col min="513" max="513" width="14.1796875" style="2" customWidth="1"/>
    <col min="514" max="515" width="11.1796875" style="2" customWidth="1"/>
    <col min="516" max="516" width="11.81640625" style="2" customWidth="1"/>
    <col min="517" max="517" width="9" style="2" customWidth="1"/>
    <col min="518" max="518" width="8.54296875" style="2" bestFit="1" customWidth="1"/>
    <col min="519" max="519" width="10.26953125" style="2" bestFit="1" customWidth="1"/>
    <col min="520" max="520" width="12" style="2" customWidth="1"/>
    <col min="521" max="521" width="11" style="2" bestFit="1" customWidth="1"/>
    <col min="522" max="522" width="11" style="2" customWidth="1"/>
    <col min="523" max="523" width="9.54296875" style="2" customWidth="1"/>
    <col min="524" max="524" width="9" style="2" customWidth="1"/>
    <col min="525" max="525" width="11.81640625" style="2" customWidth="1"/>
    <col min="526" max="526" width="17" style="2" bestFit="1" customWidth="1"/>
    <col min="527" max="527" width="15.54296875" style="2" bestFit="1" customWidth="1"/>
    <col min="528" max="529" width="14.26953125" style="2" bestFit="1" customWidth="1"/>
    <col min="530" max="759" width="9" style="2"/>
    <col min="760" max="760" width="7.26953125" style="2" customWidth="1"/>
    <col min="761" max="761" width="9.54296875" style="2" customWidth="1"/>
    <col min="762" max="762" width="11" style="2" customWidth="1"/>
    <col min="763" max="763" width="17.54296875" style="2" customWidth="1"/>
    <col min="764" max="764" width="9" style="2" customWidth="1"/>
    <col min="765" max="765" width="16.81640625" style="2" customWidth="1"/>
    <col min="766" max="766" width="13.453125" style="2" customWidth="1"/>
    <col min="767" max="767" width="9" style="2" customWidth="1"/>
    <col min="768" max="768" width="11" style="2" bestFit="1" customWidth="1"/>
    <col min="769" max="769" width="14.1796875" style="2" customWidth="1"/>
    <col min="770" max="771" width="11.1796875" style="2" customWidth="1"/>
    <col min="772" max="772" width="11.81640625" style="2" customWidth="1"/>
    <col min="773" max="773" width="9" style="2" customWidth="1"/>
    <col min="774" max="774" width="8.54296875" style="2" bestFit="1" customWidth="1"/>
    <col min="775" max="775" width="10.26953125" style="2" bestFit="1" customWidth="1"/>
    <col min="776" max="776" width="12" style="2" customWidth="1"/>
    <col min="777" max="777" width="11" style="2" bestFit="1" customWidth="1"/>
    <col min="778" max="778" width="11" style="2" customWidth="1"/>
    <col min="779" max="779" width="9.54296875" style="2" customWidth="1"/>
    <col min="780" max="780" width="9" style="2" customWidth="1"/>
    <col min="781" max="781" width="11.81640625" style="2" customWidth="1"/>
    <col min="782" max="782" width="17" style="2" bestFit="1" customWidth="1"/>
    <col min="783" max="783" width="15.54296875" style="2" bestFit="1" customWidth="1"/>
    <col min="784" max="785" width="14.26953125" style="2" bestFit="1" customWidth="1"/>
    <col min="786" max="1015" width="9" style="2"/>
    <col min="1016" max="1016" width="7.26953125" style="2" customWidth="1"/>
    <col min="1017" max="1017" width="9.54296875" style="2" customWidth="1"/>
    <col min="1018" max="1018" width="11" style="2" customWidth="1"/>
    <col min="1019" max="1019" width="17.54296875" style="2" customWidth="1"/>
    <col min="1020" max="1020" width="9" style="2" customWidth="1"/>
    <col min="1021" max="1021" width="16.81640625" style="2" customWidth="1"/>
    <col min="1022" max="1022" width="13.453125" style="2" customWidth="1"/>
    <col min="1023" max="1023" width="9" style="2" customWidth="1"/>
    <col min="1024" max="1024" width="11" style="2" bestFit="1" customWidth="1"/>
    <col min="1025" max="1025" width="14.1796875" style="2" customWidth="1"/>
    <col min="1026" max="1027" width="11.1796875" style="2" customWidth="1"/>
    <col min="1028" max="1028" width="11.81640625" style="2" customWidth="1"/>
    <col min="1029" max="1029" width="9" style="2" customWidth="1"/>
    <col min="1030" max="1030" width="8.54296875" style="2" bestFit="1" customWidth="1"/>
    <col min="1031" max="1031" width="10.26953125" style="2" bestFit="1" customWidth="1"/>
    <col min="1032" max="1032" width="12" style="2" customWidth="1"/>
    <col min="1033" max="1033" width="11" style="2" bestFit="1" customWidth="1"/>
    <col min="1034" max="1034" width="11" style="2" customWidth="1"/>
    <col min="1035" max="1035" width="9.54296875" style="2" customWidth="1"/>
    <col min="1036" max="1036" width="9" style="2" customWidth="1"/>
    <col min="1037" max="1037" width="11.81640625" style="2" customWidth="1"/>
    <col min="1038" max="1038" width="17" style="2" bestFit="1" customWidth="1"/>
    <col min="1039" max="1039" width="15.54296875" style="2" bestFit="1" customWidth="1"/>
    <col min="1040" max="1041" width="14.26953125" style="2" bestFit="1" customWidth="1"/>
    <col min="1042" max="1271" width="9" style="2"/>
    <col min="1272" max="1272" width="7.26953125" style="2" customWidth="1"/>
    <col min="1273" max="1273" width="9.54296875" style="2" customWidth="1"/>
    <col min="1274" max="1274" width="11" style="2" customWidth="1"/>
    <col min="1275" max="1275" width="17.54296875" style="2" customWidth="1"/>
    <col min="1276" max="1276" width="9" style="2" customWidth="1"/>
    <col min="1277" max="1277" width="16.81640625" style="2" customWidth="1"/>
    <col min="1278" max="1278" width="13.453125" style="2" customWidth="1"/>
    <col min="1279" max="1279" width="9" style="2" customWidth="1"/>
    <col min="1280" max="1280" width="11" style="2" bestFit="1" customWidth="1"/>
    <col min="1281" max="1281" width="14.1796875" style="2" customWidth="1"/>
    <col min="1282" max="1283" width="11.1796875" style="2" customWidth="1"/>
    <col min="1284" max="1284" width="11.81640625" style="2" customWidth="1"/>
    <col min="1285" max="1285" width="9" style="2" customWidth="1"/>
    <col min="1286" max="1286" width="8.54296875" style="2" bestFit="1" customWidth="1"/>
    <col min="1287" max="1287" width="10.26953125" style="2" bestFit="1" customWidth="1"/>
    <col min="1288" max="1288" width="12" style="2" customWidth="1"/>
    <col min="1289" max="1289" width="11" style="2" bestFit="1" customWidth="1"/>
    <col min="1290" max="1290" width="11" style="2" customWidth="1"/>
    <col min="1291" max="1291" width="9.54296875" style="2" customWidth="1"/>
    <col min="1292" max="1292" width="9" style="2" customWidth="1"/>
    <col min="1293" max="1293" width="11.81640625" style="2" customWidth="1"/>
    <col min="1294" max="1294" width="17" style="2" bestFit="1" customWidth="1"/>
    <col min="1295" max="1295" width="15.54296875" style="2" bestFit="1" customWidth="1"/>
    <col min="1296" max="1297" width="14.26953125" style="2" bestFit="1" customWidth="1"/>
    <col min="1298" max="1527" width="9" style="2"/>
    <col min="1528" max="1528" width="7.26953125" style="2" customWidth="1"/>
    <col min="1529" max="1529" width="9.54296875" style="2" customWidth="1"/>
    <col min="1530" max="1530" width="11" style="2" customWidth="1"/>
    <col min="1531" max="1531" width="17.54296875" style="2" customWidth="1"/>
    <col min="1532" max="1532" width="9" style="2" customWidth="1"/>
    <col min="1533" max="1533" width="16.81640625" style="2" customWidth="1"/>
    <col min="1534" max="1534" width="13.453125" style="2" customWidth="1"/>
    <col min="1535" max="1535" width="9" style="2" customWidth="1"/>
    <col min="1536" max="1536" width="11" style="2" bestFit="1" customWidth="1"/>
    <col min="1537" max="1537" width="14.1796875" style="2" customWidth="1"/>
    <col min="1538" max="1539" width="11.1796875" style="2" customWidth="1"/>
    <col min="1540" max="1540" width="11.81640625" style="2" customWidth="1"/>
    <col min="1541" max="1541" width="9" style="2" customWidth="1"/>
    <col min="1542" max="1542" width="8.54296875" style="2" bestFit="1" customWidth="1"/>
    <col min="1543" max="1543" width="10.26953125" style="2" bestFit="1" customWidth="1"/>
    <col min="1544" max="1544" width="12" style="2" customWidth="1"/>
    <col min="1545" max="1545" width="11" style="2" bestFit="1" customWidth="1"/>
    <col min="1546" max="1546" width="11" style="2" customWidth="1"/>
    <col min="1547" max="1547" width="9.54296875" style="2" customWidth="1"/>
    <col min="1548" max="1548" width="9" style="2" customWidth="1"/>
    <col min="1549" max="1549" width="11.81640625" style="2" customWidth="1"/>
    <col min="1550" max="1550" width="17" style="2" bestFit="1" customWidth="1"/>
    <col min="1551" max="1551" width="15.54296875" style="2" bestFit="1" customWidth="1"/>
    <col min="1552" max="1553" width="14.26953125" style="2" bestFit="1" customWidth="1"/>
    <col min="1554" max="1783" width="9" style="2"/>
    <col min="1784" max="1784" width="7.26953125" style="2" customWidth="1"/>
    <col min="1785" max="1785" width="9.54296875" style="2" customWidth="1"/>
    <col min="1786" max="1786" width="11" style="2" customWidth="1"/>
    <col min="1787" max="1787" width="17.54296875" style="2" customWidth="1"/>
    <col min="1788" max="1788" width="9" style="2" customWidth="1"/>
    <col min="1789" max="1789" width="16.81640625" style="2" customWidth="1"/>
    <col min="1790" max="1790" width="13.453125" style="2" customWidth="1"/>
    <col min="1791" max="1791" width="9" style="2" customWidth="1"/>
    <col min="1792" max="1792" width="11" style="2" bestFit="1" customWidth="1"/>
    <col min="1793" max="1793" width="14.1796875" style="2" customWidth="1"/>
    <col min="1794" max="1795" width="11.1796875" style="2" customWidth="1"/>
    <col min="1796" max="1796" width="11.81640625" style="2" customWidth="1"/>
    <col min="1797" max="1797" width="9" style="2" customWidth="1"/>
    <col min="1798" max="1798" width="8.54296875" style="2" bestFit="1" customWidth="1"/>
    <col min="1799" max="1799" width="10.26953125" style="2" bestFit="1" customWidth="1"/>
    <col min="1800" max="1800" width="12" style="2" customWidth="1"/>
    <col min="1801" max="1801" width="11" style="2" bestFit="1" customWidth="1"/>
    <col min="1802" max="1802" width="11" style="2" customWidth="1"/>
    <col min="1803" max="1803" width="9.54296875" style="2" customWidth="1"/>
    <col min="1804" max="1804" width="9" style="2" customWidth="1"/>
    <col min="1805" max="1805" width="11.81640625" style="2" customWidth="1"/>
    <col min="1806" max="1806" width="17" style="2" bestFit="1" customWidth="1"/>
    <col min="1807" max="1807" width="15.54296875" style="2" bestFit="1" customWidth="1"/>
    <col min="1808" max="1809" width="14.26953125" style="2" bestFit="1" customWidth="1"/>
    <col min="1810" max="2039" width="9" style="2"/>
    <col min="2040" max="2040" width="7.26953125" style="2" customWidth="1"/>
    <col min="2041" max="2041" width="9.54296875" style="2" customWidth="1"/>
    <col min="2042" max="2042" width="11" style="2" customWidth="1"/>
    <col min="2043" max="2043" width="17.54296875" style="2" customWidth="1"/>
    <col min="2044" max="2044" width="9" style="2" customWidth="1"/>
    <col min="2045" max="2045" width="16.81640625" style="2" customWidth="1"/>
    <col min="2046" max="2046" width="13.453125" style="2" customWidth="1"/>
    <col min="2047" max="2047" width="9" style="2" customWidth="1"/>
    <col min="2048" max="2048" width="11" style="2" bestFit="1" customWidth="1"/>
    <col min="2049" max="2049" width="14.1796875" style="2" customWidth="1"/>
    <col min="2050" max="2051" width="11.1796875" style="2" customWidth="1"/>
    <col min="2052" max="2052" width="11.81640625" style="2" customWidth="1"/>
    <col min="2053" max="2053" width="9" style="2" customWidth="1"/>
    <col min="2054" max="2054" width="8.54296875" style="2" bestFit="1" customWidth="1"/>
    <col min="2055" max="2055" width="10.26953125" style="2" bestFit="1" customWidth="1"/>
    <col min="2056" max="2056" width="12" style="2" customWidth="1"/>
    <col min="2057" max="2057" width="11" style="2" bestFit="1" customWidth="1"/>
    <col min="2058" max="2058" width="11" style="2" customWidth="1"/>
    <col min="2059" max="2059" width="9.54296875" style="2" customWidth="1"/>
    <col min="2060" max="2060" width="9" style="2" customWidth="1"/>
    <col min="2061" max="2061" width="11.81640625" style="2" customWidth="1"/>
    <col min="2062" max="2062" width="17" style="2" bestFit="1" customWidth="1"/>
    <col min="2063" max="2063" width="15.54296875" style="2" bestFit="1" customWidth="1"/>
    <col min="2064" max="2065" width="14.26953125" style="2" bestFit="1" customWidth="1"/>
    <col min="2066" max="2295" width="9" style="2"/>
    <col min="2296" max="2296" width="7.26953125" style="2" customWidth="1"/>
    <col min="2297" max="2297" width="9.54296875" style="2" customWidth="1"/>
    <col min="2298" max="2298" width="11" style="2" customWidth="1"/>
    <col min="2299" max="2299" width="17.54296875" style="2" customWidth="1"/>
    <col min="2300" max="2300" width="9" style="2" customWidth="1"/>
    <col min="2301" max="2301" width="16.81640625" style="2" customWidth="1"/>
    <col min="2302" max="2302" width="13.453125" style="2" customWidth="1"/>
    <col min="2303" max="2303" width="9" style="2" customWidth="1"/>
    <col min="2304" max="2304" width="11" style="2" bestFit="1" customWidth="1"/>
    <col min="2305" max="2305" width="14.1796875" style="2" customWidth="1"/>
    <col min="2306" max="2307" width="11.1796875" style="2" customWidth="1"/>
    <col min="2308" max="2308" width="11.81640625" style="2" customWidth="1"/>
    <col min="2309" max="2309" width="9" style="2" customWidth="1"/>
    <col min="2310" max="2310" width="8.54296875" style="2" bestFit="1" customWidth="1"/>
    <col min="2311" max="2311" width="10.26953125" style="2" bestFit="1" customWidth="1"/>
    <col min="2312" max="2312" width="12" style="2" customWidth="1"/>
    <col min="2313" max="2313" width="11" style="2" bestFit="1" customWidth="1"/>
    <col min="2314" max="2314" width="11" style="2" customWidth="1"/>
    <col min="2315" max="2315" width="9.54296875" style="2" customWidth="1"/>
    <col min="2316" max="2316" width="9" style="2" customWidth="1"/>
    <col min="2317" max="2317" width="11.81640625" style="2" customWidth="1"/>
    <col min="2318" max="2318" width="17" style="2" bestFit="1" customWidth="1"/>
    <col min="2319" max="2319" width="15.54296875" style="2" bestFit="1" customWidth="1"/>
    <col min="2320" max="2321" width="14.26953125" style="2" bestFit="1" customWidth="1"/>
    <col min="2322" max="2551" width="9" style="2"/>
    <col min="2552" max="2552" width="7.26953125" style="2" customWidth="1"/>
    <col min="2553" max="2553" width="9.54296875" style="2" customWidth="1"/>
    <col min="2554" max="2554" width="11" style="2" customWidth="1"/>
    <col min="2555" max="2555" width="17.54296875" style="2" customWidth="1"/>
    <col min="2556" max="2556" width="9" style="2" customWidth="1"/>
    <col min="2557" max="2557" width="16.81640625" style="2" customWidth="1"/>
    <col min="2558" max="2558" width="13.453125" style="2" customWidth="1"/>
    <col min="2559" max="2559" width="9" style="2" customWidth="1"/>
    <col min="2560" max="2560" width="11" style="2" bestFit="1" customWidth="1"/>
    <col min="2561" max="2561" width="14.1796875" style="2" customWidth="1"/>
    <col min="2562" max="2563" width="11.1796875" style="2" customWidth="1"/>
    <col min="2564" max="2564" width="11.81640625" style="2" customWidth="1"/>
    <col min="2565" max="2565" width="9" style="2" customWidth="1"/>
    <col min="2566" max="2566" width="8.54296875" style="2" bestFit="1" customWidth="1"/>
    <col min="2567" max="2567" width="10.26953125" style="2" bestFit="1" customWidth="1"/>
    <col min="2568" max="2568" width="12" style="2" customWidth="1"/>
    <col min="2569" max="2569" width="11" style="2" bestFit="1" customWidth="1"/>
    <col min="2570" max="2570" width="11" style="2" customWidth="1"/>
    <col min="2571" max="2571" width="9.54296875" style="2" customWidth="1"/>
    <col min="2572" max="2572" width="9" style="2" customWidth="1"/>
    <col min="2573" max="2573" width="11.81640625" style="2" customWidth="1"/>
    <col min="2574" max="2574" width="17" style="2" bestFit="1" customWidth="1"/>
    <col min="2575" max="2575" width="15.54296875" style="2" bestFit="1" customWidth="1"/>
    <col min="2576" max="2577" width="14.26953125" style="2" bestFit="1" customWidth="1"/>
    <col min="2578" max="2807" width="9" style="2"/>
    <col min="2808" max="2808" width="7.26953125" style="2" customWidth="1"/>
    <col min="2809" max="2809" width="9.54296875" style="2" customWidth="1"/>
    <col min="2810" max="2810" width="11" style="2" customWidth="1"/>
    <col min="2811" max="2811" width="17.54296875" style="2" customWidth="1"/>
    <col min="2812" max="2812" width="9" style="2" customWidth="1"/>
    <col min="2813" max="2813" width="16.81640625" style="2" customWidth="1"/>
    <col min="2814" max="2814" width="13.453125" style="2" customWidth="1"/>
    <col min="2815" max="2815" width="9" style="2" customWidth="1"/>
    <col min="2816" max="2816" width="11" style="2" bestFit="1" customWidth="1"/>
    <col min="2817" max="2817" width="14.1796875" style="2" customWidth="1"/>
    <col min="2818" max="2819" width="11.1796875" style="2" customWidth="1"/>
    <col min="2820" max="2820" width="11.81640625" style="2" customWidth="1"/>
    <col min="2821" max="2821" width="9" style="2" customWidth="1"/>
    <col min="2822" max="2822" width="8.54296875" style="2" bestFit="1" customWidth="1"/>
    <col min="2823" max="2823" width="10.26953125" style="2" bestFit="1" customWidth="1"/>
    <col min="2824" max="2824" width="12" style="2" customWidth="1"/>
    <col min="2825" max="2825" width="11" style="2" bestFit="1" customWidth="1"/>
    <col min="2826" max="2826" width="11" style="2" customWidth="1"/>
    <col min="2827" max="2827" width="9.54296875" style="2" customWidth="1"/>
    <col min="2828" max="2828" width="9" style="2" customWidth="1"/>
    <col min="2829" max="2829" width="11.81640625" style="2" customWidth="1"/>
    <col min="2830" max="2830" width="17" style="2" bestFit="1" customWidth="1"/>
    <col min="2831" max="2831" width="15.54296875" style="2" bestFit="1" customWidth="1"/>
    <col min="2832" max="2833" width="14.26953125" style="2" bestFit="1" customWidth="1"/>
    <col min="2834" max="3063" width="9" style="2"/>
    <col min="3064" max="3064" width="7.26953125" style="2" customWidth="1"/>
    <col min="3065" max="3065" width="9.54296875" style="2" customWidth="1"/>
    <col min="3066" max="3066" width="11" style="2" customWidth="1"/>
    <col min="3067" max="3067" width="17.54296875" style="2" customWidth="1"/>
    <col min="3068" max="3068" width="9" style="2" customWidth="1"/>
    <col min="3069" max="3069" width="16.81640625" style="2" customWidth="1"/>
    <col min="3070" max="3070" width="13.453125" style="2" customWidth="1"/>
    <col min="3071" max="3071" width="9" style="2" customWidth="1"/>
    <col min="3072" max="3072" width="11" style="2" bestFit="1" customWidth="1"/>
    <col min="3073" max="3073" width="14.1796875" style="2" customWidth="1"/>
    <col min="3074" max="3075" width="11.1796875" style="2" customWidth="1"/>
    <col min="3076" max="3076" width="11.81640625" style="2" customWidth="1"/>
    <col min="3077" max="3077" width="9" style="2" customWidth="1"/>
    <col min="3078" max="3078" width="8.54296875" style="2" bestFit="1" customWidth="1"/>
    <col min="3079" max="3079" width="10.26953125" style="2" bestFit="1" customWidth="1"/>
    <col min="3080" max="3080" width="12" style="2" customWidth="1"/>
    <col min="3081" max="3081" width="11" style="2" bestFit="1" customWidth="1"/>
    <col min="3082" max="3082" width="11" style="2" customWidth="1"/>
    <col min="3083" max="3083" width="9.54296875" style="2" customWidth="1"/>
    <col min="3084" max="3084" width="9" style="2" customWidth="1"/>
    <col min="3085" max="3085" width="11.81640625" style="2" customWidth="1"/>
    <col min="3086" max="3086" width="17" style="2" bestFit="1" customWidth="1"/>
    <col min="3087" max="3087" width="15.54296875" style="2" bestFit="1" customWidth="1"/>
    <col min="3088" max="3089" width="14.26953125" style="2" bestFit="1" customWidth="1"/>
    <col min="3090" max="3319" width="9" style="2"/>
    <col min="3320" max="3320" width="7.26953125" style="2" customWidth="1"/>
    <col min="3321" max="3321" width="9.54296875" style="2" customWidth="1"/>
    <col min="3322" max="3322" width="11" style="2" customWidth="1"/>
    <col min="3323" max="3323" width="17.54296875" style="2" customWidth="1"/>
    <col min="3324" max="3324" width="9" style="2" customWidth="1"/>
    <col min="3325" max="3325" width="16.81640625" style="2" customWidth="1"/>
    <col min="3326" max="3326" width="13.453125" style="2" customWidth="1"/>
    <col min="3327" max="3327" width="9" style="2" customWidth="1"/>
    <col min="3328" max="3328" width="11" style="2" bestFit="1" customWidth="1"/>
    <col min="3329" max="3329" width="14.1796875" style="2" customWidth="1"/>
    <col min="3330" max="3331" width="11.1796875" style="2" customWidth="1"/>
    <col min="3332" max="3332" width="11.81640625" style="2" customWidth="1"/>
    <col min="3333" max="3333" width="9" style="2" customWidth="1"/>
    <col min="3334" max="3334" width="8.54296875" style="2" bestFit="1" customWidth="1"/>
    <col min="3335" max="3335" width="10.26953125" style="2" bestFit="1" customWidth="1"/>
    <col min="3336" max="3336" width="12" style="2" customWidth="1"/>
    <col min="3337" max="3337" width="11" style="2" bestFit="1" customWidth="1"/>
    <col min="3338" max="3338" width="11" style="2" customWidth="1"/>
    <col min="3339" max="3339" width="9.54296875" style="2" customWidth="1"/>
    <col min="3340" max="3340" width="9" style="2" customWidth="1"/>
    <col min="3341" max="3341" width="11.81640625" style="2" customWidth="1"/>
    <col min="3342" max="3342" width="17" style="2" bestFit="1" customWidth="1"/>
    <col min="3343" max="3343" width="15.54296875" style="2" bestFit="1" customWidth="1"/>
    <col min="3344" max="3345" width="14.26953125" style="2" bestFit="1" customWidth="1"/>
    <col min="3346" max="3575" width="9" style="2"/>
    <col min="3576" max="3576" width="7.26953125" style="2" customWidth="1"/>
    <col min="3577" max="3577" width="9.54296875" style="2" customWidth="1"/>
    <col min="3578" max="3578" width="11" style="2" customWidth="1"/>
    <col min="3579" max="3579" width="17.54296875" style="2" customWidth="1"/>
    <col min="3580" max="3580" width="9" style="2" customWidth="1"/>
    <col min="3581" max="3581" width="16.81640625" style="2" customWidth="1"/>
    <col min="3582" max="3582" width="13.453125" style="2" customWidth="1"/>
    <col min="3583" max="3583" width="9" style="2" customWidth="1"/>
    <col min="3584" max="3584" width="11" style="2" bestFit="1" customWidth="1"/>
    <col min="3585" max="3585" width="14.1796875" style="2" customWidth="1"/>
    <col min="3586" max="3587" width="11.1796875" style="2" customWidth="1"/>
    <col min="3588" max="3588" width="11.81640625" style="2" customWidth="1"/>
    <col min="3589" max="3589" width="9" style="2" customWidth="1"/>
    <col min="3590" max="3590" width="8.54296875" style="2" bestFit="1" customWidth="1"/>
    <col min="3591" max="3591" width="10.26953125" style="2" bestFit="1" customWidth="1"/>
    <col min="3592" max="3592" width="12" style="2" customWidth="1"/>
    <col min="3593" max="3593" width="11" style="2" bestFit="1" customWidth="1"/>
    <col min="3594" max="3594" width="11" style="2" customWidth="1"/>
    <col min="3595" max="3595" width="9.54296875" style="2" customWidth="1"/>
    <col min="3596" max="3596" width="9" style="2" customWidth="1"/>
    <col min="3597" max="3597" width="11.81640625" style="2" customWidth="1"/>
    <col min="3598" max="3598" width="17" style="2" bestFit="1" customWidth="1"/>
    <col min="3599" max="3599" width="15.54296875" style="2" bestFit="1" customWidth="1"/>
    <col min="3600" max="3601" width="14.26953125" style="2" bestFit="1" customWidth="1"/>
    <col min="3602" max="3831" width="9" style="2"/>
    <col min="3832" max="3832" width="7.26953125" style="2" customWidth="1"/>
    <col min="3833" max="3833" width="9.54296875" style="2" customWidth="1"/>
    <col min="3834" max="3834" width="11" style="2" customWidth="1"/>
    <col min="3835" max="3835" width="17.54296875" style="2" customWidth="1"/>
    <col min="3836" max="3836" width="9" style="2" customWidth="1"/>
    <col min="3837" max="3837" width="16.81640625" style="2" customWidth="1"/>
    <col min="3838" max="3838" width="13.453125" style="2" customWidth="1"/>
    <col min="3839" max="3839" width="9" style="2" customWidth="1"/>
    <col min="3840" max="3840" width="11" style="2" bestFit="1" customWidth="1"/>
    <col min="3841" max="3841" width="14.1796875" style="2" customWidth="1"/>
    <col min="3842" max="3843" width="11.1796875" style="2" customWidth="1"/>
    <col min="3844" max="3844" width="11.81640625" style="2" customWidth="1"/>
    <col min="3845" max="3845" width="9" style="2" customWidth="1"/>
    <col min="3846" max="3846" width="8.54296875" style="2" bestFit="1" customWidth="1"/>
    <col min="3847" max="3847" width="10.26953125" style="2" bestFit="1" customWidth="1"/>
    <col min="3848" max="3848" width="12" style="2" customWidth="1"/>
    <col min="3849" max="3849" width="11" style="2" bestFit="1" customWidth="1"/>
    <col min="3850" max="3850" width="11" style="2" customWidth="1"/>
    <col min="3851" max="3851" width="9.54296875" style="2" customWidth="1"/>
    <col min="3852" max="3852" width="9" style="2" customWidth="1"/>
    <col min="3853" max="3853" width="11.81640625" style="2" customWidth="1"/>
    <col min="3854" max="3854" width="17" style="2" bestFit="1" customWidth="1"/>
    <col min="3855" max="3855" width="15.54296875" style="2" bestFit="1" customWidth="1"/>
    <col min="3856" max="3857" width="14.26953125" style="2" bestFit="1" customWidth="1"/>
    <col min="3858" max="4087" width="9" style="2"/>
    <col min="4088" max="4088" width="7.26953125" style="2" customWidth="1"/>
    <col min="4089" max="4089" width="9.54296875" style="2" customWidth="1"/>
    <col min="4090" max="4090" width="11" style="2" customWidth="1"/>
    <col min="4091" max="4091" width="17.54296875" style="2" customWidth="1"/>
    <col min="4092" max="4092" width="9" style="2" customWidth="1"/>
    <col min="4093" max="4093" width="16.81640625" style="2" customWidth="1"/>
    <col min="4094" max="4094" width="13.453125" style="2" customWidth="1"/>
    <col min="4095" max="4095" width="9" style="2" customWidth="1"/>
    <col min="4096" max="4096" width="11" style="2" bestFit="1" customWidth="1"/>
    <col min="4097" max="4097" width="14.1796875" style="2" customWidth="1"/>
    <col min="4098" max="4099" width="11.1796875" style="2" customWidth="1"/>
    <col min="4100" max="4100" width="11.81640625" style="2" customWidth="1"/>
    <col min="4101" max="4101" width="9" style="2" customWidth="1"/>
    <col min="4102" max="4102" width="8.54296875" style="2" bestFit="1" customWidth="1"/>
    <col min="4103" max="4103" width="10.26953125" style="2" bestFit="1" customWidth="1"/>
    <col min="4104" max="4104" width="12" style="2" customWidth="1"/>
    <col min="4105" max="4105" width="11" style="2" bestFit="1" customWidth="1"/>
    <col min="4106" max="4106" width="11" style="2" customWidth="1"/>
    <col min="4107" max="4107" width="9.54296875" style="2" customWidth="1"/>
    <col min="4108" max="4108" width="9" style="2" customWidth="1"/>
    <col min="4109" max="4109" width="11.81640625" style="2" customWidth="1"/>
    <col min="4110" max="4110" width="17" style="2" bestFit="1" customWidth="1"/>
    <col min="4111" max="4111" width="15.54296875" style="2" bestFit="1" customWidth="1"/>
    <col min="4112" max="4113" width="14.26953125" style="2" bestFit="1" customWidth="1"/>
    <col min="4114" max="4343" width="9" style="2"/>
    <col min="4344" max="4344" width="7.26953125" style="2" customWidth="1"/>
    <col min="4345" max="4345" width="9.54296875" style="2" customWidth="1"/>
    <col min="4346" max="4346" width="11" style="2" customWidth="1"/>
    <col min="4347" max="4347" width="17.54296875" style="2" customWidth="1"/>
    <col min="4348" max="4348" width="9" style="2" customWidth="1"/>
    <col min="4349" max="4349" width="16.81640625" style="2" customWidth="1"/>
    <col min="4350" max="4350" width="13.453125" style="2" customWidth="1"/>
    <col min="4351" max="4351" width="9" style="2" customWidth="1"/>
    <col min="4352" max="4352" width="11" style="2" bestFit="1" customWidth="1"/>
    <col min="4353" max="4353" width="14.1796875" style="2" customWidth="1"/>
    <col min="4354" max="4355" width="11.1796875" style="2" customWidth="1"/>
    <col min="4356" max="4356" width="11.81640625" style="2" customWidth="1"/>
    <col min="4357" max="4357" width="9" style="2" customWidth="1"/>
    <col min="4358" max="4358" width="8.54296875" style="2" bestFit="1" customWidth="1"/>
    <col min="4359" max="4359" width="10.26953125" style="2" bestFit="1" customWidth="1"/>
    <col min="4360" max="4360" width="12" style="2" customWidth="1"/>
    <col min="4361" max="4361" width="11" style="2" bestFit="1" customWidth="1"/>
    <col min="4362" max="4362" width="11" style="2" customWidth="1"/>
    <col min="4363" max="4363" width="9.54296875" style="2" customWidth="1"/>
    <col min="4364" max="4364" width="9" style="2" customWidth="1"/>
    <col min="4365" max="4365" width="11.81640625" style="2" customWidth="1"/>
    <col min="4366" max="4366" width="17" style="2" bestFit="1" customWidth="1"/>
    <col min="4367" max="4367" width="15.54296875" style="2" bestFit="1" customWidth="1"/>
    <col min="4368" max="4369" width="14.26953125" style="2" bestFit="1" customWidth="1"/>
    <col min="4370" max="4599" width="9" style="2"/>
    <col min="4600" max="4600" width="7.26953125" style="2" customWidth="1"/>
    <col min="4601" max="4601" width="9.54296875" style="2" customWidth="1"/>
    <col min="4602" max="4602" width="11" style="2" customWidth="1"/>
    <col min="4603" max="4603" width="17.54296875" style="2" customWidth="1"/>
    <col min="4604" max="4604" width="9" style="2" customWidth="1"/>
    <col min="4605" max="4605" width="16.81640625" style="2" customWidth="1"/>
    <col min="4606" max="4606" width="13.453125" style="2" customWidth="1"/>
    <col min="4607" max="4607" width="9" style="2" customWidth="1"/>
    <col min="4608" max="4608" width="11" style="2" bestFit="1" customWidth="1"/>
    <col min="4609" max="4609" width="14.1796875" style="2" customWidth="1"/>
    <col min="4610" max="4611" width="11.1796875" style="2" customWidth="1"/>
    <col min="4612" max="4612" width="11.81640625" style="2" customWidth="1"/>
    <col min="4613" max="4613" width="9" style="2" customWidth="1"/>
    <col min="4614" max="4614" width="8.54296875" style="2" bestFit="1" customWidth="1"/>
    <col min="4615" max="4615" width="10.26953125" style="2" bestFit="1" customWidth="1"/>
    <col min="4616" max="4616" width="12" style="2" customWidth="1"/>
    <col min="4617" max="4617" width="11" style="2" bestFit="1" customWidth="1"/>
    <col min="4618" max="4618" width="11" style="2" customWidth="1"/>
    <col min="4619" max="4619" width="9.54296875" style="2" customWidth="1"/>
    <col min="4620" max="4620" width="9" style="2" customWidth="1"/>
    <col min="4621" max="4621" width="11.81640625" style="2" customWidth="1"/>
    <col min="4622" max="4622" width="17" style="2" bestFit="1" customWidth="1"/>
    <col min="4623" max="4623" width="15.54296875" style="2" bestFit="1" customWidth="1"/>
    <col min="4624" max="4625" width="14.26953125" style="2" bestFit="1" customWidth="1"/>
    <col min="4626" max="4855" width="9" style="2"/>
    <col min="4856" max="4856" width="7.26953125" style="2" customWidth="1"/>
    <col min="4857" max="4857" width="9.54296875" style="2" customWidth="1"/>
    <col min="4858" max="4858" width="11" style="2" customWidth="1"/>
    <col min="4859" max="4859" width="17.54296875" style="2" customWidth="1"/>
    <col min="4860" max="4860" width="9" style="2" customWidth="1"/>
    <col min="4861" max="4861" width="16.81640625" style="2" customWidth="1"/>
    <col min="4862" max="4862" width="13.453125" style="2" customWidth="1"/>
    <col min="4863" max="4863" width="9" style="2" customWidth="1"/>
    <col min="4864" max="4864" width="11" style="2" bestFit="1" customWidth="1"/>
    <col min="4865" max="4865" width="14.1796875" style="2" customWidth="1"/>
    <col min="4866" max="4867" width="11.1796875" style="2" customWidth="1"/>
    <col min="4868" max="4868" width="11.81640625" style="2" customWidth="1"/>
    <col min="4869" max="4869" width="9" style="2" customWidth="1"/>
    <col min="4870" max="4870" width="8.54296875" style="2" bestFit="1" customWidth="1"/>
    <col min="4871" max="4871" width="10.26953125" style="2" bestFit="1" customWidth="1"/>
    <col min="4872" max="4872" width="12" style="2" customWidth="1"/>
    <col min="4873" max="4873" width="11" style="2" bestFit="1" customWidth="1"/>
    <col min="4874" max="4874" width="11" style="2" customWidth="1"/>
    <col min="4875" max="4875" width="9.54296875" style="2" customWidth="1"/>
    <col min="4876" max="4876" width="9" style="2" customWidth="1"/>
    <col min="4877" max="4877" width="11.81640625" style="2" customWidth="1"/>
    <col min="4878" max="4878" width="17" style="2" bestFit="1" customWidth="1"/>
    <col min="4879" max="4879" width="15.54296875" style="2" bestFit="1" customWidth="1"/>
    <col min="4880" max="4881" width="14.26953125" style="2" bestFit="1" customWidth="1"/>
    <col min="4882" max="5111" width="9" style="2"/>
    <col min="5112" max="5112" width="7.26953125" style="2" customWidth="1"/>
    <col min="5113" max="5113" width="9.54296875" style="2" customWidth="1"/>
    <col min="5114" max="5114" width="11" style="2" customWidth="1"/>
    <col min="5115" max="5115" width="17.54296875" style="2" customWidth="1"/>
    <col min="5116" max="5116" width="9" style="2" customWidth="1"/>
    <col min="5117" max="5117" width="16.81640625" style="2" customWidth="1"/>
    <col min="5118" max="5118" width="13.453125" style="2" customWidth="1"/>
    <col min="5119" max="5119" width="9" style="2" customWidth="1"/>
    <col min="5120" max="5120" width="11" style="2" bestFit="1" customWidth="1"/>
    <col min="5121" max="5121" width="14.1796875" style="2" customWidth="1"/>
    <col min="5122" max="5123" width="11.1796875" style="2" customWidth="1"/>
    <col min="5124" max="5124" width="11.81640625" style="2" customWidth="1"/>
    <col min="5125" max="5125" width="9" style="2" customWidth="1"/>
    <col min="5126" max="5126" width="8.54296875" style="2" bestFit="1" customWidth="1"/>
    <col min="5127" max="5127" width="10.26953125" style="2" bestFit="1" customWidth="1"/>
    <col min="5128" max="5128" width="12" style="2" customWidth="1"/>
    <col min="5129" max="5129" width="11" style="2" bestFit="1" customWidth="1"/>
    <col min="5130" max="5130" width="11" style="2" customWidth="1"/>
    <col min="5131" max="5131" width="9.54296875" style="2" customWidth="1"/>
    <col min="5132" max="5132" width="9" style="2" customWidth="1"/>
    <col min="5133" max="5133" width="11.81640625" style="2" customWidth="1"/>
    <col min="5134" max="5134" width="17" style="2" bestFit="1" customWidth="1"/>
    <col min="5135" max="5135" width="15.54296875" style="2" bestFit="1" customWidth="1"/>
    <col min="5136" max="5137" width="14.26953125" style="2" bestFit="1" customWidth="1"/>
    <col min="5138" max="5367" width="9" style="2"/>
    <col min="5368" max="5368" width="7.26953125" style="2" customWidth="1"/>
    <col min="5369" max="5369" width="9.54296875" style="2" customWidth="1"/>
    <col min="5370" max="5370" width="11" style="2" customWidth="1"/>
    <col min="5371" max="5371" width="17.54296875" style="2" customWidth="1"/>
    <col min="5372" max="5372" width="9" style="2" customWidth="1"/>
    <col min="5373" max="5373" width="16.81640625" style="2" customWidth="1"/>
    <col min="5374" max="5374" width="13.453125" style="2" customWidth="1"/>
    <col min="5375" max="5375" width="9" style="2" customWidth="1"/>
    <col min="5376" max="5376" width="11" style="2" bestFit="1" customWidth="1"/>
    <col min="5377" max="5377" width="14.1796875" style="2" customWidth="1"/>
    <col min="5378" max="5379" width="11.1796875" style="2" customWidth="1"/>
    <col min="5380" max="5380" width="11.81640625" style="2" customWidth="1"/>
    <col min="5381" max="5381" width="9" style="2" customWidth="1"/>
    <col min="5382" max="5382" width="8.54296875" style="2" bestFit="1" customWidth="1"/>
    <col min="5383" max="5383" width="10.26953125" style="2" bestFit="1" customWidth="1"/>
    <col min="5384" max="5384" width="12" style="2" customWidth="1"/>
    <col min="5385" max="5385" width="11" style="2" bestFit="1" customWidth="1"/>
    <col min="5386" max="5386" width="11" style="2" customWidth="1"/>
    <col min="5387" max="5387" width="9.54296875" style="2" customWidth="1"/>
    <col min="5388" max="5388" width="9" style="2" customWidth="1"/>
    <col min="5389" max="5389" width="11.81640625" style="2" customWidth="1"/>
    <col min="5390" max="5390" width="17" style="2" bestFit="1" customWidth="1"/>
    <col min="5391" max="5391" width="15.54296875" style="2" bestFit="1" customWidth="1"/>
    <col min="5392" max="5393" width="14.26953125" style="2" bestFit="1" customWidth="1"/>
    <col min="5394" max="5623" width="9" style="2"/>
    <col min="5624" max="5624" width="7.26953125" style="2" customWidth="1"/>
    <col min="5625" max="5625" width="9.54296875" style="2" customWidth="1"/>
    <col min="5626" max="5626" width="11" style="2" customWidth="1"/>
    <col min="5627" max="5627" width="17.54296875" style="2" customWidth="1"/>
    <col min="5628" max="5628" width="9" style="2" customWidth="1"/>
    <col min="5629" max="5629" width="16.81640625" style="2" customWidth="1"/>
    <col min="5630" max="5630" width="13.453125" style="2" customWidth="1"/>
    <col min="5631" max="5631" width="9" style="2" customWidth="1"/>
    <col min="5632" max="5632" width="11" style="2" bestFit="1" customWidth="1"/>
    <col min="5633" max="5633" width="14.1796875" style="2" customWidth="1"/>
    <col min="5634" max="5635" width="11.1796875" style="2" customWidth="1"/>
    <col min="5636" max="5636" width="11.81640625" style="2" customWidth="1"/>
    <col min="5637" max="5637" width="9" style="2" customWidth="1"/>
    <col min="5638" max="5638" width="8.54296875" style="2" bestFit="1" customWidth="1"/>
    <col min="5639" max="5639" width="10.26953125" style="2" bestFit="1" customWidth="1"/>
    <col min="5640" max="5640" width="12" style="2" customWidth="1"/>
    <col min="5641" max="5641" width="11" style="2" bestFit="1" customWidth="1"/>
    <col min="5642" max="5642" width="11" style="2" customWidth="1"/>
    <col min="5643" max="5643" width="9.54296875" style="2" customWidth="1"/>
    <col min="5644" max="5644" width="9" style="2" customWidth="1"/>
    <col min="5645" max="5645" width="11.81640625" style="2" customWidth="1"/>
    <col min="5646" max="5646" width="17" style="2" bestFit="1" customWidth="1"/>
    <col min="5647" max="5647" width="15.54296875" style="2" bestFit="1" customWidth="1"/>
    <col min="5648" max="5649" width="14.26953125" style="2" bestFit="1" customWidth="1"/>
    <col min="5650" max="5879" width="9" style="2"/>
    <col min="5880" max="5880" width="7.26953125" style="2" customWidth="1"/>
    <col min="5881" max="5881" width="9.54296875" style="2" customWidth="1"/>
    <col min="5882" max="5882" width="11" style="2" customWidth="1"/>
    <col min="5883" max="5883" width="17.54296875" style="2" customWidth="1"/>
    <col min="5884" max="5884" width="9" style="2" customWidth="1"/>
    <col min="5885" max="5885" width="16.81640625" style="2" customWidth="1"/>
    <col min="5886" max="5886" width="13.453125" style="2" customWidth="1"/>
    <col min="5887" max="5887" width="9" style="2" customWidth="1"/>
    <col min="5888" max="5888" width="11" style="2" bestFit="1" customWidth="1"/>
    <col min="5889" max="5889" width="14.1796875" style="2" customWidth="1"/>
    <col min="5890" max="5891" width="11.1796875" style="2" customWidth="1"/>
    <col min="5892" max="5892" width="11.81640625" style="2" customWidth="1"/>
    <col min="5893" max="5893" width="9" style="2" customWidth="1"/>
    <col min="5894" max="5894" width="8.54296875" style="2" bestFit="1" customWidth="1"/>
    <col min="5895" max="5895" width="10.26953125" style="2" bestFit="1" customWidth="1"/>
    <col min="5896" max="5896" width="12" style="2" customWidth="1"/>
    <col min="5897" max="5897" width="11" style="2" bestFit="1" customWidth="1"/>
    <col min="5898" max="5898" width="11" style="2" customWidth="1"/>
    <col min="5899" max="5899" width="9.54296875" style="2" customWidth="1"/>
    <col min="5900" max="5900" width="9" style="2" customWidth="1"/>
    <col min="5901" max="5901" width="11.81640625" style="2" customWidth="1"/>
    <col min="5902" max="5902" width="17" style="2" bestFit="1" customWidth="1"/>
    <col min="5903" max="5903" width="15.54296875" style="2" bestFit="1" customWidth="1"/>
    <col min="5904" max="5905" width="14.26953125" style="2" bestFit="1" customWidth="1"/>
    <col min="5906" max="6135" width="9" style="2"/>
    <col min="6136" max="6136" width="7.26953125" style="2" customWidth="1"/>
    <col min="6137" max="6137" width="9.54296875" style="2" customWidth="1"/>
    <col min="6138" max="6138" width="11" style="2" customWidth="1"/>
    <col min="6139" max="6139" width="17.54296875" style="2" customWidth="1"/>
    <col min="6140" max="6140" width="9" style="2" customWidth="1"/>
    <col min="6141" max="6141" width="16.81640625" style="2" customWidth="1"/>
    <col min="6142" max="6142" width="13.453125" style="2" customWidth="1"/>
    <col min="6143" max="6143" width="9" style="2" customWidth="1"/>
    <col min="6144" max="6144" width="11" style="2" bestFit="1" customWidth="1"/>
    <col min="6145" max="6145" width="14.1796875" style="2" customWidth="1"/>
    <col min="6146" max="6147" width="11.1796875" style="2" customWidth="1"/>
    <col min="6148" max="6148" width="11.81640625" style="2" customWidth="1"/>
    <col min="6149" max="6149" width="9" style="2" customWidth="1"/>
    <col min="6150" max="6150" width="8.54296875" style="2" bestFit="1" customWidth="1"/>
    <col min="6151" max="6151" width="10.26953125" style="2" bestFit="1" customWidth="1"/>
    <col min="6152" max="6152" width="12" style="2" customWidth="1"/>
    <col min="6153" max="6153" width="11" style="2" bestFit="1" customWidth="1"/>
    <col min="6154" max="6154" width="11" style="2" customWidth="1"/>
    <col min="6155" max="6155" width="9.54296875" style="2" customWidth="1"/>
    <col min="6156" max="6156" width="9" style="2" customWidth="1"/>
    <col min="6157" max="6157" width="11.81640625" style="2" customWidth="1"/>
    <col min="6158" max="6158" width="17" style="2" bestFit="1" customWidth="1"/>
    <col min="6159" max="6159" width="15.54296875" style="2" bestFit="1" customWidth="1"/>
    <col min="6160" max="6161" width="14.26953125" style="2" bestFit="1" customWidth="1"/>
    <col min="6162" max="6391" width="9" style="2"/>
    <col min="6392" max="6392" width="7.26953125" style="2" customWidth="1"/>
    <col min="6393" max="6393" width="9.54296875" style="2" customWidth="1"/>
    <col min="6394" max="6394" width="11" style="2" customWidth="1"/>
    <col min="6395" max="6395" width="17.54296875" style="2" customWidth="1"/>
    <col min="6396" max="6396" width="9" style="2" customWidth="1"/>
    <col min="6397" max="6397" width="16.81640625" style="2" customWidth="1"/>
    <col min="6398" max="6398" width="13.453125" style="2" customWidth="1"/>
    <col min="6399" max="6399" width="9" style="2" customWidth="1"/>
    <col min="6400" max="6400" width="11" style="2" bestFit="1" customWidth="1"/>
    <col min="6401" max="6401" width="14.1796875" style="2" customWidth="1"/>
    <col min="6402" max="6403" width="11.1796875" style="2" customWidth="1"/>
    <col min="6404" max="6404" width="11.81640625" style="2" customWidth="1"/>
    <col min="6405" max="6405" width="9" style="2" customWidth="1"/>
    <col min="6406" max="6406" width="8.54296875" style="2" bestFit="1" customWidth="1"/>
    <col min="6407" max="6407" width="10.26953125" style="2" bestFit="1" customWidth="1"/>
    <col min="6408" max="6408" width="12" style="2" customWidth="1"/>
    <col min="6409" max="6409" width="11" style="2" bestFit="1" customWidth="1"/>
    <col min="6410" max="6410" width="11" style="2" customWidth="1"/>
    <col min="6411" max="6411" width="9.54296875" style="2" customWidth="1"/>
    <col min="6412" max="6412" width="9" style="2" customWidth="1"/>
    <col min="6413" max="6413" width="11.81640625" style="2" customWidth="1"/>
    <col min="6414" max="6414" width="17" style="2" bestFit="1" customWidth="1"/>
    <col min="6415" max="6415" width="15.54296875" style="2" bestFit="1" customWidth="1"/>
    <col min="6416" max="6417" width="14.26953125" style="2" bestFit="1" customWidth="1"/>
    <col min="6418" max="6647" width="9" style="2"/>
    <col min="6648" max="6648" width="7.26953125" style="2" customWidth="1"/>
    <col min="6649" max="6649" width="9.54296875" style="2" customWidth="1"/>
    <col min="6650" max="6650" width="11" style="2" customWidth="1"/>
    <col min="6651" max="6651" width="17.54296875" style="2" customWidth="1"/>
    <col min="6652" max="6652" width="9" style="2" customWidth="1"/>
    <col min="6653" max="6653" width="16.81640625" style="2" customWidth="1"/>
    <col min="6654" max="6654" width="13.453125" style="2" customWidth="1"/>
    <col min="6655" max="6655" width="9" style="2" customWidth="1"/>
    <col min="6656" max="6656" width="11" style="2" bestFit="1" customWidth="1"/>
    <col min="6657" max="6657" width="14.1796875" style="2" customWidth="1"/>
    <col min="6658" max="6659" width="11.1796875" style="2" customWidth="1"/>
    <col min="6660" max="6660" width="11.81640625" style="2" customWidth="1"/>
    <col min="6661" max="6661" width="9" style="2" customWidth="1"/>
    <col min="6662" max="6662" width="8.54296875" style="2" bestFit="1" customWidth="1"/>
    <col min="6663" max="6663" width="10.26953125" style="2" bestFit="1" customWidth="1"/>
    <col min="6664" max="6664" width="12" style="2" customWidth="1"/>
    <col min="6665" max="6665" width="11" style="2" bestFit="1" customWidth="1"/>
    <col min="6666" max="6666" width="11" style="2" customWidth="1"/>
    <col min="6667" max="6667" width="9.54296875" style="2" customWidth="1"/>
    <col min="6668" max="6668" width="9" style="2" customWidth="1"/>
    <col min="6669" max="6669" width="11.81640625" style="2" customWidth="1"/>
    <col min="6670" max="6670" width="17" style="2" bestFit="1" customWidth="1"/>
    <col min="6671" max="6671" width="15.54296875" style="2" bestFit="1" customWidth="1"/>
    <col min="6672" max="6673" width="14.26953125" style="2" bestFit="1" customWidth="1"/>
    <col min="6674" max="6903" width="9" style="2"/>
    <col min="6904" max="6904" width="7.26953125" style="2" customWidth="1"/>
    <col min="6905" max="6905" width="9.54296875" style="2" customWidth="1"/>
    <col min="6906" max="6906" width="11" style="2" customWidth="1"/>
    <col min="6907" max="6907" width="17.54296875" style="2" customWidth="1"/>
    <col min="6908" max="6908" width="9" style="2" customWidth="1"/>
    <col min="6909" max="6909" width="16.81640625" style="2" customWidth="1"/>
    <col min="6910" max="6910" width="13.453125" style="2" customWidth="1"/>
    <col min="6911" max="6911" width="9" style="2" customWidth="1"/>
    <col min="6912" max="6912" width="11" style="2" bestFit="1" customWidth="1"/>
    <col min="6913" max="6913" width="14.1796875" style="2" customWidth="1"/>
    <col min="6914" max="6915" width="11.1796875" style="2" customWidth="1"/>
    <col min="6916" max="6916" width="11.81640625" style="2" customWidth="1"/>
    <col min="6917" max="6917" width="9" style="2" customWidth="1"/>
    <col min="6918" max="6918" width="8.54296875" style="2" bestFit="1" customWidth="1"/>
    <col min="6919" max="6919" width="10.26953125" style="2" bestFit="1" customWidth="1"/>
    <col min="6920" max="6920" width="12" style="2" customWidth="1"/>
    <col min="6921" max="6921" width="11" style="2" bestFit="1" customWidth="1"/>
    <col min="6922" max="6922" width="11" style="2" customWidth="1"/>
    <col min="6923" max="6923" width="9.54296875" style="2" customWidth="1"/>
    <col min="6924" max="6924" width="9" style="2" customWidth="1"/>
    <col min="6925" max="6925" width="11.81640625" style="2" customWidth="1"/>
    <col min="6926" max="6926" width="17" style="2" bestFit="1" customWidth="1"/>
    <col min="6927" max="6927" width="15.54296875" style="2" bestFit="1" customWidth="1"/>
    <col min="6928" max="6929" width="14.26953125" style="2" bestFit="1" customWidth="1"/>
    <col min="6930" max="7159" width="9" style="2"/>
    <col min="7160" max="7160" width="7.26953125" style="2" customWidth="1"/>
    <col min="7161" max="7161" width="9.54296875" style="2" customWidth="1"/>
    <col min="7162" max="7162" width="11" style="2" customWidth="1"/>
    <col min="7163" max="7163" width="17.54296875" style="2" customWidth="1"/>
    <col min="7164" max="7164" width="9" style="2" customWidth="1"/>
    <col min="7165" max="7165" width="16.81640625" style="2" customWidth="1"/>
    <col min="7166" max="7166" width="13.453125" style="2" customWidth="1"/>
    <col min="7167" max="7167" width="9" style="2" customWidth="1"/>
    <col min="7168" max="7168" width="11" style="2" bestFit="1" customWidth="1"/>
    <col min="7169" max="7169" width="14.1796875" style="2" customWidth="1"/>
    <col min="7170" max="7171" width="11.1796875" style="2" customWidth="1"/>
    <col min="7172" max="7172" width="11.81640625" style="2" customWidth="1"/>
    <col min="7173" max="7173" width="9" style="2" customWidth="1"/>
    <col min="7174" max="7174" width="8.54296875" style="2" bestFit="1" customWidth="1"/>
    <col min="7175" max="7175" width="10.26953125" style="2" bestFit="1" customWidth="1"/>
    <col min="7176" max="7176" width="12" style="2" customWidth="1"/>
    <col min="7177" max="7177" width="11" style="2" bestFit="1" customWidth="1"/>
    <col min="7178" max="7178" width="11" style="2" customWidth="1"/>
    <col min="7179" max="7179" width="9.54296875" style="2" customWidth="1"/>
    <col min="7180" max="7180" width="9" style="2" customWidth="1"/>
    <col min="7181" max="7181" width="11.81640625" style="2" customWidth="1"/>
    <col min="7182" max="7182" width="17" style="2" bestFit="1" customWidth="1"/>
    <col min="7183" max="7183" width="15.54296875" style="2" bestFit="1" customWidth="1"/>
    <col min="7184" max="7185" width="14.26953125" style="2" bestFit="1" customWidth="1"/>
    <col min="7186" max="7415" width="9" style="2"/>
    <col min="7416" max="7416" width="7.26953125" style="2" customWidth="1"/>
    <col min="7417" max="7417" width="9.54296875" style="2" customWidth="1"/>
    <col min="7418" max="7418" width="11" style="2" customWidth="1"/>
    <col min="7419" max="7419" width="17.54296875" style="2" customWidth="1"/>
    <col min="7420" max="7420" width="9" style="2" customWidth="1"/>
    <col min="7421" max="7421" width="16.81640625" style="2" customWidth="1"/>
    <col min="7422" max="7422" width="13.453125" style="2" customWidth="1"/>
    <col min="7423" max="7423" width="9" style="2" customWidth="1"/>
    <col min="7424" max="7424" width="11" style="2" bestFit="1" customWidth="1"/>
    <col min="7425" max="7425" width="14.1796875" style="2" customWidth="1"/>
    <col min="7426" max="7427" width="11.1796875" style="2" customWidth="1"/>
    <col min="7428" max="7428" width="11.81640625" style="2" customWidth="1"/>
    <col min="7429" max="7429" width="9" style="2" customWidth="1"/>
    <col min="7430" max="7430" width="8.54296875" style="2" bestFit="1" customWidth="1"/>
    <col min="7431" max="7431" width="10.26953125" style="2" bestFit="1" customWidth="1"/>
    <col min="7432" max="7432" width="12" style="2" customWidth="1"/>
    <col min="7433" max="7433" width="11" style="2" bestFit="1" customWidth="1"/>
    <col min="7434" max="7434" width="11" style="2" customWidth="1"/>
    <col min="7435" max="7435" width="9.54296875" style="2" customWidth="1"/>
    <col min="7436" max="7436" width="9" style="2" customWidth="1"/>
    <col min="7437" max="7437" width="11.81640625" style="2" customWidth="1"/>
    <col min="7438" max="7438" width="17" style="2" bestFit="1" customWidth="1"/>
    <col min="7439" max="7439" width="15.54296875" style="2" bestFit="1" customWidth="1"/>
    <col min="7440" max="7441" width="14.26953125" style="2" bestFit="1" customWidth="1"/>
    <col min="7442" max="7671" width="9" style="2"/>
    <col min="7672" max="7672" width="7.26953125" style="2" customWidth="1"/>
    <col min="7673" max="7673" width="9.54296875" style="2" customWidth="1"/>
    <col min="7674" max="7674" width="11" style="2" customWidth="1"/>
    <col min="7675" max="7675" width="17.54296875" style="2" customWidth="1"/>
    <col min="7676" max="7676" width="9" style="2" customWidth="1"/>
    <col min="7677" max="7677" width="16.81640625" style="2" customWidth="1"/>
    <col min="7678" max="7678" width="13.453125" style="2" customWidth="1"/>
    <col min="7679" max="7679" width="9" style="2" customWidth="1"/>
    <col min="7680" max="7680" width="11" style="2" bestFit="1" customWidth="1"/>
    <col min="7681" max="7681" width="14.1796875" style="2" customWidth="1"/>
    <col min="7682" max="7683" width="11.1796875" style="2" customWidth="1"/>
    <col min="7684" max="7684" width="11.81640625" style="2" customWidth="1"/>
    <col min="7685" max="7685" width="9" style="2" customWidth="1"/>
    <col min="7686" max="7686" width="8.54296875" style="2" bestFit="1" customWidth="1"/>
    <col min="7687" max="7687" width="10.26953125" style="2" bestFit="1" customWidth="1"/>
    <col min="7688" max="7688" width="12" style="2" customWidth="1"/>
    <col min="7689" max="7689" width="11" style="2" bestFit="1" customWidth="1"/>
    <col min="7690" max="7690" width="11" style="2" customWidth="1"/>
    <col min="7691" max="7691" width="9.54296875" style="2" customWidth="1"/>
    <col min="7692" max="7692" width="9" style="2" customWidth="1"/>
    <col min="7693" max="7693" width="11.81640625" style="2" customWidth="1"/>
    <col min="7694" max="7694" width="17" style="2" bestFit="1" customWidth="1"/>
    <col min="7695" max="7695" width="15.54296875" style="2" bestFit="1" customWidth="1"/>
    <col min="7696" max="7697" width="14.26953125" style="2" bestFit="1" customWidth="1"/>
    <col min="7698" max="7927" width="9" style="2"/>
    <col min="7928" max="7928" width="7.26953125" style="2" customWidth="1"/>
    <col min="7929" max="7929" width="9.54296875" style="2" customWidth="1"/>
    <col min="7930" max="7930" width="11" style="2" customWidth="1"/>
    <col min="7931" max="7931" width="17.54296875" style="2" customWidth="1"/>
    <col min="7932" max="7932" width="9" style="2" customWidth="1"/>
    <col min="7933" max="7933" width="16.81640625" style="2" customWidth="1"/>
    <col min="7934" max="7934" width="13.453125" style="2" customWidth="1"/>
    <col min="7935" max="7935" width="9" style="2" customWidth="1"/>
    <col min="7936" max="7936" width="11" style="2" bestFit="1" customWidth="1"/>
    <col min="7937" max="7937" width="14.1796875" style="2" customWidth="1"/>
    <col min="7938" max="7939" width="11.1796875" style="2" customWidth="1"/>
    <col min="7940" max="7940" width="11.81640625" style="2" customWidth="1"/>
    <col min="7941" max="7941" width="9" style="2" customWidth="1"/>
    <col min="7942" max="7942" width="8.54296875" style="2" bestFit="1" customWidth="1"/>
    <col min="7943" max="7943" width="10.26953125" style="2" bestFit="1" customWidth="1"/>
    <col min="7944" max="7944" width="12" style="2" customWidth="1"/>
    <col min="7945" max="7945" width="11" style="2" bestFit="1" customWidth="1"/>
    <col min="7946" max="7946" width="11" style="2" customWidth="1"/>
    <col min="7947" max="7947" width="9.54296875" style="2" customWidth="1"/>
    <col min="7948" max="7948" width="9" style="2" customWidth="1"/>
    <col min="7949" max="7949" width="11.81640625" style="2" customWidth="1"/>
    <col min="7950" max="7950" width="17" style="2" bestFit="1" customWidth="1"/>
    <col min="7951" max="7951" width="15.54296875" style="2" bestFit="1" customWidth="1"/>
    <col min="7952" max="7953" width="14.26953125" style="2" bestFit="1" customWidth="1"/>
    <col min="7954" max="8183" width="9" style="2"/>
    <col min="8184" max="8184" width="7.26953125" style="2" customWidth="1"/>
    <col min="8185" max="8185" width="9.54296875" style="2" customWidth="1"/>
    <col min="8186" max="8186" width="11" style="2" customWidth="1"/>
    <col min="8187" max="8187" width="17.54296875" style="2" customWidth="1"/>
    <col min="8188" max="8188" width="9" style="2" customWidth="1"/>
    <col min="8189" max="8189" width="16.81640625" style="2" customWidth="1"/>
    <col min="8190" max="8190" width="13.453125" style="2" customWidth="1"/>
    <col min="8191" max="8191" width="9" style="2" customWidth="1"/>
    <col min="8192" max="8192" width="11" style="2" bestFit="1" customWidth="1"/>
    <col min="8193" max="8193" width="14.1796875" style="2" customWidth="1"/>
    <col min="8194" max="8195" width="11.1796875" style="2" customWidth="1"/>
    <col min="8196" max="8196" width="11.81640625" style="2" customWidth="1"/>
    <col min="8197" max="8197" width="9" style="2" customWidth="1"/>
    <col min="8198" max="8198" width="8.54296875" style="2" bestFit="1" customWidth="1"/>
    <col min="8199" max="8199" width="10.26953125" style="2" bestFit="1" customWidth="1"/>
    <col min="8200" max="8200" width="12" style="2" customWidth="1"/>
    <col min="8201" max="8201" width="11" style="2" bestFit="1" customWidth="1"/>
    <col min="8202" max="8202" width="11" style="2" customWidth="1"/>
    <col min="8203" max="8203" width="9.54296875" style="2" customWidth="1"/>
    <col min="8204" max="8204" width="9" style="2" customWidth="1"/>
    <col min="8205" max="8205" width="11.81640625" style="2" customWidth="1"/>
    <col min="8206" max="8206" width="17" style="2" bestFit="1" customWidth="1"/>
    <col min="8207" max="8207" width="15.54296875" style="2" bestFit="1" customWidth="1"/>
    <col min="8208" max="8209" width="14.26953125" style="2" bestFit="1" customWidth="1"/>
    <col min="8210" max="8439" width="9" style="2"/>
    <col min="8440" max="8440" width="7.26953125" style="2" customWidth="1"/>
    <col min="8441" max="8441" width="9.54296875" style="2" customWidth="1"/>
    <col min="8442" max="8442" width="11" style="2" customWidth="1"/>
    <col min="8443" max="8443" width="17.54296875" style="2" customWidth="1"/>
    <col min="8444" max="8444" width="9" style="2" customWidth="1"/>
    <col min="8445" max="8445" width="16.81640625" style="2" customWidth="1"/>
    <col min="8446" max="8446" width="13.453125" style="2" customWidth="1"/>
    <col min="8447" max="8447" width="9" style="2" customWidth="1"/>
    <col min="8448" max="8448" width="11" style="2" bestFit="1" customWidth="1"/>
    <col min="8449" max="8449" width="14.1796875" style="2" customWidth="1"/>
    <col min="8450" max="8451" width="11.1796875" style="2" customWidth="1"/>
    <col min="8452" max="8452" width="11.81640625" style="2" customWidth="1"/>
    <col min="8453" max="8453" width="9" style="2" customWidth="1"/>
    <col min="8454" max="8454" width="8.54296875" style="2" bestFit="1" customWidth="1"/>
    <col min="8455" max="8455" width="10.26953125" style="2" bestFit="1" customWidth="1"/>
    <col min="8456" max="8456" width="12" style="2" customWidth="1"/>
    <col min="8457" max="8457" width="11" style="2" bestFit="1" customWidth="1"/>
    <col min="8458" max="8458" width="11" style="2" customWidth="1"/>
    <col min="8459" max="8459" width="9.54296875" style="2" customWidth="1"/>
    <col min="8460" max="8460" width="9" style="2" customWidth="1"/>
    <col min="8461" max="8461" width="11.81640625" style="2" customWidth="1"/>
    <col min="8462" max="8462" width="17" style="2" bestFit="1" customWidth="1"/>
    <col min="8463" max="8463" width="15.54296875" style="2" bestFit="1" customWidth="1"/>
    <col min="8464" max="8465" width="14.26953125" style="2" bestFit="1" customWidth="1"/>
    <col min="8466" max="8695" width="9" style="2"/>
    <col min="8696" max="8696" width="7.26953125" style="2" customWidth="1"/>
    <col min="8697" max="8697" width="9.54296875" style="2" customWidth="1"/>
    <col min="8698" max="8698" width="11" style="2" customWidth="1"/>
    <col min="8699" max="8699" width="17.54296875" style="2" customWidth="1"/>
    <col min="8700" max="8700" width="9" style="2" customWidth="1"/>
    <col min="8701" max="8701" width="16.81640625" style="2" customWidth="1"/>
    <col min="8702" max="8702" width="13.453125" style="2" customWidth="1"/>
    <col min="8703" max="8703" width="9" style="2" customWidth="1"/>
    <col min="8704" max="8704" width="11" style="2" bestFit="1" customWidth="1"/>
    <col min="8705" max="8705" width="14.1796875" style="2" customWidth="1"/>
    <col min="8706" max="8707" width="11.1796875" style="2" customWidth="1"/>
    <col min="8708" max="8708" width="11.81640625" style="2" customWidth="1"/>
    <col min="8709" max="8709" width="9" style="2" customWidth="1"/>
    <col min="8710" max="8710" width="8.54296875" style="2" bestFit="1" customWidth="1"/>
    <col min="8711" max="8711" width="10.26953125" style="2" bestFit="1" customWidth="1"/>
    <col min="8712" max="8712" width="12" style="2" customWidth="1"/>
    <col min="8713" max="8713" width="11" style="2" bestFit="1" customWidth="1"/>
    <col min="8714" max="8714" width="11" style="2" customWidth="1"/>
    <col min="8715" max="8715" width="9.54296875" style="2" customWidth="1"/>
    <col min="8716" max="8716" width="9" style="2" customWidth="1"/>
    <col min="8717" max="8717" width="11.81640625" style="2" customWidth="1"/>
    <col min="8718" max="8718" width="17" style="2" bestFit="1" customWidth="1"/>
    <col min="8719" max="8719" width="15.54296875" style="2" bestFit="1" customWidth="1"/>
    <col min="8720" max="8721" width="14.26953125" style="2" bestFit="1" customWidth="1"/>
    <col min="8722" max="8951" width="9" style="2"/>
    <col min="8952" max="8952" width="7.26953125" style="2" customWidth="1"/>
    <col min="8953" max="8953" width="9.54296875" style="2" customWidth="1"/>
    <col min="8954" max="8954" width="11" style="2" customWidth="1"/>
    <col min="8955" max="8955" width="17.54296875" style="2" customWidth="1"/>
    <col min="8956" max="8956" width="9" style="2" customWidth="1"/>
    <col min="8957" max="8957" width="16.81640625" style="2" customWidth="1"/>
    <col min="8958" max="8958" width="13.453125" style="2" customWidth="1"/>
    <col min="8959" max="8959" width="9" style="2" customWidth="1"/>
    <col min="8960" max="8960" width="11" style="2" bestFit="1" customWidth="1"/>
    <col min="8961" max="8961" width="14.1796875" style="2" customWidth="1"/>
    <col min="8962" max="8963" width="11.1796875" style="2" customWidth="1"/>
    <col min="8964" max="8964" width="11.81640625" style="2" customWidth="1"/>
    <col min="8965" max="8965" width="9" style="2" customWidth="1"/>
    <col min="8966" max="8966" width="8.54296875" style="2" bestFit="1" customWidth="1"/>
    <col min="8967" max="8967" width="10.26953125" style="2" bestFit="1" customWidth="1"/>
    <col min="8968" max="8968" width="12" style="2" customWidth="1"/>
    <col min="8969" max="8969" width="11" style="2" bestFit="1" customWidth="1"/>
    <col min="8970" max="8970" width="11" style="2" customWidth="1"/>
    <col min="8971" max="8971" width="9.54296875" style="2" customWidth="1"/>
    <col min="8972" max="8972" width="9" style="2" customWidth="1"/>
    <col min="8973" max="8973" width="11.81640625" style="2" customWidth="1"/>
    <col min="8974" max="8974" width="17" style="2" bestFit="1" customWidth="1"/>
    <col min="8975" max="8975" width="15.54296875" style="2" bestFit="1" customWidth="1"/>
    <col min="8976" max="8977" width="14.26953125" style="2" bestFit="1" customWidth="1"/>
    <col min="8978" max="9207" width="9" style="2"/>
    <col min="9208" max="9208" width="7.26953125" style="2" customWidth="1"/>
    <col min="9209" max="9209" width="9.54296875" style="2" customWidth="1"/>
    <col min="9210" max="9210" width="11" style="2" customWidth="1"/>
    <col min="9211" max="9211" width="17.54296875" style="2" customWidth="1"/>
    <col min="9212" max="9212" width="9" style="2" customWidth="1"/>
    <col min="9213" max="9213" width="16.81640625" style="2" customWidth="1"/>
    <col min="9214" max="9214" width="13.453125" style="2" customWidth="1"/>
    <col min="9215" max="9215" width="9" style="2" customWidth="1"/>
    <col min="9216" max="9216" width="11" style="2" bestFit="1" customWidth="1"/>
    <col min="9217" max="9217" width="14.1796875" style="2" customWidth="1"/>
    <col min="9218" max="9219" width="11.1796875" style="2" customWidth="1"/>
    <col min="9220" max="9220" width="11.81640625" style="2" customWidth="1"/>
    <col min="9221" max="9221" width="9" style="2" customWidth="1"/>
    <col min="9222" max="9222" width="8.54296875" style="2" bestFit="1" customWidth="1"/>
    <col min="9223" max="9223" width="10.26953125" style="2" bestFit="1" customWidth="1"/>
    <col min="9224" max="9224" width="12" style="2" customWidth="1"/>
    <col min="9225" max="9225" width="11" style="2" bestFit="1" customWidth="1"/>
    <col min="9226" max="9226" width="11" style="2" customWidth="1"/>
    <col min="9227" max="9227" width="9.54296875" style="2" customWidth="1"/>
    <col min="9228" max="9228" width="9" style="2" customWidth="1"/>
    <col min="9229" max="9229" width="11.81640625" style="2" customWidth="1"/>
    <col min="9230" max="9230" width="17" style="2" bestFit="1" customWidth="1"/>
    <col min="9231" max="9231" width="15.54296875" style="2" bestFit="1" customWidth="1"/>
    <col min="9232" max="9233" width="14.26953125" style="2" bestFit="1" customWidth="1"/>
    <col min="9234" max="9463" width="9" style="2"/>
    <col min="9464" max="9464" width="7.26953125" style="2" customWidth="1"/>
    <col min="9465" max="9465" width="9.54296875" style="2" customWidth="1"/>
    <col min="9466" max="9466" width="11" style="2" customWidth="1"/>
    <col min="9467" max="9467" width="17.54296875" style="2" customWidth="1"/>
    <col min="9468" max="9468" width="9" style="2" customWidth="1"/>
    <col min="9469" max="9469" width="16.81640625" style="2" customWidth="1"/>
    <col min="9470" max="9470" width="13.453125" style="2" customWidth="1"/>
    <col min="9471" max="9471" width="9" style="2" customWidth="1"/>
    <col min="9472" max="9472" width="11" style="2" bestFit="1" customWidth="1"/>
    <col min="9473" max="9473" width="14.1796875" style="2" customWidth="1"/>
    <col min="9474" max="9475" width="11.1796875" style="2" customWidth="1"/>
    <col min="9476" max="9476" width="11.81640625" style="2" customWidth="1"/>
    <col min="9477" max="9477" width="9" style="2" customWidth="1"/>
    <col min="9478" max="9478" width="8.54296875" style="2" bestFit="1" customWidth="1"/>
    <col min="9479" max="9479" width="10.26953125" style="2" bestFit="1" customWidth="1"/>
    <col min="9480" max="9480" width="12" style="2" customWidth="1"/>
    <col min="9481" max="9481" width="11" style="2" bestFit="1" customWidth="1"/>
    <col min="9482" max="9482" width="11" style="2" customWidth="1"/>
    <col min="9483" max="9483" width="9.54296875" style="2" customWidth="1"/>
    <col min="9484" max="9484" width="9" style="2" customWidth="1"/>
    <col min="9485" max="9485" width="11.81640625" style="2" customWidth="1"/>
    <col min="9486" max="9486" width="17" style="2" bestFit="1" customWidth="1"/>
    <col min="9487" max="9487" width="15.54296875" style="2" bestFit="1" customWidth="1"/>
    <col min="9488" max="9489" width="14.26953125" style="2" bestFit="1" customWidth="1"/>
    <col min="9490" max="9719" width="9" style="2"/>
    <col min="9720" max="9720" width="7.26953125" style="2" customWidth="1"/>
    <col min="9721" max="9721" width="9.54296875" style="2" customWidth="1"/>
    <col min="9722" max="9722" width="11" style="2" customWidth="1"/>
    <col min="9723" max="9723" width="17.54296875" style="2" customWidth="1"/>
    <col min="9724" max="9724" width="9" style="2" customWidth="1"/>
    <col min="9725" max="9725" width="16.81640625" style="2" customWidth="1"/>
    <col min="9726" max="9726" width="13.453125" style="2" customWidth="1"/>
    <col min="9727" max="9727" width="9" style="2" customWidth="1"/>
    <col min="9728" max="9728" width="11" style="2" bestFit="1" customWidth="1"/>
    <col min="9729" max="9729" width="14.1796875" style="2" customWidth="1"/>
    <col min="9730" max="9731" width="11.1796875" style="2" customWidth="1"/>
    <col min="9732" max="9732" width="11.81640625" style="2" customWidth="1"/>
    <col min="9733" max="9733" width="9" style="2" customWidth="1"/>
    <col min="9734" max="9734" width="8.54296875" style="2" bestFit="1" customWidth="1"/>
    <col min="9735" max="9735" width="10.26953125" style="2" bestFit="1" customWidth="1"/>
    <col min="9736" max="9736" width="12" style="2" customWidth="1"/>
    <col min="9737" max="9737" width="11" style="2" bestFit="1" customWidth="1"/>
    <col min="9738" max="9738" width="11" style="2" customWidth="1"/>
    <col min="9739" max="9739" width="9.54296875" style="2" customWidth="1"/>
    <col min="9740" max="9740" width="9" style="2" customWidth="1"/>
    <col min="9741" max="9741" width="11.81640625" style="2" customWidth="1"/>
    <col min="9742" max="9742" width="17" style="2" bestFit="1" customWidth="1"/>
    <col min="9743" max="9743" width="15.54296875" style="2" bestFit="1" customWidth="1"/>
    <col min="9744" max="9745" width="14.26953125" style="2" bestFit="1" customWidth="1"/>
    <col min="9746" max="9975" width="9" style="2"/>
    <col min="9976" max="9976" width="7.26953125" style="2" customWidth="1"/>
    <col min="9977" max="9977" width="9.54296875" style="2" customWidth="1"/>
    <col min="9978" max="9978" width="11" style="2" customWidth="1"/>
    <col min="9979" max="9979" width="17.54296875" style="2" customWidth="1"/>
    <col min="9980" max="9980" width="9" style="2" customWidth="1"/>
    <col min="9981" max="9981" width="16.81640625" style="2" customWidth="1"/>
    <col min="9982" max="9982" width="13.453125" style="2" customWidth="1"/>
    <col min="9983" max="9983" width="9" style="2" customWidth="1"/>
    <col min="9984" max="9984" width="11" style="2" bestFit="1" customWidth="1"/>
    <col min="9985" max="9985" width="14.1796875" style="2" customWidth="1"/>
    <col min="9986" max="9987" width="11.1796875" style="2" customWidth="1"/>
    <col min="9988" max="9988" width="11.81640625" style="2" customWidth="1"/>
    <col min="9989" max="9989" width="9" style="2" customWidth="1"/>
    <col min="9990" max="9990" width="8.54296875" style="2" bestFit="1" customWidth="1"/>
    <col min="9991" max="9991" width="10.26953125" style="2" bestFit="1" customWidth="1"/>
    <col min="9992" max="9992" width="12" style="2" customWidth="1"/>
    <col min="9993" max="9993" width="11" style="2" bestFit="1" customWidth="1"/>
    <col min="9994" max="9994" width="11" style="2" customWidth="1"/>
    <col min="9995" max="9995" width="9.54296875" style="2" customWidth="1"/>
    <col min="9996" max="9996" width="9" style="2" customWidth="1"/>
    <col min="9997" max="9997" width="11.81640625" style="2" customWidth="1"/>
    <col min="9998" max="9998" width="17" style="2" bestFit="1" customWidth="1"/>
    <col min="9999" max="9999" width="15.54296875" style="2" bestFit="1" customWidth="1"/>
    <col min="10000" max="10001" width="14.26953125" style="2" bestFit="1" customWidth="1"/>
    <col min="10002" max="10231" width="9" style="2"/>
    <col min="10232" max="10232" width="7.26953125" style="2" customWidth="1"/>
    <col min="10233" max="10233" width="9.54296875" style="2" customWidth="1"/>
    <col min="10234" max="10234" width="11" style="2" customWidth="1"/>
    <col min="10235" max="10235" width="17.54296875" style="2" customWidth="1"/>
    <col min="10236" max="10236" width="9" style="2" customWidth="1"/>
    <col min="10237" max="10237" width="16.81640625" style="2" customWidth="1"/>
    <col min="10238" max="10238" width="13.453125" style="2" customWidth="1"/>
    <col min="10239" max="10239" width="9" style="2" customWidth="1"/>
    <col min="10240" max="10240" width="11" style="2" bestFit="1" customWidth="1"/>
    <col min="10241" max="10241" width="14.1796875" style="2" customWidth="1"/>
    <col min="10242" max="10243" width="11.1796875" style="2" customWidth="1"/>
    <col min="10244" max="10244" width="11.81640625" style="2" customWidth="1"/>
    <col min="10245" max="10245" width="9" style="2" customWidth="1"/>
    <col min="10246" max="10246" width="8.54296875" style="2" bestFit="1" customWidth="1"/>
    <col min="10247" max="10247" width="10.26953125" style="2" bestFit="1" customWidth="1"/>
    <col min="10248" max="10248" width="12" style="2" customWidth="1"/>
    <col min="10249" max="10249" width="11" style="2" bestFit="1" customWidth="1"/>
    <col min="10250" max="10250" width="11" style="2" customWidth="1"/>
    <col min="10251" max="10251" width="9.54296875" style="2" customWidth="1"/>
    <col min="10252" max="10252" width="9" style="2" customWidth="1"/>
    <col min="10253" max="10253" width="11.81640625" style="2" customWidth="1"/>
    <col min="10254" max="10254" width="17" style="2" bestFit="1" customWidth="1"/>
    <col min="10255" max="10255" width="15.54296875" style="2" bestFit="1" customWidth="1"/>
    <col min="10256" max="10257" width="14.26953125" style="2" bestFit="1" customWidth="1"/>
    <col min="10258" max="10487" width="9" style="2"/>
    <col min="10488" max="10488" width="7.26953125" style="2" customWidth="1"/>
    <col min="10489" max="10489" width="9.54296875" style="2" customWidth="1"/>
    <col min="10490" max="10490" width="11" style="2" customWidth="1"/>
    <col min="10491" max="10491" width="17.54296875" style="2" customWidth="1"/>
    <col min="10492" max="10492" width="9" style="2" customWidth="1"/>
    <col min="10493" max="10493" width="16.81640625" style="2" customWidth="1"/>
    <col min="10494" max="10494" width="13.453125" style="2" customWidth="1"/>
    <col min="10495" max="10495" width="9" style="2" customWidth="1"/>
    <col min="10496" max="10496" width="11" style="2" bestFit="1" customWidth="1"/>
    <col min="10497" max="10497" width="14.1796875" style="2" customWidth="1"/>
    <col min="10498" max="10499" width="11.1796875" style="2" customWidth="1"/>
    <col min="10500" max="10500" width="11.81640625" style="2" customWidth="1"/>
    <col min="10501" max="10501" width="9" style="2" customWidth="1"/>
    <col min="10502" max="10502" width="8.54296875" style="2" bestFit="1" customWidth="1"/>
    <col min="10503" max="10503" width="10.26953125" style="2" bestFit="1" customWidth="1"/>
    <col min="10504" max="10504" width="12" style="2" customWidth="1"/>
    <col min="10505" max="10505" width="11" style="2" bestFit="1" customWidth="1"/>
    <col min="10506" max="10506" width="11" style="2" customWidth="1"/>
    <col min="10507" max="10507" width="9.54296875" style="2" customWidth="1"/>
    <col min="10508" max="10508" width="9" style="2" customWidth="1"/>
    <col min="10509" max="10509" width="11.81640625" style="2" customWidth="1"/>
    <col min="10510" max="10510" width="17" style="2" bestFit="1" customWidth="1"/>
    <col min="10511" max="10511" width="15.54296875" style="2" bestFit="1" customWidth="1"/>
    <col min="10512" max="10513" width="14.26953125" style="2" bestFit="1" customWidth="1"/>
    <col min="10514" max="10743" width="9" style="2"/>
    <col min="10744" max="10744" width="7.26953125" style="2" customWidth="1"/>
    <col min="10745" max="10745" width="9.54296875" style="2" customWidth="1"/>
    <col min="10746" max="10746" width="11" style="2" customWidth="1"/>
    <col min="10747" max="10747" width="17.54296875" style="2" customWidth="1"/>
    <col min="10748" max="10748" width="9" style="2" customWidth="1"/>
    <col min="10749" max="10749" width="16.81640625" style="2" customWidth="1"/>
    <col min="10750" max="10750" width="13.453125" style="2" customWidth="1"/>
    <col min="10751" max="10751" width="9" style="2" customWidth="1"/>
    <col min="10752" max="10752" width="11" style="2" bestFit="1" customWidth="1"/>
    <col min="10753" max="10753" width="14.1796875" style="2" customWidth="1"/>
    <col min="10754" max="10755" width="11.1796875" style="2" customWidth="1"/>
    <col min="10756" max="10756" width="11.81640625" style="2" customWidth="1"/>
    <col min="10757" max="10757" width="9" style="2" customWidth="1"/>
    <col min="10758" max="10758" width="8.54296875" style="2" bestFit="1" customWidth="1"/>
    <col min="10759" max="10759" width="10.26953125" style="2" bestFit="1" customWidth="1"/>
    <col min="10760" max="10760" width="12" style="2" customWidth="1"/>
    <col min="10761" max="10761" width="11" style="2" bestFit="1" customWidth="1"/>
    <col min="10762" max="10762" width="11" style="2" customWidth="1"/>
    <col min="10763" max="10763" width="9.54296875" style="2" customWidth="1"/>
    <col min="10764" max="10764" width="9" style="2" customWidth="1"/>
    <col min="10765" max="10765" width="11.81640625" style="2" customWidth="1"/>
    <col min="10766" max="10766" width="17" style="2" bestFit="1" customWidth="1"/>
    <col min="10767" max="10767" width="15.54296875" style="2" bestFit="1" customWidth="1"/>
    <col min="10768" max="10769" width="14.26953125" style="2" bestFit="1" customWidth="1"/>
    <col min="10770" max="10999" width="9" style="2"/>
    <col min="11000" max="11000" width="7.26953125" style="2" customWidth="1"/>
    <col min="11001" max="11001" width="9.54296875" style="2" customWidth="1"/>
    <col min="11002" max="11002" width="11" style="2" customWidth="1"/>
    <col min="11003" max="11003" width="17.54296875" style="2" customWidth="1"/>
    <col min="11004" max="11004" width="9" style="2" customWidth="1"/>
    <col min="11005" max="11005" width="16.81640625" style="2" customWidth="1"/>
    <col min="11006" max="11006" width="13.453125" style="2" customWidth="1"/>
    <col min="11007" max="11007" width="9" style="2" customWidth="1"/>
    <col min="11008" max="11008" width="11" style="2" bestFit="1" customWidth="1"/>
    <col min="11009" max="11009" width="14.1796875" style="2" customWidth="1"/>
    <col min="11010" max="11011" width="11.1796875" style="2" customWidth="1"/>
    <col min="11012" max="11012" width="11.81640625" style="2" customWidth="1"/>
    <col min="11013" max="11013" width="9" style="2" customWidth="1"/>
    <col min="11014" max="11014" width="8.54296875" style="2" bestFit="1" customWidth="1"/>
    <col min="11015" max="11015" width="10.26953125" style="2" bestFit="1" customWidth="1"/>
    <col min="11016" max="11016" width="12" style="2" customWidth="1"/>
    <col min="11017" max="11017" width="11" style="2" bestFit="1" customWidth="1"/>
    <col min="11018" max="11018" width="11" style="2" customWidth="1"/>
    <col min="11019" max="11019" width="9.54296875" style="2" customWidth="1"/>
    <col min="11020" max="11020" width="9" style="2" customWidth="1"/>
    <col min="11021" max="11021" width="11.81640625" style="2" customWidth="1"/>
    <col min="11022" max="11022" width="17" style="2" bestFit="1" customWidth="1"/>
    <col min="11023" max="11023" width="15.54296875" style="2" bestFit="1" customWidth="1"/>
    <col min="11024" max="11025" width="14.26953125" style="2" bestFit="1" customWidth="1"/>
    <col min="11026" max="11255" width="9" style="2"/>
    <col min="11256" max="11256" width="7.26953125" style="2" customWidth="1"/>
    <col min="11257" max="11257" width="9.54296875" style="2" customWidth="1"/>
    <col min="11258" max="11258" width="11" style="2" customWidth="1"/>
    <col min="11259" max="11259" width="17.54296875" style="2" customWidth="1"/>
    <col min="11260" max="11260" width="9" style="2" customWidth="1"/>
    <col min="11261" max="11261" width="16.81640625" style="2" customWidth="1"/>
    <col min="11262" max="11262" width="13.453125" style="2" customWidth="1"/>
    <col min="11263" max="11263" width="9" style="2" customWidth="1"/>
    <col min="11264" max="11264" width="11" style="2" bestFit="1" customWidth="1"/>
    <col min="11265" max="11265" width="14.1796875" style="2" customWidth="1"/>
    <col min="11266" max="11267" width="11.1796875" style="2" customWidth="1"/>
    <col min="11268" max="11268" width="11.81640625" style="2" customWidth="1"/>
    <col min="11269" max="11269" width="9" style="2" customWidth="1"/>
    <col min="11270" max="11270" width="8.54296875" style="2" bestFit="1" customWidth="1"/>
    <col min="11271" max="11271" width="10.26953125" style="2" bestFit="1" customWidth="1"/>
    <col min="11272" max="11272" width="12" style="2" customWidth="1"/>
    <col min="11273" max="11273" width="11" style="2" bestFit="1" customWidth="1"/>
    <col min="11274" max="11274" width="11" style="2" customWidth="1"/>
    <col min="11275" max="11275" width="9.54296875" style="2" customWidth="1"/>
    <col min="11276" max="11276" width="9" style="2" customWidth="1"/>
    <col min="11277" max="11277" width="11.81640625" style="2" customWidth="1"/>
    <col min="11278" max="11278" width="17" style="2" bestFit="1" customWidth="1"/>
    <col min="11279" max="11279" width="15.54296875" style="2" bestFit="1" customWidth="1"/>
    <col min="11280" max="11281" width="14.26953125" style="2" bestFit="1" customWidth="1"/>
    <col min="11282" max="11511" width="9" style="2"/>
    <col min="11512" max="11512" width="7.26953125" style="2" customWidth="1"/>
    <col min="11513" max="11513" width="9.54296875" style="2" customWidth="1"/>
    <col min="11514" max="11514" width="11" style="2" customWidth="1"/>
    <col min="11515" max="11515" width="17.54296875" style="2" customWidth="1"/>
    <col min="11516" max="11516" width="9" style="2" customWidth="1"/>
    <col min="11517" max="11517" width="16.81640625" style="2" customWidth="1"/>
    <col min="11518" max="11518" width="13.453125" style="2" customWidth="1"/>
    <col min="11519" max="11519" width="9" style="2" customWidth="1"/>
    <col min="11520" max="11520" width="11" style="2" bestFit="1" customWidth="1"/>
    <col min="11521" max="11521" width="14.1796875" style="2" customWidth="1"/>
    <col min="11522" max="11523" width="11.1796875" style="2" customWidth="1"/>
    <col min="11524" max="11524" width="11.81640625" style="2" customWidth="1"/>
    <col min="11525" max="11525" width="9" style="2" customWidth="1"/>
    <col min="11526" max="11526" width="8.54296875" style="2" bestFit="1" customWidth="1"/>
    <col min="11527" max="11527" width="10.26953125" style="2" bestFit="1" customWidth="1"/>
    <col min="11528" max="11528" width="12" style="2" customWidth="1"/>
    <col min="11529" max="11529" width="11" style="2" bestFit="1" customWidth="1"/>
    <col min="11530" max="11530" width="11" style="2" customWidth="1"/>
    <col min="11531" max="11531" width="9.54296875" style="2" customWidth="1"/>
    <col min="11532" max="11532" width="9" style="2" customWidth="1"/>
    <col min="11533" max="11533" width="11.81640625" style="2" customWidth="1"/>
    <col min="11534" max="11534" width="17" style="2" bestFit="1" customWidth="1"/>
    <col min="11535" max="11535" width="15.54296875" style="2" bestFit="1" customWidth="1"/>
    <col min="11536" max="11537" width="14.26953125" style="2" bestFit="1" customWidth="1"/>
    <col min="11538" max="11767" width="9" style="2"/>
    <col min="11768" max="11768" width="7.26953125" style="2" customWidth="1"/>
    <col min="11769" max="11769" width="9.54296875" style="2" customWidth="1"/>
    <col min="11770" max="11770" width="11" style="2" customWidth="1"/>
    <col min="11771" max="11771" width="17.54296875" style="2" customWidth="1"/>
    <col min="11772" max="11772" width="9" style="2" customWidth="1"/>
    <col min="11773" max="11773" width="16.81640625" style="2" customWidth="1"/>
    <col min="11774" max="11774" width="13.453125" style="2" customWidth="1"/>
    <col min="11775" max="11775" width="9" style="2" customWidth="1"/>
    <col min="11776" max="11776" width="11" style="2" bestFit="1" customWidth="1"/>
    <col min="11777" max="11777" width="14.1796875" style="2" customWidth="1"/>
    <col min="11778" max="11779" width="11.1796875" style="2" customWidth="1"/>
    <col min="11780" max="11780" width="11.81640625" style="2" customWidth="1"/>
    <col min="11781" max="11781" width="9" style="2" customWidth="1"/>
    <col min="11782" max="11782" width="8.54296875" style="2" bestFit="1" customWidth="1"/>
    <col min="11783" max="11783" width="10.26953125" style="2" bestFit="1" customWidth="1"/>
    <col min="11784" max="11784" width="12" style="2" customWidth="1"/>
    <col min="11785" max="11785" width="11" style="2" bestFit="1" customWidth="1"/>
    <col min="11786" max="11786" width="11" style="2" customWidth="1"/>
    <col min="11787" max="11787" width="9.54296875" style="2" customWidth="1"/>
    <col min="11788" max="11788" width="9" style="2" customWidth="1"/>
    <col min="11789" max="11789" width="11.81640625" style="2" customWidth="1"/>
    <col min="11790" max="11790" width="17" style="2" bestFit="1" customWidth="1"/>
    <col min="11791" max="11791" width="15.54296875" style="2" bestFit="1" customWidth="1"/>
    <col min="11792" max="11793" width="14.26953125" style="2" bestFit="1" customWidth="1"/>
    <col min="11794" max="12023" width="9" style="2"/>
    <col min="12024" max="12024" width="7.26953125" style="2" customWidth="1"/>
    <col min="12025" max="12025" width="9.54296875" style="2" customWidth="1"/>
    <col min="12026" max="12026" width="11" style="2" customWidth="1"/>
    <col min="12027" max="12027" width="17.54296875" style="2" customWidth="1"/>
    <col min="12028" max="12028" width="9" style="2" customWidth="1"/>
    <col min="12029" max="12029" width="16.81640625" style="2" customWidth="1"/>
    <col min="12030" max="12030" width="13.453125" style="2" customWidth="1"/>
    <col min="12031" max="12031" width="9" style="2" customWidth="1"/>
    <col min="12032" max="12032" width="11" style="2" bestFit="1" customWidth="1"/>
    <col min="12033" max="12033" width="14.1796875" style="2" customWidth="1"/>
    <col min="12034" max="12035" width="11.1796875" style="2" customWidth="1"/>
    <col min="12036" max="12036" width="11.81640625" style="2" customWidth="1"/>
    <col min="12037" max="12037" width="9" style="2" customWidth="1"/>
    <col min="12038" max="12038" width="8.54296875" style="2" bestFit="1" customWidth="1"/>
    <col min="12039" max="12039" width="10.26953125" style="2" bestFit="1" customWidth="1"/>
    <col min="12040" max="12040" width="12" style="2" customWidth="1"/>
    <col min="12041" max="12041" width="11" style="2" bestFit="1" customWidth="1"/>
    <col min="12042" max="12042" width="11" style="2" customWidth="1"/>
    <col min="12043" max="12043" width="9.54296875" style="2" customWidth="1"/>
    <col min="12044" max="12044" width="9" style="2" customWidth="1"/>
    <col min="12045" max="12045" width="11.81640625" style="2" customWidth="1"/>
    <col min="12046" max="12046" width="17" style="2" bestFit="1" customWidth="1"/>
    <col min="12047" max="12047" width="15.54296875" style="2" bestFit="1" customWidth="1"/>
    <col min="12048" max="12049" width="14.26953125" style="2" bestFit="1" customWidth="1"/>
    <col min="12050" max="12279" width="9" style="2"/>
    <col min="12280" max="12280" width="7.26953125" style="2" customWidth="1"/>
    <col min="12281" max="12281" width="9.54296875" style="2" customWidth="1"/>
    <col min="12282" max="12282" width="11" style="2" customWidth="1"/>
    <col min="12283" max="12283" width="17.54296875" style="2" customWidth="1"/>
    <col min="12284" max="12284" width="9" style="2" customWidth="1"/>
    <col min="12285" max="12285" width="16.81640625" style="2" customWidth="1"/>
    <col min="12286" max="12286" width="13.453125" style="2" customWidth="1"/>
    <col min="12287" max="12287" width="9" style="2" customWidth="1"/>
    <col min="12288" max="12288" width="11" style="2" bestFit="1" customWidth="1"/>
    <col min="12289" max="12289" width="14.1796875" style="2" customWidth="1"/>
    <col min="12290" max="12291" width="11.1796875" style="2" customWidth="1"/>
    <col min="12292" max="12292" width="11.81640625" style="2" customWidth="1"/>
    <col min="12293" max="12293" width="9" style="2" customWidth="1"/>
    <col min="12294" max="12294" width="8.54296875" style="2" bestFit="1" customWidth="1"/>
    <col min="12295" max="12295" width="10.26953125" style="2" bestFit="1" customWidth="1"/>
    <col min="12296" max="12296" width="12" style="2" customWidth="1"/>
    <col min="12297" max="12297" width="11" style="2" bestFit="1" customWidth="1"/>
    <col min="12298" max="12298" width="11" style="2" customWidth="1"/>
    <col min="12299" max="12299" width="9.54296875" style="2" customWidth="1"/>
    <col min="12300" max="12300" width="9" style="2" customWidth="1"/>
    <col min="12301" max="12301" width="11.81640625" style="2" customWidth="1"/>
    <col min="12302" max="12302" width="17" style="2" bestFit="1" customWidth="1"/>
    <col min="12303" max="12303" width="15.54296875" style="2" bestFit="1" customWidth="1"/>
    <col min="12304" max="12305" width="14.26953125" style="2" bestFit="1" customWidth="1"/>
    <col min="12306" max="12535" width="9" style="2"/>
    <col min="12536" max="12536" width="7.26953125" style="2" customWidth="1"/>
    <col min="12537" max="12537" width="9.54296875" style="2" customWidth="1"/>
    <col min="12538" max="12538" width="11" style="2" customWidth="1"/>
    <col min="12539" max="12539" width="17.54296875" style="2" customWidth="1"/>
    <col min="12540" max="12540" width="9" style="2" customWidth="1"/>
    <col min="12541" max="12541" width="16.81640625" style="2" customWidth="1"/>
    <col min="12542" max="12542" width="13.453125" style="2" customWidth="1"/>
    <col min="12543" max="12543" width="9" style="2" customWidth="1"/>
    <col min="12544" max="12544" width="11" style="2" bestFit="1" customWidth="1"/>
    <col min="12545" max="12545" width="14.1796875" style="2" customWidth="1"/>
    <col min="12546" max="12547" width="11.1796875" style="2" customWidth="1"/>
    <col min="12548" max="12548" width="11.81640625" style="2" customWidth="1"/>
    <col min="12549" max="12549" width="9" style="2" customWidth="1"/>
    <col min="12550" max="12550" width="8.54296875" style="2" bestFit="1" customWidth="1"/>
    <col min="12551" max="12551" width="10.26953125" style="2" bestFit="1" customWidth="1"/>
    <col min="12552" max="12552" width="12" style="2" customWidth="1"/>
    <col min="12553" max="12553" width="11" style="2" bestFit="1" customWidth="1"/>
    <col min="12554" max="12554" width="11" style="2" customWidth="1"/>
    <col min="12555" max="12555" width="9.54296875" style="2" customWidth="1"/>
    <col min="12556" max="12556" width="9" style="2" customWidth="1"/>
    <col min="12557" max="12557" width="11.81640625" style="2" customWidth="1"/>
    <col min="12558" max="12558" width="17" style="2" bestFit="1" customWidth="1"/>
    <col min="12559" max="12559" width="15.54296875" style="2" bestFit="1" customWidth="1"/>
    <col min="12560" max="12561" width="14.26953125" style="2" bestFit="1" customWidth="1"/>
    <col min="12562" max="12791" width="9" style="2"/>
    <col min="12792" max="12792" width="7.26953125" style="2" customWidth="1"/>
    <col min="12793" max="12793" width="9.54296875" style="2" customWidth="1"/>
    <col min="12794" max="12794" width="11" style="2" customWidth="1"/>
    <col min="12795" max="12795" width="17.54296875" style="2" customWidth="1"/>
    <col min="12796" max="12796" width="9" style="2" customWidth="1"/>
    <col min="12797" max="12797" width="16.81640625" style="2" customWidth="1"/>
    <col min="12798" max="12798" width="13.453125" style="2" customWidth="1"/>
    <col min="12799" max="12799" width="9" style="2" customWidth="1"/>
    <col min="12800" max="12800" width="11" style="2" bestFit="1" customWidth="1"/>
    <col min="12801" max="12801" width="14.1796875" style="2" customWidth="1"/>
    <col min="12802" max="12803" width="11.1796875" style="2" customWidth="1"/>
    <col min="12804" max="12804" width="11.81640625" style="2" customWidth="1"/>
    <col min="12805" max="12805" width="9" style="2" customWidth="1"/>
    <col min="12806" max="12806" width="8.54296875" style="2" bestFit="1" customWidth="1"/>
    <col min="12807" max="12807" width="10.26953125" style="2" bestFit="1" customWidth="1"/>
    <col min="12808" max="12808" width="12" style="2" customWidth="1"/>
    <col min="12809" max="12809" width="11" style="2" bestFit="1" customWidth="1"/>
    <col min="12810" max="12810" width="11" style="2" customWidth="1"/>
    <col min="12811" max="12811" width="9.54296875" style="2" customWidth="1"/>
    <col min="12812" max="12812" width="9" style="2" customWidth="1"/>
    <col min="12813" max="12813" width="11.81640625" style="2" customWidth="1"/>
    <col min="12814" max="12814" width="17" style="2" bestFit="1" customWidth="1"/>
    <col min="12815" max="12815" width="15.54296875" style="2" bestFit="1" customWidth="1"/>
    <col min="12816" max="12817" width="14.26953125" style="2" bestFit="1" customWidth="1"/>
    <col min="12818" max="13047" width="9" style="2"/>
    <col min="13048" max="13048" width="7.26953125" style="2" customWidth="1"/>
    <col min="13049" max="13049" width="9.54296875" style="2" customWidth="1"/>
    <col min="13050" max="13050" width="11" style="2" customWidth="1"/>
    <col min="13051" max="13051" width="17.54296875" style="2" customWidth="1"/>
    <col min="13052" max="13052" width="9" style="2" customWidth="1"/>
    <col min="13053" max="13053" width="16.81640625" style="2" customWidth="1"/>
    <col min="13054" max="13054" width="13.453125" style="2" customWidth="1"/>
    <col min="13055" max="13055" width="9" style="2" customWidth="1"/>
    <col min="13056" max="13056" width="11" style="2" bestFit="1" customWidth="1"/>
    <col min="13057" max="13057" width="14.1796875" style="2" customWidth="1"/>
    <col min="13058" max="13059" width="11.1796875" style="2" customWidth="1"/>
    <col min="13060" max="13060" width="11.81640625" style="2" customWidth="1"/>
    <col min="13061" max="13061" width="9" style="2" customWidth="1"/>
    <col min="13062" max="13062" width="8.54296875" style="2" bestFit="1" customWidth="1"/>
    <col min="13063" max="13063" width="10.26953125" style="2" bestFit="1" customWidth="1"/>
    <col min="13064" max="13064" width="12" style="2" customWidth="1"/>
    <col min="13065" max="13065" width="11" style="2" bestFit="1" customWidth="1"/>
    <col min="13066" max="13066" width="11" style="2" customWidth="1"/>
    <col min="13067" max="13067" width="9.54296875" style="2" customWidth="1"/>
    <col min="13068" max="13068" width="9" style="2" customWidth="1"/>
    <col min="13069" max="13069" width="11.81640625" style="2" customWidth="1"/>
    <col min="13070" max="13070" width="17" style="2" bestFit="1" customWidth="1"/>
    <col min="13071" max="13071" width="15.54296875" style="2" bestFit="1" customWidth="1"/>
    <col min="13072" max="13073" width="14.26953125" style="2" bestFit="1" customWidth="1"/>
    <col min="13074" max="13303" width="9" style="2"/>
    <col min="13304" max="13304" width="7.26953125" style="2" customWidth="1"/>
    <col min="13305" max="13305" width="9.54296875" style="2" customWidth="1"/>
    <col min="13306" max="13306" width="11" style="2" customWidth="1"/>
    <col min="13307" max="13307" width="17.54296875" style="2" customWidth="1"/>
    <col min="13308" max="13308" width="9" style="2" customWidth="1"/>
    <col min="13309" max="13309" width="16.81640625" style="2" customWidth="1"/>
    <col min="13310" max="13310" width="13.453125" style="2" customWidth="1"/>
    <col min="13311" max="13311" width="9" style="2" customWidth="1"/>
    <col min="13312" max="13312" width="11" style="2" bestFit="1" customWidth="1"/>
    <col min="13313" max="13313" width="14.1796875" style="2" customWidth="1"/>
    <col min="13314" max="13315" width="11.1796875" style="2" customWidth="1"/>
    <col min="13316" max="13316" width="11.81640625" style="2" customWidth="1"/>
    <col min="13317" max="13317" width="9" style="2" customWidth="1"/>
    <col min="13318" max="13318" width="8.54296875" style="2" bestFit="1" customWidth="1"/>
    <col min="13319" max="13319" width="10.26953125" style="2" bestFit="1" customWidth="1"/>
    <col min="13320" max="13320" width="12" style="2" customWidth="1"/>
    <col min="13321" max="13321" width="11" style="2" bestFit="1" customWidth="1"/>
    <col min="13322" max="13322" width="11" style="2" customWidth="1"/>
    <col min="13323" max="13323" width="9.54296875" style="2" customWidth="1"/>
    <col min="13324" max="13324" width="9" style="2" customWidth="1"/>
    <col min="13325" max="13325" width="11.81640625" style="2" customWidth="1"/>
    <col min="13326" max="13326" width="17" style="2" bestFit="1" customWidth="1"/>
    <col min="13327" max="13327" width="15.54296875" style="2" bestFit="1" customWidth="1"/>
    <col min="13328" max="13329" width="14.26953125" style="2" bestFit="1" customWidth="1"/>
    <col min="13330" max="13559" width="9" style="2"/>
    <col min="13560" max="13560" width="7.26953125" style="2" customWidth="1"/>
    <col min="13561" max="13561" width="9.54296875" style="2" customWidth="1"/>
    <col min="13562" max="13562" width="11" style="2" customWidth="1"/>
    <col min="13563" max="13563" width="17.54296875" style="2" customWidth="1"/>
    <col min="13564" max="13564" width="9" style="2" customWidth="1"/>
    <col min="13565" max="13565" width="16.81640625" style="2" customWidth="1"/>
    <col min="13566" max="13566" width="13.453125" style="2" customWidth="1"/>
    <col min="13567" max="13567" width="9" style="2" customWidth="1"/>
    <col min="13568" max="13568" width="11" style="2" bestFit="1" customWidth="1"/>
    <col min="13569" max="13569" width="14.1796875" style="2" customWidth="1"/>
    <col min="13570" max="13571" width="11.1796875" style="2" customWidth="1"/>
    <col min="13572" max="13572" width="11.81640625" style="2" customWidth="1"/>
    <col min="13573" max="13573" width="9" style="2" customWidth="1"/>
    <col min="13574" max="13574" width="8.54296875" style="2" bestFit="1" customWidth="1"/>
    <col min="13575" max="13575" width="10.26953125" style="2" bestFit="1" customWidth="1"/>
    <col min="13576" max="13576" width="12" style="2" customWidth="1"/>
    <col min="13577" max="13577" width="11" style="2" bestFit="1" customWidth="1"/>
    <col min="13578" max="13578" width="11" style="2" customWidth="1"/>
    <col min="13579" max="13579" width="9.54296875" style="2" customWidth="1"/>
    <col min="13580" max="13580" width="9" style="2" customWidth="1"/>
    <col min="13581" max="13581" width="11.81640625" style="2" customWidth="1"/>
    <col min="13582" max="13582" width="17" style="2" bestFit="1" customWidth="1"/>
    <col min="13583" max="13583" width="15.54296875" style="2" bestFit="1" customWidth="1"/>
    <col min="13584" max="13585" width="14.26953125" style="2" bestFit="1" customWidth="1"/>
    <col min="13586" max="13815" width="9" style="2"/>
    <col min="13816" max="13816" width="7.26953125" style="2" customWidth="1"/>
    <col min="13817" max="13817" width="9.54296875" style="2" customWidth="1"/>
    <col min="13818" max="13818" width="11" style="2" customWidth="1"/>
    <col min="13819" max="13819" width="17.54296875" style="2" customWidth="1"/>
    <col min="13820" max="13820" width="9" style="2" customWidth="1"/>
    <col min="13821" max="13821" width="16.81640625" style="2" customWidth="1"/>
    <col min="13822" max="13822" width="13.453125" style="2" customWidth="1"/>
    <col min="13823" max="13823" width="9" style="2" customWidth="1"/>
    <col min="13824" max="13824" width="11" style="2" bestFit="1" customWidth="1"/>
    <col min="13825" max="13825" width="14.1796875" style="2" customWidth="1"/>
    <col min="13826" max="13827" width="11.1796875" style="2" customWidth="1"/>
    <col min="13828" max="13828" width="11.81640625" style="2" customWidth="1"/>
    <col min="13829" max="13829" width="9" style="2" customWidth="1"/>
    <col min="13830" max="13830" width="8.54296875" style="2" bestFit="1" customWidth="1"/>
    <col min="13831" max="13831" width="10.26953125" style="2" bestFit="1" customWidth="1"/>
    <col min="13832" max="13832" width="12" style="2" customWidth="1"/>
    <col min="13833" max="13833" width="11" style="2" bestFit="1" customWidth="1"/>
    <col min="13834" max="13834" width="11" style="2" customWidth="1"/>
    <col min="13835" max="13835" width="9.54296875" style="2" customWidth="1"/>
    <col min="13836" max="13836" width="9" style="2" customWidth="1"/>
    <col min="13837" max="13837" width="11.81640625" style="2" customWidth="1"/>
    <col min="13838" max="13838" width="17" style="2" bestFit="1" customWidth="1"/>
    <col min="13839" max="13839" width="15.54296875" style="2" bestFit="1" customWidth="1"/>
    <col min="13840" max="13841" width="14.26953125" style="2" bestFit="1" customWidth="1"/>
    <col min="13842" max="14071" width="9" style="2"/>
    <col min="14072" max="14072" width="7.26953125" style="2" customWidth="1"/>
    <col min="14073" max="14073" width="9.54296875" style="2" customWidth="1"/>
    <col min="14074" max="14074" width="11" style="2" customWidth="1"/>
    <col min="14075" max="14075" width="17.54296875" style="2" customWidth="1"/>
    <col min="14076" max="14076" width="9" style="2" customWidth="1"/>
    <col min="14077" max="14077" width="16.81640625" style="2" customWidth="1"/>
    <col min="14078" max="14078" width="13.453125" style="2" customWidth="1"/>
    <col min="14079" max="14079" width="9" style="2" customWidth="1"/>
    <col min="14080" max="14080" width="11" style="2" bestFit="1" customWidth="1"/>
    <col min="14081" max="14081" width="14.1796875" style="2" customWidth="1"/>
    <col min="14082" max="14083" width="11.1796875" style="2" customWidth="1"/>
    <col min="14084" max="14084" width="11.81640625" style="2" customWidth="1"/>
    <col min="14085" max="14085" width="9" style="2" customWidth="1"/>
    <col min="14086" max="14086" width="8.54296875" style="2" bestFit="1" customWidth="1"/>
    <col min="14087" max="14087" width="10.26953125" style="2" bestFit="1" customWidth="1"/>
    <col min="14088" max="14088" width="12" style="2" customWidth="1"/>
    <col min="14089" max="14089" width="11" style="2" bestFit="1" customWidth="1"/>
    <col min="14090" max="14090" width="11" style="2" customWidth="1"/>
    <col min="14091" max="14091" width="9.54296875" style="2" customWidth="1"/>
    <col min="14092" max="14092" width="9" style="2" customWidth="1"/>
    <col min="14093" max="14093" width="11.81640625" style="2" customWidth="1"/>
    <col min="14094" max="14094" width="17" style="2" bestFit="1" customWidth="1"/>
    <col min="14095" max="14095" width="15.54296875" style="2" bestFit="1" customWidth="1"/>
    <col min="14096" max="14097" width="14.26953125" style="2" bestFit="1" customWidth="1"/>
    <col min="14098" max="14327" width="9" style="2"/>
    <col min="14328" max="14328" width="7.26953125" style="2" customWidth="1"/>
    <col min="14329" max="14329" width="9.54296875" style="2" customWidth="1"/>
    <col min="14330" max="14330" width="11" style="2" customWidth="1"/>
    <col min="14331" max="14331" width="17.54296875" style="2" customWidth="1"/>
    <col min="14332" max="14332" width="9" style="2" customWidth="1"/>
    <col min="14333" max="14333" width="16.81640625" style="2" customWidth="1"/>
    <col min="14334" max="14334" width="13.453125" style="2" customWidth="1"/>
    <col min="14335" max="14335" width="9" style="2" customWidth="1"/>
    <col min="14336" max="14336" width="11" style="2" bestFit="1" customWidth="1"/>
    <col min="14337" max="14337" width="14.1796875" style="2" customWidth="1"/>
    <col min="14338" max="14339" width="11.1796875" style="2" customWidth="1"/>
    <col min="14340" max="14340" width="11.81640625" style="2" customWidth="1"/>
    <col min="14341" max="14341" width="9" style="2" customWidth="1"/>
    <col min="14342" max="14342" width="8.54296875" style="2" bestFit="1" customWidth="1"/>
    <col min="14343" max="14343" width="10.26953125" style="2" bestFit="1" customWidth="1"/>
    <col min="14344" max="14344" width="12" style="2" customWidth="1"/>
    <col min="14345" max="14345" width="11" style="2" bestFit="1" customWidth="1"/>
    <col min="14346" max="14346" width="11" style="2" customWidth="1"/>
    <col min="14347" max="14347" width="9.54296875" style="2" customWidth="1"/>
    <col min="14348" max="14348" width="9" style="2" customWidth="1"/>
    <col min="14349" max="14349" width="11.81640625" style="2" customWidth="1"/>
    <col min="14350" max="14350" width="17" style="2" bestFit="1" customWidth="1"/>
    <col min="14351" max="14351" width="15.54296875" style="2" bestFit="1" customWidth="1"/>
    <col min="14352" max="14353" width="14.26953125" style="2" bestFit="1" customWidth="1"/>
    <col min="14354" max="14583" width="9" style="2"/>
    <col min="14584" max="14584" width="7.26953125" style="2" customWidth="1"/>
    <col min="14585" max="14585" width="9.54296875" style="2" customWidth="1"/>
    <col min="14586" max="14586" width="11" style="2" customWidth="1"/>
    <col min="14587" max="14587" width="17.54296875" style="2" customWidth="1"/>
    <col min="14588" max="14588" width="9" style="2" customWidth="1"/>
    <col min="14589" max="14589" width="16.81640625" style="2" customWidth="1"/>
    <col min="14590" max="14590" width="13.453125" style="2" customWidth="1"/>
    <col min="14591" max="14591" width="9" style="2" customWidth="1"/>
    <col min="14592" max="14592" width="11" style="2" bestFit="1" customWidth="1"/>
    <col min="14593" max="14593" width="14.1796875" style="2" customWidth="1"/>
    <col min="14594" max="14595" width="11.1796875" style="2" customWidth="1"/>
    <col min="14596" max="14596" width="11.81640625" style="2" customWidth="1"/>
    <col min="14597" max="14597" width="9" style="2" customWidth="1"/>
    <col min="14598" max="14598" width="8.54296875" style="2" bestFit="1" customWidth="1"/>
    <col min="14599" max="14599" width="10.26953125" style="2" bestFit="1" customWidth="1"/>
    <col min="14600" max="14600" width="12" style="2" customWidth="1"/>
    <col min="14601" max="14601" width="11" style="2" bestFit="1" customWidth="1"/>
    <col min="14602" max="14602" width="11" style="2" customWidth="1"/>
    <col min="14603" max="14603" width="9.54296875" style="2" customWidth="1"/>
    <col min="14604" max="14604" width="9" style="2" customWidth="1"/>
    <col min="14605" max="14605" width="11.81640625" style="2" customWidth="1"/>
    <col min="14606" max="14606" width="17" style="2" bestFit="1" customWidth="1"/>
    <col min="14607" max="14607" width="15.54296875" style="2" bestFit="1" customWidth="1"/>
    <col min="14608" max="14609" width="14.26953125" style="2" bestFit="1" customWidth="1"/>
    <col min="14610" max="14839" width="9" style="2"/>
    <col min="14840" max="14840" width="7.26953125" style="2" customWidth="1"/>
    <col min="14841" max="14841" width="9.54296875" style="2" customWidth="1"/>
    <col min="14842" max="14842" width="11" style="2" customWidth="1"/>
    <col min="14843" max="14843" width="17.54296875" style="2" customWidth="1"/>
    <col min="14844" max="14844" width="9" style="2" customWidth="1"/>
    <col min="14845" max="14845" width="16.81640625" style="2" customWidth="1"/>
    <col min="14846" max="14846" width="13.453125" style="2" customWidth="1"/>
    <col min="14847" max="14847" width="9" style="2" customWidth="1"/>
    <col min="14848" max="14848" width="11" style="2" bestFit="1" customWidth="1"/>
    <col min="14849" max="14849" width="14.1796875" style="2" customWidth="1"/>
    <col min="14850" max="14851" width="11.1796875" style="2" customWidth="1"/>
    <col min="14852" max="14852" width="11.81640625" style="2" customWidth="1"/>
    <col min="14853" max="14853" width="9" style="2" customWidth="1"/>
    <col min="14854" max="14854" width="8.54296875" style="2" bestFit="1" customWidth="1"/>
    <col min="14855" max="14855" width="10.26953125" style="2" bestFit="1" customWidth="1"/>
    <col min="14856" max="14856" width="12" style="2" customWidth="1"/>
    <col min="14857" max="14857" width="11" style="2" bestFit="1" customWidth="1"/>
    <col min="14858" max="14858" width="11" style="2" customWidth="1"/>
    <col min="14859" max="14859" width="9.54296875" style="2" customWidth="1"/>
    <col min="14860" max="14860" width="9" style="2" customWidth="1"/>
    <col min="14861" max="14861" width="11.81640625" style="2" customWidth="1"/>
    <col min="14862" max="14862" width="17" style="2" bestFit="1" customWidth="1"/>
    <col min="14863" max="14863" width="15.54296875" style="2" bestFit="1" customWidth="1"/>
    <col min="14864" max="14865" width="14.26953125" style="2" bestFit="1" customWidth="1"/>
    <col min="14866" max="15095" width="9" style="2"/>
    <col min="15096" max="15096" width="7.26953125" style="2" customWidth="1"/>
    <col min="15097" max="15097" width="9.54296875" style="2" customWidth="1"/>
    <col min="15098" max="15098" width="11" style="2" customWidth="1"/>
    <col min="15099" max="15099" width="17.54296875" style="2" customWidth="1"/>
    <col min="15100" max="15100" width="9" style="2" customWidth="1"/>
    <col min="15101" max="15101" width="16.81640625" style="2" customWidth="1"/>
    <col min="15102" max="15102" width="13.453125" style="2" customWidth="1"/>
    <col min="15103" max="15103" width="9" style="2" customWidth="1"/>
    <col min="15104" max="15104" width="11" style="2" bestFit="1" customWidth="1"/>
    <col min="15105" max="15105" width="14.1796875" style="2" customWidth="1"/>
    <col min="15106" max="15107" width="11.1796875" style="2" customWidth="1"/>
    <col min="15108" max="15108" width="11.81640625" style="2" customWidth="1"/>
    <col min="15109" max="15109" width="9" style="2" customWidth="1"/>
    <col min="15110" max="15110" width="8.54296875" style="2" bestFit="1" customWidth="1"/>
    <col min="15111" max="15111" width="10.26953125" style="2" bestFit="1" customWidth="1"/>
    <col min="15112" max="15112" width="12" style="2" customWidth="1"/>
    <col min="15113" max="15113" width="11" style="2" bestFit="1" customWidth="1"/>
    <col min="15114" max="15114" width="11" style="2" customWidth="1"/>
    <col min="15115" max="15115" width="9.54296875" style="2" customWidth="1"/>
    <col min="15116" max="15116" width="9" style="2" customWidth="1"/>
    <col min="15117" max="15117" width="11.81640625" style="2" customWidth="1"/>
    <col min="15118" max="15118" width="17" style="2" bestFit="1" customWidth="1"/>
    <col min="15119" max="15119" width="15.54296875" style="2" bestFit="1" customWidth="1"/>
    <col min="15120" max="15121" width="14.26953125" style="2" bestFit="1" customWidth="1"/>
    <col min="15122" max="15351" width="9" style="2"/>
    <col min="15352" max="15352" width="7.26953125" style="2" customWidth="1"/>
    <col min="15353" max="15353" width="9.54296875" style="2" customWidth="1"/>
    <col min="15354" max="15354" width="11" style="2" customWidth="1"/>
    <col min="15355" max="15355" width="17.54296875" style="2" customWidth="1"/>
    <col min="15356" max="15356" width="9" style="2" customWidth="1"/>
    <col min="15357" max="15357" width="16.81640625" style="2" customWidth="1"/>
    <col min="15358" max="15358" width="13.453125" style="2" customWidth="1"/>
    <col min="15359" max="15359" width="9" style="2" customWidth="1"/>
    <col min="15360" max="15360" width="11" style="2" bestFit="1" customWidth="1"/>
    <col min="15361" max="15361" width="14.1796875" style="2" customWidth="1"/>
    <col min="15362" max="15363" width="11.1796875" style="2" customWidth="1"/>
    <col min="15364" max="15364" width="11.81640625" style="2" customWidth="1"/>
    <col min="15365" max="15365" width="9" style="2" customWidth="1"/>
    <col min="15366" max="15366" width="8.54296875" style="2" bestFit="1" customWidth="1"/>
    <col min="15367" max="15367" width="10.26953125" style="2" bestFit="1" customWidth="1"/>
    <col min="15368" max="15368" width="12" style="2" customWidth="1"/>
    <col min="15369" max="15369" width="11" style="2" bestFit="1" customWidth="1"/>
    <col min="15370" max="15370" width="11" style="2" customWidth="1"/>
    <col min="15371" max="15371" width="9.54296875" style="2" customWidth="1"/>
    <col min="15372" max="15372" width="9" style="2" customWidth="1"/>
    <col min="15373" max="15373" width="11.81640625" style="2" customWidth="1"/>
    <col min="15374" max="15374" width="17" style="2" bestFit="1" customWidth="1"/>
    <col min="15375" max="15375" width="15.54296875" style="2" bestFit="1" customWidth="1"/>
    <col min="15376" max="15377" width="14.26953125" style="2" bestFit="1" customWidth="1"/>
    <col min="15378" max="15607" width="9" style="2"/>
    <col min="15608" max="15608" width="7.26953125" style="2" customWidth="1"/>
    <col min="15609" max="15609" width="9.54296875" style="2" customWidth="1"/>
    <col min="15610" max="15610" width="11" style="2" customWidth="1"/>
    <col min="15611" max="15611" width="17.54296875" style="2" customWidth="1"/>
    <col min="15612" max="15612" width="9" style="2" customWidth="1"/>
    <col min="15613" max="15613" width="16.81640625" style="2" customWidth="1"/>
    <col min="15614" max="15614" width="13.453125" style="2" customWidth="1"/>
    <col min="15615" max="15615" width="9" style="2" customWidth="1"/>
    <col min="15616" max="15616" width="11" style="2" bestFit="1" customWidth="1"/>
    <col min="15617" max="15617" width="14.1796875" style="2" customWidth="1"/>
    <col min="15618" max="15619" width="11.1796875" style="2" customWidth="1"/>
    <col min="15620" max="15620" width="11.81640625" style="2" customWidth="1"/>
    <col min="15621" max="15621" width="9" style="2" customWidth="1"/>
    <col min="15622" max="15622" width="8.54296875" style="2" bestFit="1" customWidth="1"/>
    <col min="15623" max="15623" width="10.26953125" style="2" bestFit="1" customWidth="1"/>
    <col min="15624" max="15624" width="12" style="2" customWidth="1"/>
    <col min="15625" max="15625" width="11" style="2" bestFit="1" customWidth="1"/>
    <col min="15626" max="15626" width="11" style="2" customWidth="1"/>
    <col min="15627" max="15627" width="9.54296875" style="2" customWidth="1"/>
    <col min="15628" max="15628" width="9" style="2" customWidth="1"/>
    <col min="15629" max="15629" width="11.81640625" style="2" customWidth="1"/>
    <col min="15630" max="15630" width="17" style="2" bestFit="1" customWidth="1"/>
    <col min="15631" max="15631" width="15.54296875" style="2" bestFit="1" customWidth="1"/>
    <col min="15632" max="15633" width="14.26953125" style="2" bestFit="1" customWidth="1"/>
    <col min="15634" max="15863" width="9" style="2"/>
    <col min="15864" max="15864" width="7.26953125" style="2" customWidth="1"/>
    <col min="15865" max="15865" width="9.54296875" style="2" customWidth="1"/>
    <col min="15866" max="15866" width="11" style="2" customWidth="1"/>
    <col min="15867" max="15867" width="17.54296875" style="2" customWidth="1"/>
    <col min="15868" max="15868" width="9" style="2" customWidth="1"/>
    <col min="15869" max="15869" width="16.81640625" style="2" customWidth="1"/>
    <col min="15870" max="15870" width="13.453125" style="2" customWidth="1"/>
    <col min="15871" max="15871" width="9" style="2" customWidth="1"/>
    <col min="15872" max="15872" width="11" style="2" bestFit="1" customWidth="1"/>
    <col min="15873" max="15873" width="14.1796875" style="2" customWidth="1"/>
    <col min="15874" max="15875" width="11.1796875" style="2" customWidth="1"/>
    <col min="15876" max="15876" width="11.81640625" style="2" customWidth="1"/>
    <col min="15877" max="15877" width="9" style="2" customWidth="1"/>
    <col min="15878" max="15878" width="8.54296875" style="2" bestFit="1" customWidth="1"/>
    <col min="15879" max="15879" width="10.26953125" style="2" bestFit="1" customWidth="1"/>
    <col min="15880" max="15880" width="12" style="2" customWidth="1"/>
    <col min="15881" max="15881" width="11" style="2" bestFit="1" customWidth="1"/>
    <col min="15882" max="15882" width="11" style="2" customWidth="1"/>
    <col min="15883" max="15883" width="9.54296875" style="2" customWidth="1"/>
    <col min="15884" max="15884" width="9" style="2" customWidth="1"/>
    <col min="15885" max="15885" width="11.81640625" style="2" customWidth="1"/>
    <col min="15886" max="15886" width="17" style="2" bestFit="1" customWidth="1"/>
    <col min="15887" max="15887" width="15.54296875" style="2" bestFit="1" customWidth="1"/>
    <col min="15888" max="15889" width="14.26953125" style="2" bestFit="1" customWidth="1"/>
    <col min="15890" max="16119" width="9" style="2"/>
    <col min="16120" max="16120" width="7.26953125" style="2" customWidth="1"/>
    <col min="16121" max="16121" width="9.54296875" style="2" customWidth="1"/>
    <col min="16122" max="16122" width="11" style="2" customWidth="1"/>
    <col min="16123" max="16123" width="17.54296875" style="2" customWidth="1"/>
    <col min="16124" max="16124" width="9" style="2" customWidth="1"/>
    <col min="16125" max="16125" width="16.81640625" style="2" customWidth="1"/>
    <col min="16126" max="16126" width="13.453125" style="2" customWidth="1"/>
    <col min="16127" max="16127" width="9" style="2" customWidth="1"/>
    <col min="16128" max="16128" width="11" style="2" bestFit="1" customWidth="1"/>
    <col min="16129" max="16129" width="14.1796875" style="2" customWidth="1"/>
    <col min="16130" max="16131" width="11.1796875" style="2" customWidth="1"/>
    <col min="16132" max="16132" width="11.81640625" style="2" customWidth="1"/>
    <col min="16133" max="16133" width="9" style="2" customWidth="1"/>
    <col min="16134" max="16134" width="8.54296875" style="2" bestFit="1" customWidth="1"/>
    <col min="16135" max="16135" width="10.26953125" style="2" bestFit="1" customWidth="1"/>
    <col min="16136" max="16136" width="12" style="2" customWidth="1"/>
    <col min="16137" max="16137" width="11" style="2" bestFit="1" customWidth="1"/>
    <col min="16138" max="16138" width="11" style="2" customWidth="1"/>
    <col min="16139" max="16139" width="9.54296875" style="2" customWidth="1"/>
    <col min="16140" max="16140" width="9" style="2" customWidth="1"/>
    <col min="16141" max="16141" width="11.81640625" style="2" customWidth="1"/>
    <col min="16142" max="16142" width="17" style="2" bestFit="1" customWidth="1"/>
    <col min="16143" max="16143" width="15.54296875" style="2" bestFit="1" customWidth="1"/>
    <col min="16144" max="16145" width="14.26953125" style="2" bestFit="1" customWidth="1"/>
    <col min="16146" max="16384" width="9" style="2"/>
  </cols>
  <sheetData>
    <row r="1" spans="1:16" ht="45" customHeight="1">
      <c r="A1" s="14" t="s">
        <v>578</v>
      </c>
    </row>
    <row r="2" spans="1:16" s="3" customFormat="1" ht="20.25" customHeight="1">
      <c r="A2" s="3" t="s">
        <v>22</v>
      </c>
    </row>
    <row r="3" spans="1:16" s="3" customFormat="1" ht="20.25" customHeight="1">
      <c r="A3" s="3" t="s">
        <v>65</v>
      </c>
    </row>
    <row r="4" spans="1:16" s="3" customFormat="1" ht="20.25" customHeight="1">
      <c r="A4" s="3" t="s">
        <v>112</v>
      </c>
    </row>
    <row r="5" spans="1:16" ht="70.150000000000006" customHeight="1">
      <c r="A5" s="62" t="s">
        <v>116</v>
      </c>
      <c r="B5" s="77" t="s">
        <v>38</v>
      </c>
      <c r="C5" s="78" t="s">
        <v>117</v>
      </c>
      <c r="D5" s="78" t="s">
        <v>110</v>
      </c>
      <c r="E5" s="78" t="s">
        <v>118</v>
      </c>
      <c r="F5" s="78" t="s">
        <v>91</v>
      </c>
      <c r="G5" s="78" t="s">
        <v>600</v>
      </c>
      <c r="H5" s="78" t="s">
        <v>109</v>
      </c>
      <c r="I5" s="78" t="s">
        <v>114</v>
      </c>
      <c r="J5" s="78" t="s">
        <v>111</v>
      </c>
      <c r="K5" s="79" t="s">
        <v>119</v>
      </c>
    </row>
    <row r="6" spans="1:16">
      <c r="A6" s="98">
        <f ca="1">INDIRECT(calculation_hide!X9)</f>
        <v>2017</v>
      </c>
      <c r="B6" s="83">
        <f ca="1">INDIRECT(calculation_hide!Y9)</f>
        <v>14439.08</v>
      </c>
      <c r="C6" s="83">
        <f ca="1">INDIRECT(calculation_hide!Z9)</f>
        <v>8716.4699999999993</v>
      </c>
      <c r="D6" s="83">
        <f ca="1">INDIRECT(calculation_hide!AA9)</f>
        <v>3189.14</v>
      </c>
      <c r="E6" s="83">
        <f ca="1">INDIRECT(calculation_hide!AB9)</f>
        <v>206.87</v>
      </c>
      <c r="F6" s="83">
        <f ca="1">INDIRECT(calculation_hide!AC9)</f>
        <v>1731.9299999999998</v>
      </c>
      <c r="G6" s="83">
        <f ca="1">INDIRECT(calculation_hide!AD9)</f>
        <v>594.69000000000005</v>
      </c>
      <c r="H6" s="83">
        <f ca="1">INDIRECT(calculation_hide!AE9)</f>
        <v>5153.8500000000004</v>
      </c>
      <c r="I6" s="83">
        <f ca="1">INDIRECT(calculation_hide!AF9)</f>
        <v>4257.3599999999997</v>
      </c>
      <c r="J6" s="83">
        <f ca="1">INDIRECT(calculation_hide!AG9)</f>
        <v>313.27</v>
      </c>
      <c r="K6" s="84">
        <f ca="1">INDIRECT(calculation_hide!AH9)</f>
        <v>583.22</v>
      </c>
    </row>
    <row r="7" spans="1:16">
      <c r="A7" s="99">
        <f ca="1">INDIRECT(calculation_hide!X10)</f>
        <v>2018</v>
      </c>
      <c r="B7" s="82">
        <f ca="1">INDIRECT(calculation_hide!Y10)</f>
        <v>12058.51</v>
      </c>
      <c r="C7" s="82">
        <f ca="1">INDIRECT(calculation_hide!Z10)</f>
        <v>6655.2999999999993</v>
      </c>
      <c r="D7" s="82">
        <f ca="1">INDIRECT(calculation_hide!AA10)</f>
        <v>2922.5499999999997</v>
      </c>
      <c r="E7" s="82">
        <f ca="1">INDIRECT(calculation_hide!AB10)</f>
        <v>197.70999999999998</v>
      </c>
      <c r="F7" s="82">
        <f ca="1">INDIRECT(calculation_hide!AC10)</f>
        <v>1701.21</v>
      </c>
      <c r="G7" s="82">
        <f ca="1">INDIRECT(calculation_hide!AD10)</f>
        <v>581.74</v>
      </c>
      <c r="H7" s="82">
        <f ca="1">INDIRECT(calculation_hide!AE10)</f>
        <v>5300.45</v>
      </c>
      <c r="I7" s="82">
        <f ca="1">INDIRECT(calculation_hide!AF10)</f>
        <v>3889.21</v>
      </c>
      <c r="J7" s="82">
        <f ca="1">INDIRECT(calculation_hide!AG10)</f>
        <v>446.54</v>
      </c>
      <c r="K7" s="86">
        <f ca="1">INDIRECT(calculation_hide!AH10)</f>
        <v>964.7</v>
      </c>
    </row>
    <row r="8" spans="1:16">
      <c r="A8" s="99">
        <f ca="1">INDIRECT(calculation_hide!X11)</f>
        <v>2019</v>
      </c>
      <c r="B8" s="82">
        <f ca="1">INDIRECT(calculation_hide!Y11)</f>
        <v>7990.6</v>
      </c>
      <c r="C8" s="82">
        <f ca="1">INDIRECT(calculation_hide!Z11)</f>
        <v>2906.1600000000003</v>
      </c>
      <c r="D8" s="82">
        <f ca="1">INDIRECT(calculation_hide!AA11)</f>
        <v>2943.4900000000002</v>
      </c>
      <c r="E8" s="82">
        <f ca="1">INDIRECT(calculation_hide!AB11)</f>
        <v>152.31</v>
      </c>
      <c r="F8" s="82">
        <f ca="1">INDIRECT(calculation_hide!AC11)</f>
        <v>1446.3999999999999</v>
      </c>
      <c r="G8" s="82">
        <f ca="1">INDIRECT(calculation_hide!AD11)</f>
        <v>542.23</v>
      </c>
      <c r="H8" s="82">
        <f ca="1">INDIRECT(calculation_hide!AE11)</f>
        <v>6614.4</v>
      </c>
      <c r="I8" s="82">
        <f ca="1">INDIRECT(calculation_hide!AF11)</f>
        <v>3689.08</v>
      </c>
      <c r="J8" s="82">
        <f ca="1">INDIRECT(calculation_hide!AG11)</f>
        <v>438.61</v>
      </c>
      <c r="K8" s="86">
        <f ca="1">INDIRECT(calculation_hide!AH11)</f>
        <v>2486.71</v>
      </c>
    </row>
    <row r="9" spans="1:16">
      <c r="A9" s="99">
        <f ca="1">INDIRECT(calculation_hide!X12)</f>
        <v>2020</v>
      </c>
      <c r="B9" s="82">
        <f ca="1">INDIRECT(calculation_hide!Y12)</f>
        <v>7080.0599999999995</v>
      </c>
      <c r="C9" s="82">
        <f ca="1">INDIRECT(calculation_hide!Z12)</f>
        <v>2326.96</v>
      </c>
      <c r="D9" s="82">
        <f ca="1">INDIRECT(calculation_hide!AA12)</f>
        <v>2776.65</v>
      </c>
      <c r="E9" s="82">
        <f ca="1">INDIRECT(calculation_hide!AB12)</f>
        <v>166.24</v>
      </c>
      <c r="F9" s="82">
        <f ca="1">INDIRECT(calculation_hide!AC12)</f>
        <v>1292.25</v>
      </c>
      <c r="G9" s="82">
        <f ca="1">INDIRECT(calculation_hide!AD12)</f>
        <v>517.94000000000005</v>
      </c>
      <c r="H9" s="82">
        <f ca="1">INDIRECT(calculation_hide!AE12)</f>
        <v>4426.03</v>
      </c>
      <c r="I9" s="82">
        <f ca="1">INDIRECT(calculation_hide!AF12)</f>
        <v>1875.32</v>
      </c>
      <c r="J9" s="82">
        <f ca="1">INDIRECT(calculation_hide!AG12)</f>
        <v>320.83</v>
      </c>
      <c r="K9" s="86">
        <f ca="1">INDIRECT(calculation_hide!AH12)</f>
        <v>2229.88</v>
      </c>
      <c r="M9" s="63"/>
    </row>
    <row r="10" spans="1:16">
      <c r="A10" s="99">
        <f ca="1">INDIRECT(calculation_hide!X13)</f>
        <v>2021</v>
      </c>
      <c r="B10" s="82">
        <f ca="1">INDIRECT(calculation_hide!Y13)</f>
        <v>7278.89</v>
      </c>
      <c r="C10" s="82">
        <f ca="1">INDIRECT(calculation_hide!Z13)</f>
        <v>2654.0699999999997</v>
      </c>
      <c r="D10" s="82">
        <f ca="1">INDIRECT(calculation_hide!AA13)</f>
        <v>2603.0300000000002</v>
      </c>
      <c r="E10" s="82">
        <f ca="1">INDIRECT(calculation_hide!AB13)</f>
        <v>137.14000000000001</v>
      </c>
      <c r="F10" s="82">
        <f ca="1">INDIRECT(calculation_hide!AC13)</f>
        <v>1353.57</v>
      </c>
      <c r="G10" s="82">
        <f ca="1">INDIRECT(calculation_hide!AD13)</f>
        <v>531.04</v>
      </c>
      <c r="H10" s="82">
        <f ca="1">INDIRECT(calculation_hide!AE13)</f>
        <v>1672.24</v>
      </c>
      <c r="I10" s="82">
        <f ca="1">INDIRECT(calculation_hide!AF13)</f>
        <v>592.73</v>
      </c>
      <c r="J10" s="82">
        <f ca="1">INDIRECT(calculation_hide!AG13)</f>
        <v>375.24</v>
      </c>
      <c r="K10" s="86">
        <f ca="1">INDIRECT(calculation_hide!AH13)</f>
        <v>704.27</v>
      </c>
      <c r="M10" s="63"/>
    </row>
    <row r="11" spans="1:16">
      <c r="A11" s="93" t="s">
        <v>585</v>
      </c>
      <c r="B11" s="96">
        <f t="shared" ref="B11:G11" ca="1" si="0">IF(((B10-B9)/B9)*100&gt;100,"(+)  ",IF(((B10-B9)/B9)*100&lt;-100,"(-)  ",IF(ROUND((((B10-B9)/B9)*100),1)=0,"-  ",((B10-B9)/B9)*100)))</f>
        <v>2.8083095341000055</v>
      </c>
      <c r="C11" s="96">
        <f t="shared" ca="1" si="0"/>
        <v>14.057396775191652</v>
      </c>
      <c r="D11" s="96">
        <f t="shared" ca="1" si="0"/>
        <v>-6.252858660616206</v>
      </c>
      <c r="E11" s="96">
        <f t="shared" ca="1" si="0"/>
        <v>-17.504812319538011</v>
      </c>
      <c r="F11" s="96">
        <f t="shared" ca="1" si="0"/>
        <v>4.7452118398142717</v>
      </c>
      <c r="G11" s="96">
        <f t="shared" ca="1" si="0"/>
        <v>2.5292504923350019</v>
      </c>
      <c r="H11" s="87"/>
      <c r="I11" s="87"/>
      <c r="J11" s="87"/>
      <c r="K11" s="88"/>
    </row>
    <row r="12" spans="1:16">
      <c r="A12" s="91" t="str">
        <f ca="1">INDIRECT(calculation_hide!X39)</f>
        <v>January - May 2021 [provisional]</v>
      </c>
      <c r="B12" s="83">
        <f ca="1">INDIRECT(calculation_hide!Y39)</f>
        <v>3211.1000000000004</v>
      </c>
      <c r="C12" s="83">
        <f ca="1">INDIRECT(calculation_hide!Z39)</f>
        <v>1183.73</v>
      </c>
      <c r="D12" s="83">
        <f ca="1">INDIRECT(calculation_hide!AA39)</f>
        <v>1151.6600000000001</v>
      </c>
      <c r="E12" s="83">
        <f ca="1">INDIRECT(calculation_hide!AB39)</f>
        <v>58.2</v>
      </c>
      <c r="F12" s="83">
        <f ca="1">INDIRECT(calculation_hide!AC39)</f>
        <v>564.6</v>
      </c>
      <c r="G12" s="83">
        <f ca="1">INDIRECT(calculation_hide!AD39)</f>
        <v>252.89000000000001</v>
      </c>
      <c r="H12" s="83"/>
      <c r="I12" s="83"/>
      <c r="J12" s="83"/>
      <c r="K12" s="84"/>
      <c r="M12" s="109"/>
      <c r="N12" s="109"/>
      <c r="O12" s="109"/>
      <c r="P12" s="109"/>
    </row>
    <row r="13" spans="1:16">
      <c r="A13" s="92" t="str">
        <f ca="1">INDIRECT(calculation_hide!X40)</f>
        <v>January - May 2022 [provisional]</v>
      </c>
      <c r="B13" s="82">
        <f ca="1">INDIRECT(calculation_hide!Y40)</f>
        <v>2874.55</v>
      </c>
      <c r="C13" s="82">
        <f ca="1">INDIRECT(calculation_hide!Z40)</f>
        <v>1093.72</v>
      </c>
      <c r="D13" s="82">
        <f ca="1">INDIRECT(calculation_hide!AA40)</f>
        <v>914.18000000000006</v>
      </c>
      <c r="E13" s="82">
        <f ca="1">INDIRECT(calculation_hide!AB40)</f>
        <v>65.819999999999993</v>
      </c>
      <c r="F13" s="82">
        <f ca="1">INDIRECT(calculation_hide!AC40)</f>
        <v>570.54000000000008</v>
      </c>
      <c r="G13" s="82">
        <f ca="1">INDIRECT(calculation_hide!AD40)</f>
        <v>230.28000000000003</v>
      </c>
      <c r="H13" s="82"/>
      <c r="I13" s="82"/>
      <c r="J13" s="82"/>
      <c r="K13" s="86"/>
      <c r="M13" s="109"/>
      <c r="N13" s="109"/>
      <c r="O13" s="109"/>
      <c r="P13" s="109"/>
    </row>
    <row r="14" spans="1:16">
      <c r="A14" s="93" t="s">
        <v>37</v>
      </c>
      <c r="B14" s="96">
        <f t="shared" ref="B14:G14" ca="1" si="1">IF(((B13-B12)/B12)*100&gt;100,"(+)  ",IF(((B13-B12)/B12)*100&lt;-100,"(-)  ",IF(ROUND((((B13-B12)/B12)*100),1)=0,"-  ",((B13-B12)/B12)*100)))</f>
        <v>-10.480832113605935</v>
      </c>
      <c r="C14" s="96">
        <f t="shared" ca="1" si="1"/>
        <v>-7.6039299502420308</v>
      </c>
      <c r="D14" s="96">
        <f t="shared" ca="1" si="1"/>
        <v>-20.620669294757132</v>
      </c>
      <c r="E14" s="96">
        <f t="shared" ca="1" si="1"/>
        <v>13.092783505154623</v>
      </c>
      <c r="F14" s="96">
        <f t="shared" ca="1" si="1"/>
        <v>1.0520722635494251</v>
      </c>
      <c r="G14" s="96">
        <f t="shared" ca="1" si="1"/>
        <v>-8.9406461307287692</v>
      </c>
      <c r="H14" s="87"/>
      <c r="I14" s="87"/>
      <c r="J14" s="87"/>
      <c r="K14" s="88"/>
      <c r="M14" s="109"/>
      <c r="N14" s="109"/>
      <c r="O14" s="109"/>
      <c r="P14" s="109"/>
    </row>
    <row r="15" spans="1:16">
      <c r="A15" s="86" t="str">
        <f ca="1">INDIRECT(calculation_hide!X21)</f>
        <v>March 2021</v>
      </c>
      <c r="B15" s="82">
        <f ca="1">INDIRECT(calculation_hide!Y21)</f>
        <v>570.46</v>
      </c>
      <c r="C15" s="82">
        <f ca="1">INDIRECT(calculation_hide!Z21)</f>
        <v>153.4</v>
      </c>
      <c r="D15" s="82">
        <f ca="1">INDIRECT(calculation_hide!AA21)</f>
        <v>246.01</v>
      </c>
      <c r="E15" s="82">
        <f ca="1">INDIRECT(calculation_hide!AB21)</f>
        <v>10.9</v>
      </c>
      <c r="F15" s="82">
        <f ca="1">INDIRECT(calculation_hide!AC21)</f>
        <v>112.05</v>
      </c>
      <c r="G15" s="82">
        <f ca="1">INDIRECT(calculation_hide!AD21)</f>
        <v>48.1</v>
      </c>
      <c r="H15" s="82">
        <f ca="1">INDIRECT(calculation_hide!AE21)</f>
        <v>3176.28</v>
      </c>
      <c r="I15" s="82">
        <f ca="1">INDIRECT(calculation_hide!AF21)</f>
        <v>1005.96</v>
      </c>
      <c r="J15" s="82">
        <f ca="1">INDIRECT(calculation_hide!AG21)</f>
        <v>426.22</v>
      </c>
      <c r="K15" s="84">
        <f ca="1">INDIRECT(calculation_hide!AH21)</f>
        <v>1744.1</v>
      </c>
      <c r="M15" s="109"/>
      <c r="N15" s="109"/>
      <c r="O15" s="109"/>
      <c r="P15" s="109"/>
    </row>
    <row r="16" spans="1:16">
      <c r="A16" s="86" t="str">
        <f ca="1">INDIRECT(calculation_hide!X22)</f>
        <v>April 2021</v>
      </c>
      <c r="B16" s="82">
        <f ca="1">INDIRECT(calculation_hide!Y22)</f>
        <v>533.82000000000005</v>
      </c>
      <c r="C16" s="82">
        <f ca="1">INDIRECT(calculation_hide!Z22)</f>
        <v>120.56</v>
      </c>
      <c r="D16" s="82">
        <f ca="1">INDIRECT(calculation_hide!AA22)</f>
        <v>232.74</v>
      </c>
      <c r="E16" s="82">
        <f ca="1">INDIRECT(calculation_hide!AB22)</f>
        <v>12.56</v>
      </c>
      <c r="F16" s="82">
        <f ca="1">INDIRECT(calculation_hide!AC22)</f>
        <v>117.27</v>
      </c>
      <c r="G16" s="82">
        <f ca="1">INDIRECT(calculation_hide!AD22)</f>
        <v>50.68</v>
      </c>
      <c r="H16" s="82">
        <f ca="1">INDIRECT(calculation_hide!AE22)</f>
        <v>3067.67</v>
      </c>
      <c r="I16" s="82">
        <f ca="1">INDIRECT(calculation_hide!AF22)</f>
        <v>941.38</v>
      </c>
      <c r="J16" s="82">
        <f ca="1">INDIRECT(calculation_hide!AG22)</f>
        <v>459.38</v>
      </c>
      <c r="K16" s="86">
        <f ca="1">INDIRECT(calculation_hide!AH22)</f>
        <v>1666.9</v>
      </c>
      <c r="M16" s="109"/>
      <c r="N16" s="109"/>
      <c r="O16" s="109"/>
      <c r="P16" s="109"/>
    </row>
    <row r="17" spans="1:16">
      <c r="A17" s="86" t="str">
        <f ca="1">INDIRECT(calculation_hide!X23)</f>
        <v>May 2021</v>
      </c>
      <c r="B17" s="82">
        <f ca="1">INDIRECT(calculation_hide!Y23)</f>
        <v>529.9</v>
      </c>
      <c r="C17" s="82">
        <f ca="1">INDIRECT(calculation_hide!Z23)</f>
        <v>108.43</v>
      </c>
      <c r="D17" s="82">
        <f ca="1">INDIRECT(calculation_hide!AA23)</f>
        <v>252.93</v>
      </c>
      <c r="E17" s="82">
        <f ca="1">INDIRECT(calculation_hide!AB23)</f>
        <v>12.81</v>
      </c>
      <c r="F17" s="82">
        <f ca="1">INDIRECT(calculation_hide!AC23)</f>
        <v>117.02</v>
      </c>
      <c r="G17" s="82">
        <f ca="1">INDIRECT(calculation_hide!AD23)</f>
        <v>38.71</v>
      </c>
      <c r="H17" s="82">
        <f ca="1">INDIRECT(calculation_hide!AE23)</f>
        <v>2938.79</v>
      </c>
      <c r="I17" s="82">
        <f ca="1">INDIRECT(calculation_hide!AF23)</f>
        <v>845.69</v>
      </c>
      <c r="J17" s="82">
        <f ca="1">INDIRECT(calculation_hide!AG23)</f>
        <v>510.87</v>
      </c>
      <c r="K17" s="86">
        <f ca="1">INDIRECT(calculation_hide!AH23)</f>
        <v>1582.24</v>
      </c>
      <c r="M17" s="113"/>
      <c r="N17" s="113"/>
      <c r="O17" s="113"/>
      <c r="P17" s="113"/>
    </row>
    <row r="18" spans="1:16">
      <c r="A18" s="94" t="s">
        <v>113</v>
      </c>
      <c r="B18" s="89">
        <f ca="1">SUM(B15:B17)</f>
        <v>1634.1800000000003</v>
      </c>
      <c r="C18" s="89">
        <f t="shared" ref="C18:G18" ca="1" si="2">SUM(C15:C17)</f>
        <v>382.39000000000004</v>
      </c>
      <c r="D18" s="89">
        <f t="shared" ca="1" si="2"/>
        <v>731.68000000000006</v>
      </c>
      <c r="E18" s="89">
        <f t="shared" ca="1" si="2"/>
        <v>36.270000000000003</v>
      </c>
      <c r="F18" s="89">
        <f t="shared" ca="1" si="2"/>
        <v>346.34</v>
      </c>
      <c r="G18" s="89">
        <f t="shared" ca="1" si="2"/>
        <v>137.49</v>
      </c>
      <c r="H18" s="89"/>
      <c r="I18" s="89"/>
      <c r="J18" s="89"/>
      <c r="K18" s="90"/>
    </row>
    <row r="19" spans="1:16">
      <c r="A19" s="86" t="str">
        <f ca="1">INDIRECT(calculation_hide!X33)</f>
        <v>March 2022</v>
      </c>
      <c r="B19" s="82">
        <f ca="1">INDIRECT(calculation_hide!Y33)</f>
        <v>705.28</v>
      </c>
      <c r="C19" s="82">
        <f ca="1">INDIRECT(calculation_hide!Z33)</f>
        <v>344.2</v>
      </c>
      <c r="D19" s="82">
        <f ca="1">INDIRECT(calculation_hide!AA33)</f>
        <v>182.68</v>
      </c>
      <c r="E19" s="82">
        <f ca="1">INDIRECT(calculation_hide!AB33)</f>
        <v>13.07</v>
      </c>
      <c r="F19" s="82">
        <f ca="1">INDIRECT(calculation_hide!AC33)</f>
        <v>117.78</v>
      </c>
      <c r="G19" s="82">
        <f ca="1">INDIRECT(calculation_hide!AD33)</f>
        <v>47.56</v>
      </c>
      <c r="H19" s="82">
        <f ca="1">INDIRECT(calculation_hide!AE33)</f>
        <v>1194.72</v>
      </c>
      <c r="I19" s="82">
        <f ca="1">INDIRECT(calculation_hide!AF33)</f>
        <v>390.99</v>
      </c>
      <c r="J19" s="82">
        <f ca="1">INDIRECT(calculation_hide!AG33)</f>
        <v>204.16</v>
      </c>
      <c r="K19" s="86">
        <f ca="1">INDIRECT(calculation_hide!AH33)</f>
        <v>599.55999999999995</v>
      </c>
    </row>
    <row r="20" spans="1:16">
      <c r="A20" s="86" t="str">
        <f ca="1">INDIRECT(calculation_hide!X34)</f>
        <v>April 2022</v>
      </c>
      <c r="B20" s="82">
        <f ca="1">INDIRECT(calculation_hide!Y34)</f>
        <v>476.64</v>
      </c>
      <c r="C20" s="82">
        <f ca="1">INDIRECT(calculation_hide!Z34)</f>
        <v>116.72</v>
      </c>
      <c r="D20" s="82">
        <f ca="1">INDIRECT(calculation_hide!AA34)</f>
        <v>183.68</v>
      </c>
      <c r="E20" s="82">
        <f ca="1">INDIRECT(calculation_hide!AB34)</f>
        <v>13.37</v>
      </c>
      <c r="F20" s="82">
        <f ca="1">INDIRECT(calculation_hide!AC34)</f>
        <v>120.18</v>
      </c>
      <c r="G20" s="82">
        <f ca="1">INDIRECT(calculation_hide!AD34)</f>
        <v>42.68</v>
      </c>
      <c r="H20" s="82">
        <f ca="1">INDIRECT(calculation_hide!AE34)</f>
        <v>1015.93</v>
      </c>
      <c r="I20" s="82">
        <f ca="1">INDIRECT(calculation_hide!AF34)</f>
        <v>541.33000000000004</v>
      </c>
      <c r="J20" s="82">
        <f ca="1">INDIRECT(calculation_hide!AG34)</f>
        <v>203.69</v>
      </c>
      <c r="K20" s="86">
        <f ca="1">INDIRECT(calculation_hide!AH34)</f>
        <v>270.91000000000003</v>
      </c>
    </row>
    <row r="21" spans="1:16">
      <c r="A21" s="86" t="str">
        <f ca="1">INDIRECT(calculation_hide!X35)</f>
        <v>May 2022 [provisional]</v>
      </c>
      <c r="B21" s="82">
        <f ca="1">INDIRECT(calculation_hide!Y35)</f>
        <v>376.65</v>
      </c>
      <c r="C21" s="82">
        <f ca="1">INDIRECT(calculation_hide!Z35)</f>
        <v>17.16</v>
      </c>
      <c r="D21" s="82">
        <f ca="1">INDIRECT(calculation_hide!AA35)</f>
        <v>196.52</v>
      </c>
      <c r="E21" s="82">
        <f ca="1">INDIRECT(calculation_hide!AB35)</f>
        <v>13.56</v>
      </c>
      <c r="F21" s="82">
        <f ca="1">INDIRECT(calculation_hide!AC35)</f>
        <v>113.01</v>
      </c>
      <c r="G21" s="82">
        <f ca="1">INDIRECT(calculation_hide!AD35)</f>
        <v>36.39</v>
      </c>
      <c r="H21" s="82">
        <f ca="1">INDIRECT(calculation_hide!AE35)</f>
        <v>1118.94</v>
      </c>
      <c r="I21" s="82">
        <f ca="1">INDIRECT(calculation_hide!AF35)</f>
        <v>716.23</v>
      </c>
      <c r="J21" s="82">
        <f ca="1">INDIRECT(calculation_hide!AG35)</f>
        <v>227.62</v>
      </c>
      <c r="K21" s="85">
        <f ca="1">INDIRECT(calculation_hide!AH35)</f>
        <v>175.09</v>
      </c>
      <c r="M21" s="63"/>
    </row>
    <row r="22" spans="1:16">
      <c r="A22" s="94" t="s">
        <v>113</v>
      </c>
      <c r="B22" s="89">
        <f ca="1">SUM(B19:B21)</f>
        <v>1558.5700000000002</v>
      </c>
      <c r="C22" s="89">
        <f t="shared" ref="C22:G22" ca="1" si="3">SUM(C19:C21)</f>
        <v>478.08</v>
      </c>
      <c r="D22" s="89">
        <f t="shared" ca="1" si="3"/>
        <v>562.88</v>
      </c>
      <c r="E22" s="89">
        <f t="shared" ca="1" si="3"/>
        <v>40</v>
      </c>
      <c r="F22" s="89">
        <f t="shared" ca="1" si="3"/>
        <v>350.97</v>
      </c>
      <c r="G22" s="89">
        <f t="shared" ca="1" si="3"/>
        <v>126.63000000000001</v>
      </c>
      <c r="H22" s="89"/>
      <c r="I22" s="89"/>
      <c r="J22" s="89"/>
      <c r="K22" s="90"/>
    </row>
    <row r="23" spans="1:16">
      <c r="A23" s="95" t="s">
        <v>115</v>
      </c>
      <c r="B23" s="97">
        <f t="shared" ref="B23:G23" ca="1" si="4">IF(((B22-B18)/B18)*100&gt;100,"(+)  ",IF(((B22-B18)/B18)*100&lt;-100,"(-)  ",IF(ROUND((((B22-B18)/B18)*100),1)=0,"-  ",((B22-B18)/B18)*100)))</f>
        <v>-4.6267852990490717</v>
      </c>
      <c r="C23" s="97">
        <f t="shared" ca="1" si="4"/>
        <v>25.024189963126631</v>
      </c>
      <c r="D23" s="97">
        <f t="shared" ca="1" si="4"/>
        <v>-23.070194620599178</v>
      </c>
      <c r="E23" s="97">
        <f t="shared" ca="1" si="4"/>
        <v>10.283981251723178</v>
      </c>
      <c r="F23" s="97">
        <f t="shared" ca="1" si="4"/>
        <v>1.3368366345210061</v>
      </c>
      <c r="G23" s="97">
        <f t="shared" ca="1" si="4"/>
        <v>-7.898756273183503</v>
      </c>
      <c r="H23" s="97">
        <f ca="1">IF(((H21-H17)/H17)*100&gt;100,"(+)  ",IF(((H21-H17)/H17)*100&lt;-100,"(-)  ",IF(ROUND((((H21-H17)/H17)*100),1)=0,"-  ",((H21-H17)/H17)*100)))</f>
        <v>-61.925146063515932</v>
      </c>
      <c r="I23" s="97">
        <f ca="1">IF(((I21-I17)/I17)*100&gt;100,"(+)  ",IF(((I21-I17)/I17)*100&lt;-100,"(-)  ",IF(ROUND((((I21-I17)/I17)*100),1)=0,"-  ",((I21-I17)/I17)*100)))</f>
        <v>-15.308209864134614</v>
      </c>
      <c r="J23" s="97">
        <f ca="1">IF(((J21-J17)/J17)*100&gt;100,"(+)  ",IF(((J21-J17)/J17)*100&lt;-100,"(-)  ",IF(ROUND((((J21-J17)/J17)*100),1)=0,"-  ",((J21-J17)/J17)*100)))</f>
        <v>-55.444633664141563</v>
      </c>
      <c r="K23" s="107">
        <f ca="1">IF(((K21-K17)/K17)*100&gt;100,"(+)  ",IF(((K21-K17)/K17)*100&lt;-100,"(-)  ",IF(ROUND((((K21-K17)/K17)*100),1)=0,"-  ",((K21-K17)/K17)*100)))</f>
        <v>-88.934042875922742</v>
      </c>
    </row>
    <row r="25" spans="1:16">
      <c r="B25" s="109"/>
      <c r="H25" s="63"/>
    </row>
    <row r="26" spans="1:16">
      <c r="H26" s="63"/>
    </row>
    <row r="28" spans="1:16">
      <c r="H28" s="109"/>
      <c r="I28" s="109"/>
      <c r="J28" s="109"/>
      <c r="K28" s="109"/>
    </row>
  </sheetData>
  <pageMargins left="0.55118110236220474" right="0.15748031496062992" top="0.98425196850393704" bottom="0.98425196850393704" header="0.51181102362204722" footer="0.51181102362204722"/>
  <pageSetup paperSize="9" scale="59" fitToHeight="0"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BECFE-DE55-4C86-9AC2-B3B0FE217CBB}">
  <sheetPr codeName="Sheet3"/>
  <dimension ref="A1:K33"/>
  <sheetViews>
    <sheetView showGridLines="0" zoomScaleNormal="100" workbookViewId="0"/>
  </sheetViews>
  <sheetFormatPr defaultColWidth="9" defaultRowHeight="15.5"/>
  <cols>
    <col min="1" max="1" width="17.453125" style="2" customWidth="1"/>
    <col min="2" max="6" width="13.54296875" style="2" customWidth="1"/>
    <col min="7" max="7" width="12.26953125" style="2" customWidth="1"/>
    <col min="8" max="11" width="13.54296875" style="2" customWidth="1"/>
    <col min="12" max="12" width="10.1796875" style="2" customWidth="1"/>
    <col min="13" max="13" width="11.1796875" style="2" customWidth="1"/>
    <col min="14" max="14" width="10.81640625" style="2" customWidth="1"/>
    <col min="15" max="15" width="10.453125" style="2" customWidth="1"/>
    <col min="16" max="16" width="10.26953125" style="2" customWidth="1"/>
    <col min="17" max="17" width="10.54296875" style="2" customWidth="1"/>
    <col min="18" max="18" width="11.54296875" style="2" customWidth="1"/>
    <col min="19" max="19" width="10.81640625" style="2" customWidth="1"/>
    <col min="20" max="20" width="11.453125" style="2" customWidth="1"/>
    <col min="21" max="21" width="10.54296875" style="2" customWidth="1"/>
    <col min="22" max="22" width="12.453125" style="2" customWidth="1"/>
    <col min="23" max="23" width="11.1796875" style="2" customWidth="1"/>
    <col min="24" max="24" width="10.26953125" style="2" customWidth="1"/>
    <col min="25" max="25" width="10.1796875" style="2" customWidth="1"/>
    <col min="26" max="26" width="10" style="2" customWidth="1"/>
    <col min="27" max="27" width="11.453125" style="2" customWidth="1"/>
    <col min="28" max="28" width="12.81640625" style="2" customWidth="1"/>
    <col min="29" max="29" width="14.54296875" style="2" bestFit="1" customWidth="1"/>
    <col min="30" max="30" width="17.54296875" style="2" bestFit="1" customWidth="1"/>
    <col min="31" max="31" width="17.26953125" style="2" bestFit="1" customWidth="1"/>
    <col min="32" max="32" width="15.26953125" style="2" bestFit="1" customWidth="1"/>
    <col min="33" max="33" width="17.54296875" style="2" bestFit="1" customWidth="1"/>
    <col min="34" max="249" width="9" style="2"/>
    <col min="250" max="250" width="8.1796875" style="2" customWidth="1"/>
    <col min="251" max="252" width="9" style="2" customWidth="1"/>
    <col min="253" max="253" width="17.1796875" style="2" customWidth="1"/>
    <col min="254" max="254" width="9" style="2" customWidth="1"/>
    <col min="255" max="255" width="12.54296875" style="2" customWidth="1"/>
    <col min="256" max="256" width="9" style="2" customWidth="1"/>
    <col min="257" max="257" width="11.453125" style="2" customWidth="1"/>
    <col min="258" max="258" width="11.1796875" style="2" customWidth="1"/>
    <col min="259" max="259" width="13.54296875" style="2" customWidth="1"/>
    <col min="260" max="260" width="11.26953125" style="2" customWidth="1"/>
    <col min="261" max="261" width="10.81640625" style="2" customWidth="1"/>
    <col min="262" max="262" width="12.26953125" style="2" customWidth="1"/>
    <col min="263" max="263" width="9" style="2" customWidth="1"/>
    <col min="264" max="264" width="7.54296875" style="2" customWidth="1"/>
    <col min="265" max="267" width="9" style="2"/>
    <col min="268" max="268" width="6.81640625" style="2" bestFit="1" customWidth="1"/>
    <col min="269" max="269" width="6.453125" style="2" bestFit="1" customWidth="1"/>
    <col min="270" max="270" width="7.81640625" style="2" bestFit="1" customWidth="1"/>
    <col min="271" max="271" width="7.54296875" style="2" bestFit="1" customWidth="1"/>
    <col min="272" max="272" width="9.453125" style="2" bestFit="1" customWidth="1"/>
    <col min="273" max="273" width="9.54296875" style="2" bestFit="1" customWidth="1"/>
    <col min="274" max="274" width="6.81640625" style="2" bestFit="1" customWidth="1"/>
    <col min="275" max="275" width="9" style="2"/>
    <col min="276" max="276" width="6.453125" style="2" bestFit="1" customWidth="1"/>
    <col min="277" max="277" width="11.1796875" style="2" customWidth="1"/>
    <col min="278" max="279" width="6.81640625" style="2" bestFit="1" customWidth="1"/>
    <col min="280" max="280" width="5.81640625" style="2" bestFit="1" customWidth="1"/>
    <col min="281" max="281" width="6.54296875" style="2" bestFit="1" customWidth="1"/>
    <col min="282" max="282" width="11.26953125" style="2" customWidth="1"/>
    <col min="283" max="283" width="9" style="2" customWidth="1"/>
    <col min="284" max="284" width="12.54296875" style="2" customWidth="1"/>
    <col min="285" max="285" width="14.54296875" style="2" bestFit="1" customWidth="1"/>
    <col min="286" max="286" width="17.54296875" style="2" bestFit="1" customWidth="1"/>
    <col min="287" max="287" width="17.26953125" style="2" bestFit="1" customWidth="1"/>
    <col min="288" max="288" width="15.26953125" style="2" bestFit="1" customWidth="1"/>
    <col min="289" max="289" width="17.54296875" style="2" bestFit="1" customWidth="1"/>
    <col min="290" max="505" width="9" style="2"/>
    <col min="506" max="506" width="8.1796875" style="2" customWidth="1"/>
    <col min="507" max="508" width="9" style="2" customWidth="1"/>
    <col min="509" max="509" width="17.1796875" style="2" customWidth="1"/>
    <col min="510" max="510" width="9" style="2" customWidth="1"/>
    <col min="511" max="511" width="12.54296875" style="2" customWidth="1"/>
    <col min="512" max="512" width="9" style="2" customWidth="1"/>
    <col min="513" max="513" width="11.453125" style="2" customWidth="1"/>
    <col min="514" max="514" width="11.1796875" style="2" customWidth="1"/>
    <col min="515" max="515" width="13.54296875" style="2" customWidth="1"/>
    <col min="516" max="516" width="11.26953125" style="2" customWidth="1"/>
    <col min="517" max="517" width="10.81640625" style="2" customWidth="1"/>
    <col min="518" max="518" width="12.26953125" style="2" customWidth="1"/>
    <col min="519" max="519" width="9" style="2" customWidth="1"/>
    <col min="520" max="520" width="7.54296875" style="2" customWidth="1"/>
    <col min="521" max="523" width="9" style="2"/>
    <col min="524" max="524" width="6.81640625" style="2" bestFit="1" customWidth="1"/>
    <col min="525" max="525" width="6.453125" style="2" bestFit="1" customWidth="1"/>
    <col min="526" max="526" width="7.81640625" style="2" bestFit="1" customWidth="1"/>
    <col min="527" max="527" width="7.54296875" style="2" bestFit="1" customWidth="1"/>
    <col min="528" max="528" width="9.453125" style="2" bestFit="1" customWidth="1"/>
    <col min="529" max="529" width="9.54296875" style="2" bestFit="1" customWidth="1"/>
    <col min="530" max="530" width="6.81640625" style="2" bestFit="1" customWidth="1"/>
    <col min="531" max="531" width="9" style="2"/>
    <col min="532" max="532" width="6.453125" style="2" bestFit="1" customWidth="1"/>
    <col min="533" max="533" width="11.1796875" style="2" customWidth="1"/>
    <col min="534" max="535" width="6.81640625" style="2" bestFit="1" customWidth="1"/>
    <col min="536" max="536" width="5.81640625" style="2" bestFit="1" customWidth="1"/>
    <col min="537" max="537" width="6.54296875" style="2" bestFit="1" customWidth="1"/>
    <col min="538" max="538" width="11.26953125" style="2" customWidth="1"/>
    <col min="539" max="539" width="9" style="2" customWidth="1"/>
    <col min="540" max="540" width="12.54296875" style="2" customWidth="1"/>
    <col min="541" max="541" width="14.54296875" style="2" bestFit="1" customWidth="1"/>
    <col min="542" max="542" width="17.54296875" style="2" bestFit="1" customWidth="1"/>
    <col min="543" max="543" width="17.26953125" style="2" bestFit="1" customWidth="1"/>
    <col min="544" max="544" width="15.26953125" style="2" bestFit="1" customWidth="1"/>
    <col min="545" max="545" width="17.54296875" style="2" bestFit="1" customWidth="1"/>
    <col min="546" max="761" width="9" style="2"/>
    <col min="762" max="762" width="8.1796875" style="2" customWidth="1"/>
    <col min="763" max="764" width="9" style="2" customWidth="1"/>
    <col min="765" max="765" width="17.1796875" style="2" customWidth="1"/>
    <col min="766" max="766" width="9" style="2" customWidth="1"/>
    <col min="767" max="767" width="12.54296875" style="2" customWidth="1"/>
    <col min="768" max="768" width="9" style="2" customWidth="1"/>
    <col min="769" max="769" width="11.453125" style="2" customWidth="1"/>
    <col min="770" max="770" width="11.1796875" style="2" customWidth="1"/>
    <col min="771" max="771" width="13.54296875" style="2" customWidth="1"/>
    <col min="772" max="772" width="11.26953125" style="2" customWidth="1"/>
    <col min="773" max="773" width="10.81640625" style="2" customWidth="1"/>
    <col min="774" max="774" width="12.26953125" style="2" customWidth="1"/>
    <col min="775" max="775" width="9" style="2" customWidth="1"/>
    <col min="776" max="776" width="7.54296875" style="2" customWidth="1"/>
    <col min="777" max="779" width="9" style="2"/>
    <col min="780" max="780" width="6.81640625" style="2" bestFit="1" customWidth="1"/>
    <col min="781" max="781" width="6.453125" style="2" bestFit="1" customWidth="1"/>
    <col min="782" max="782" width="7.81640625" style="2" bestFit="1" customWidth="1"/>
    <col min="783" max="783" width="7.54296875" style="2" bestFit="1" customWidth="1"/>
    <col min="784" max="784" width="9.453125" style="2" bestFit="1" customWidth="1"/>
    <col min="785" max="785" width="9.54296875" style="2" bestFit="1" customWidth="1"/>
    <col min="786" max="786" width="6.81640625" style="2" bestFit="1" customWidth="1"/>
    <col min="787" max="787" width="9" style="2"/>
    <col min="788" max="788" width="6.453125" style="2" bestFit="1" customWidth="1"/>
    <col min="789" max="789" width="11.1796875" style="2" customWidth="1"/>
    <col min="790" max="791" width="6.81640625" style="2" bestFit="1" customWidth="1"/>
    <col min="792" max="792" width="5.81640625" style="2" bestFit="1" customWidth="1"/>
    <col min="793" max="793" width="6.54296875" style="2" bestFit="1" customWidth="1"/>
    <col min="794" max="794" width="11.26953125" style="2" customWidth="1"/>
    <col min="795" max="795" width="9" style="2" customWidth="1"/>
    <col min="796" max="796" width="12.54296875" style="2" customWidth="1"/>
    <col min="797" max="797" width="14.54296875" style="2" bestFit="1" customWidth="1"/>
    <col min="798" max="798" width="17.54296875" style="2" bestFit="1" customWidth="1"/>
    <col min="799" max="799" width="17.26953125" style="2" bestFit="1" customWidth="1"/>
    <col min="800" max="800" width="15.26953125" style="2" bestFit="1" customWidth="1"/>
    <col min="801" max="801" width="17.54296875" style="2" bestFit="1" customWidth="1"/>
    <col min="802" max="1017" width="9" style="2"/>
    <col min="1018" max="1018" width="8.1796875" style="2" customWidth="1"/>
    <col min="1019" max="1020" width="9" style="2" customWidth="1"/>
    <col min="1021" max="1021" width="17.1796875" style="2" customWidth="1"/>
    <col min="1022" max="1022" width="9" style="2" customWidth="1"/>
    <col min="1023" max="1023" width="12.54296875" style="2" customWidth="1"/>
    <col min="1024" max="1024" width="9" style="2" customWidth="1"/>
    <col min="1025" max="1025" width="11.453125" style="2" customWidth="1"/>
    <col min="1026" max="1026" width="11.1796875" style="2" customWidth="1"/>
    <col min="1027" max="1027" width="13.54296875" style="2" customWidth="1"/>
    <col min="1028" max="1028" width="11.26953125" style="2" customWidth="1"/>
    <col min="1029" max="1029" width="10.81640625" style="2" customWidth="1"/>
    <col min="1030" max="1030" width="12.26953125" style="2" customWidth="1"/>
    <col min="1031" max="1031" width="9" style="2" customWidth="1"/>
    <col min="1032" max="1032" width="7.54296875" style="2" customWidth="1"/>
    <col min="1033" max="1035" width="9" style="2"/>
    <col min="1036" max="1036" width="6.81640625" style="2" bestFit="1" customWidth="1"/>
    <col min="1037" max="1037" width="6.453125" style="2" bestFit="1" customWidth="1"/>
    <col min="1038" max="1038" width="7.81640625" style="2" bestFit="1" customWidth="1"/>
    <col min="1039" max="1039" width="7.54296875" style="2" bestFit="1" customWidth="1"/>
    <col min="1040" max="1040" width="9.453125" style="2" bestFit="1" customWidth="1"/>
    <col min="1041" max="1041" width="9.54296875" style="2" bestFit="1" customWidth="1"/>
    <col min="1042" max="1042" width="6.81640625" style="2" bestFit="1" customWidth="1"/>
    <col min="1043" max="1043" width="9" style="2"/>
    <col min="1044" max="1044" width="6.453125" style="2" bestFit="1" customWidth="1"/>
    <col min="1045" max="1045" width="11.1796875" style="2" customWidth="1"/>
    <col min="1046" max="1047" width="6.81640625" style="2" bestFit="1" customWidth="1"/>
    <col min="1048" max="1048" width="5.81640625" style="2" bestFit="1" customWidth="1"/>
    <col min="1049" max="1049" width="6.54296875" style="2" bestFit="1" customWidth="1"/>
    <col min="1050" max="1050" width="11.26953125" style="2" customWidth="1"/>
    <col min="1051" max="1051" width="9" style="2" customWidth="1"/>
    <col min="1052" max="1052" width="12.54296875" style="2" customWidth="1"/>
    <col min="1053" max="1053" width="14.54296875" style="2" bestFit="1" customWidth="1"/>
    <col min="1054" max="1054" width="17.54296875" style="2" bestFit="1" customWidth="1"/>
    <col min="1055" max="1055" width="17.26953125" style="2" bestFit="1" customWidth="1"/>
    <col min="1056" max="1056" width="15.26953125" style="2" bestFit="1" customWidth="1"/>
    <col min="1057" max="1057" width="17.54296875" style="2" bestFit="1" customWidth="1"/>
    <col min="1058" max="1273" width="9" style="2"/>
    <col min="1274" max="1274" width="8.1796875" style="2" customWidth="1"/>
    <col min="1275" max="1276" width="9" style="2" customWidth="1"/>
    <col min="1277" max="1277" width="17.1796875" style="2" customWidth="1"/>
    <col min="1278" max="1278" width="9" style="2" customWidth="1"/>
    <col min="1279" max="1279" width="12.54296875" style="2" customWidth="1"/>
    <col min="1280" max="1280" width="9" style="2" customWidth="1"/>
    <col min="1281" max="1281" width="11.453125" style="2" customWidth="1"/>
    <col min="1282" max="1282" width="11.1796875" style="2" customWidth="1"/>
    <col min="1283" max="1283" width="13.54296875" style="2" customWidth="1"/>
    <col min="1284" max="1284" width="11.26953125" style="2" customWidth="1"/>
    <col min="1285" max="1285" width="10.81640625" style="2" customWidth="1"/>
    <col min="1286" max="1286" width="12.26953125" style="2" customWidth="1"/>
    <col min="1287" max="1287" width="9" style="2" customWidth="1"/>
    <col min="1288" max="1288" width="7.54296875" style="2" customWidth="1"/>
    <col min="1289" max="1291" width="9" style="2"/>
    <col min="1292" max="1292" width="6.81640625" style="2" bestFit="1" customWidth="1"/>
    <col min="1293" max="1293" width="6.453125" style="2" bestFit="1" customWidth="1"/>
    <col min="1294" max="1294" width="7.81640625" style="2" bestFit="1" customWidth="1"/>
    <col min="1295" max="1295" width="7.54296875" style="2" bestFit="1" customWidth="1"/>
    <col min="1296" max="1296" width="9.453125" style="2" bestFit="1" customWidth="1"/>
    <col min="1297" max="1297" width="9.54296875" style="2" bestFit="1" customWidth="1"/>
    <col min="1298" max="1298" width="6.81640625" style="2" bestFit="1" customWidth="1"/>
    <col min="1299" max="1299" width="9" style="2"/>
    <col min="1300" max="1300" width="6.453125" style="2" bestFit="1" customWidth="1"/>
    <col min="1301" max="1301" width="11.1796875" style="2" customWidth="1"/>
    <col min="1302" max="1303" width="6.81640625" style="2" bestFit="1" customWidth="1"/>
    <col min="1304" max="1304" width="5.81640625" style="2" bestFit="1" customWidth="1"/>
    <col min="1305" max="1305" width="6.54296875" style="2" bestFit="1" customWidth="1"/>
    <col min="1306" max="1306" width="11.26953125" style="2" customWidth="1"/>
    <col min="1307" max="1307" width="9" style="2" customWidth="1"/>
    <col min="1308" max="1308" width="12.54296875" style="2" customWidth="1"/>
    <col min="1309" max="1309" width="14.54296875" style="2" bestFit="1" customWidth="1"/>
    <col min="1310" max="1310" width="17.54296875" style="2" bestFit="1" customWidth="1"/>
    <col min="1311" max="1311" width="17.26953125" style="2" bestFit="1" customWidth="1"/>
    <col min="1312" max="1312" width="15.26953125" style="2" bestFit="1" customWidth="1"/>
    <col min="1313" max="1313" width="17.54296875" style="2" bestFit="1" customWidth="1"/>
    <col min="1314" max="1529" width="9" style="2"/>
    <col min="1530" max="1530" width="8.1796875" style="2" customWidth="1"/>
    <col min="1531" max="1532" width="9" style="2" customWidth="1"/>
    <col min="1533" max="1533" width="17.1796875" style="2" customWidth="1"/>
    <col min="1534" max="1534" width="9" style="2" customWidth="1"/>
    <col min="1535" max="1535" width="12.54296875" style="2" customWidth="1"/>
    <col min="1536" max="1536" width="9" style="2" customWidth="1"/>
    <col min="1537" max="1537" width="11.453125" style="2" customWidth="1"/>
    <col min="1538" max="1538" width="11.1796875" style="2" customWidth="1"/>
    <col min="1539" max="1539" width="13.54296875" style="2" customWidth="1"/>
    <col min="1540" max="1540" width="11.26953125" style="2" customWidth="1"/>
    <col min="1541" max="1541" width="10.81640625" style="2" customWidth="1"/>
    <col min="1542" max="1542" width="12.26953125" style="2" customWidth="1"/>
    <col min="1543" max="1543" width="9" style="2" customWidth="1"/>
    <col min="1544" max="1544" width="7.54296875" style="2" customWidth="1"/>
    <col min="1545" max="1547" width="9" style="2"/>
    <col min="1548" max="1548" width="6.81640625" style="2" bestFit="1" customWidth="1"/>
    <col min="1549" max="1549" width="6.453125" style="2" bestFit="1" customWidth="1"/>
    <col min="1550" max="1550" width="7.81640625" style="2" bestFit="1" customWidth="1"/>
    <col min="1551" max="1551" width="7.54296875" style="2" bestFit="1" customWidth="1"/>
    <col min="1552" max="1552" width="9.453125" style="2" bestFit="1" customWidth="1"/>
    <col min="1553" max="1553" width="9.54296875" style="2" bestFit="1" customWidth="1"/>
    <col min="1554" max="1554" width="6.81640625" style="2" bestFit="1" customWidth="1"/>
    <col min="1555" max="1555" width="9" style="2"/>
    <col min="1556" max="1556" width="6.453125" style="2" bestFit="1" customWidth="1"/>
    <col min="1557" max="1557" width="11.1796875" style="2" customWidth="1"/>
    <col min="1558" max="1559" width="6.81640625" style="2" bestFit="1" customWidth="1"/>
    <col min="1560" max="1560" width="5.81640625" style="2" bestFit="1" customWidth="1"/>
    <col min="1561" max="1561" width="6.54296875" style="2" bestFit="1" customWidth="1"/>
    <col min="1562" max="1562" width="11.26953125" style="2" customWidth="1"/>
    <col min="1563" max="1563" width="9" style="2" customWidth="1"/>
    <col min="1564" max="1564" width="12.54296875" style="2" customWidth="1"/>
    <col min="1565" max="1565" width="14.54296875" style="2" bestFit="1" customWidth="1"/>
    <col min="1566" max="1566" width="17.54296875" style="2" bestFit="1" customWidth="1"/>
    <col min="1567" max="1567" width="17.26953125" style="2" bestFit="1" customWidth="1"/>
    <col min="1568" max="1568" width="15.26953125" style="2" bestFit="1" customWidth="1"/>
    <col min="1569" max="1569" width="17.54296875" style="2" bestFit="1" customWidth="1"/>
    <col min="1570" max="1785" width="9" style="2"/>
    <col min="1786" max="1786" width="8.1796875" style="2" customWidth="1"/>
    <col min="1787" max="1788" width="9" style="2" customWidth="1"/>
    <col min="1789" max="1789" width="17.1796875" style="2" customWidth="1"/>
    <col min="1790" max="1790" width="9" style="2" customWidth="1"/>
    <col min="1791" max="1791" width="12.54296875" style="2" customWidth="1"/>
    <col min="1792" max="1792" width="9" style="2" customWidth="1"/>
    <col min="1793" max="1793" width="11.453125" style="2" customWidth="1"/>
    <col min="1794" max="1794" width="11.1796875" style="2" customWidth="1"/>
    <col min="1795" max="1795" width="13.54296875" style="2" customWidth="1"/>
    <col min="1796" max="1796" width="11.26953125" style="2" customWidth="1"/>
    <col min="1797" max="1797" width="10.81640625" style="2" customWidth="1"/>
    <col min="1798" max="1798" width="12.26953125" style="2" customWidth="1"/>
    <col min="1799" max="1799" width="9" style="2" customWidth="1"/>
    <col min="1800" max="1800" width="7.54296875" style="2" customWidth="1"/>
    <col min="1801" max="1803" width="9" style="2"/>
    <col min="1804" max="1804" width="6.81640625" style="2" bestFit="1" customWidth="1"/>
    <col min="1805" max="1805" width="6.453125" style="2" bestFit="1" customWidth="1"/>
    <col min="1806" max="1806" width="7.81640625" style="2" bestFit="1" customWidth="1"/>
    <col min="1807" max="1807" width="7.54296875" style="2" bestFit="1" customWidth="1"/>
    <col min="1808" max="1808" width="9.453125" style="2" bestFit="1" customWidth="1"/>
    <col min="1809" max="1809" width="9.54296875" style="2" bestFit="1" customWidth="1"/>
    <col min="1810" max="1810" width="6.81640625" style="2" bestFit="1" customWidth="1"/>
    <col min="1811" max="1811" width="9" style="2"/>
    <col min="1812" max="1812" width="6.453125" style="2" bestFit="1" customWidth="1"/>
    <col min="1813" max="1813" width="11.1796875" style="2" customWidth="1"/>
    <col min="1814" max="1815" width="6.81640625" style="2" bestFit="1" customWidth="1"/>
    <col min="1816" max="1816" width="5.81640625" style="2" bestFit="1" customWidth="1"/>
    <col min="1817" max="1817" width="6.54296875" style="2" bestFit="1" customWidth="1"/>
    <col min="1818" max="1818" width="11.26953125" style="2" customWidth="1"/>
    <col min="1819" max="1819" width="9" style="2" customWidth="1"/>
    <col min="1820" max="1820" width="12.54296875" style="2" customWidth="1"/>
    <col min="1821" max="1821" width="14.54296875" style="2" bestFit="1" customWidth="1"/>
    <col min="1822" max="1822" width="17.54296875" style="2" bestFit="1" customWidth="1"/>
    <col min="1823" max="1823" width="17.26953125" style="2" bestFit="1" customWidth="1"/>
    <col min="1824" max="1824" width="15.26953125" style="2" bestFit="1" customWidth="1"/>
    <col min="1825" max="1825" width="17.54296875" style="2" bestFit="1" customWidth="1"/>
    <col min="1826" max="2041" width="9" style="2"/>
    <col min="2042" max="2042" width="8.1796875" style="2" customWidth="1"/>
    <col min="2043" max="2044" width="9" style="2" customWidth="1"/>
    <col min="2045" max="2045" width="17.1796875" style="2" customWidth="1"/>
    <col min="2046" max="2046" width="9" style="2" customWidth="1"/>
    <col min="2047" max="2047" width="12.54296875" style="2" customWidth="1"/>
    <col min="2048" max="2048" width="9" style="2" customWidth="1"/>
    <col min="2049" max="2049" width="11.453125" style="2" customWidth="1"/>
    <col min="2050" max="2050" width="11.1796875" style="2" customWidth="1"/>
    <col min="2051" max="2051" width="13.54296875" style="2" customWidth="1"/>
    <col min="2052" max="2052" width="11.26953125" style="2" customWidth="1"/>
    <col min="2053" max="2053" width="10.81640625" style="2" customWidth="1"/>
    <col min="2054" max="2054" width="12.26953125" style="2" customWidth="1"/>
    <col min="2055" max="2055" width="9" style="2" customWidth="1"/>
    <col min="2056" max="2056" width="7.54296875" style="2" customWidth="1"/>
    <col min="2057" max="2059" width="9" style="2"/>
    <col min="2060" max="2060" width="6.81640625" style="2" bestFit="1" customWidth="1"/>
    <col min="2061" max="2061" width="6.453125" style="2" bestFit="1" customWidth="1"/>
    <col min="2062" max="2062" width="7.81640625" style="2" bestFit="1" customWidth="1"/>
    <col min="2063" max="2063" width="7.54296875" style="2" bestFit="1" customWidth="1"/>
    <col min="2064" max="2064" width="9.453125" style="2" bestFit="1" customWidth="1"/>
    <col min="2065" max="2065" width="9.54296875" style="2" bestFit="1" customWidth="1"/>
    <col min="2066" max="2066" width="6.81640625" style="2" bestFit="1" customWidth="1"/>
    <col min="2067" max="2067" width="9" style="2"/>
    <col min="2068" max="2068" width="6.453125" style="2" bestFit="1" customWidth="1"/>
    <col min="2069" max="2069" width="11.1796875" style="2" customWidth="1"/>
    <col min="2070" max="2071" width="6.81640625" style="2" bestFit="1" customWidth="1"/>
    <col min="2072" max="2072" width="5.81640625" style="2" bestFit="1" customWidth="1"/>
    <col min="2073" max="2073" width="6.54296875" style="2" bestFit="1" customWidth="1"/>
    <col min="2074" max="2074" width="11.26953125" style="2" customWidth="1"/>
    <col min="2075" max="2075" width="9" style="2" customWidth="1"/>
    <col min="2076" max="2076" width="12.54296875" style="2" customWidth="1"/>
    <col min="2077" max="2077" width="14.54296875" style="2" bestFit="1" customWidth="1"/>
    <col min="2078" max="2078" width="17.54296875" style="2" bestFit="1" customWidth="1"/>
    <col min="2079" max="2079" width="17.26953125" style="2" bestFit="1" customWidth="1"/>
    <col min="2080" max="2080" width="15.26953125" style="2" bestFit="1" customWidth="1"/>
    <col min="2081" max="2081" width="17.54296875" style="2" bestFit="1" customWidth="1"/>
    <col min="2082" max="2297" width="9" style="2"/>
    <col min="2298" max="2298" width="8.1796875" style="2" customWidth="1"/>
    <col min="2299" max="2300" width="9" style="2" customWidth="1"/>
    <col min="2301" max="2301" width="17.1796875" style="2" customWidth="1"/>
    <col min="2302" max="2302" width="9" style="2" customWidth="1"/>
    <col min="2303" max="2303" width="12.54296875" style="2" customWidth="1"/>
    <col min="2304" max="2304" width="9" style="2" customWidth="1"/>
    <col min="2305" max="2305" width="11.453125" style="2" customWidth="1"/>
    <col min="2306" max="2306" width="11.1796875" style="2" customWidth="1"/>
    <col min="2307" max="2307" width="13.54296875" style="2" customWidth="1"/>
    <col min="2308" max="2308" width="11.26953125" style="2" customWidth="1"/>
    <col min="2309" max="2309" width="10.81640625" style="2" customWidth="1"/>
    <col min="2310" max="2310" width="12.26953125" style="2" customWidth="1"/>
    <col min="2311" max="2311" width="9" style="2" customWidth="1"/>
    <col min="2312" max="2312" width="7.54296875" style="2" customWidth="1"/>
    <col min="2313" max="2315" width="9" style="2"/>
    <col min="2316" max="2316" width="6.81640625" style="2" bestFit="1" customWidth="1"/>
    <col min="2317" max="2317" width="6.453125" style="2" bestFit="1" customWidth="1"/>
    <col min="2318" max="2318" width="7.81640625" style="2" bestFit="1" customWidth="1"/>
    <col min="2319" max="2319" width="7.54296875" style="2" bestFit="1" customWidth="1"/>
    <col min="2320" max="2320" width="9.453125" style="2" bestFit="1" customWidth="1"/>
    <col min="2321" max="2321" width="9.54296875" style="2" bestFit="1" customWidth="1"/>
    <col min="2322" max="2322" width="6.81640625" style="2" bestFit="1" customWidth="1"/>
    <col min="2323" max="2323" width="9" style="2"/>
    <col min="2324" max="2324" width="6.453125" style="2" bestFit="1" customWidth="1"/>
    <col min="2325" max="2325" width="11.1796875" style="2" customWidth="1"/>
    <col min="2326" max="2327" width="6.81640625" style="2" bestFit="1" customWidth="1"/>
    <col min="2328" max="2328" width="5.81640625" style="2" bestFit="1" customWidth="1"/>
    <col min="2329" max="2329" width="6.54296875" style="2" bestFit="1" customWidth="1"/>
    <col min="2330" max="2330" width="11.26953125" style="2" customWidth="1"/>
    <col min="2331" max="2331" width="9" style="2" customWidth="1"/>
    <col min="2332" max="2332" width="12.54296875" style="2" customWidth="1"/>
    <col min="2333" max="2333" width="14.54296875" style="2" bestFit="1" customWidth="1"/>
    <col min="2334" max="2334" width="17.54296875" style="2" bestFit="1" customWidth="1"/>
    <col min="2335" max="2335" width="17.26953125" style="2" bestFit="1" customWidth="1"/>
    <col min="2336" max="2336" width="15.26953125" style="2" bestFit="1" customWidth="1"/>
    <col min="2337" max="2337" width="17.54296875" style="2" bestFit="1" customWidth="1"/>
    <col min="2338" max="2553" width="9" style="2"/>
    <col min="2554" max="2554" width="8.1796875" style="2" customWidth="1"/>
    <col min="2555" max="2556" width="9" style="2" customWidth="1"/>
    <col min="2557" max="2557" width="17.1796875" style="2" customWidth="1"/>
    <col min="2558" max="2558" width="9" style="2" customWidth="1"/>
    <col min="2559" max="2559" width="12.54296875" style="2" customWidth="1"/>
    <col min="2560" max="2560" width="9" style="2" customWidth="1"/>
    <col min="2561" max="2561" width="11.453125" style="2" customWidth="1"/>
    <col min="2562" max="2562" width="11.1796875" style="2" customWidth="1"/>
    <col min="2563" max="2563" width="13.54296875" style="2" customWidth="1"/>
    <col min="2564" max="2564" width="11.26953125" style="2" customWidth="1"/>
    <col min="2565" max="2565" width="10.81640625" style="2" customWidth="1"/>
    <col min="2566" max="2566" width="12.26953125" style="2" customWidth="1"/>
    <col min="2567" max="2567" width="9" style="2" customWidth="1"/>
    <col min="2568" max="2568" width="7.54296875" style="2" customWidth="1"/>
    <col min="2569" max="2571" width="9" style="2"/>
    <col min="2572" max="2572" width="6.81640625" style="2" bestFit="1" customWidth="1"/>
    <col min="2573" max="2573" width="6.453125" style="2" bestFit="1" customWidth="1"/>
    <col min="2574" max="2574" width="7.81640625" style="2" bestFit="1" customWidth="1"/>
    <col min="2575" max="2575" width="7.54296875" style="2" bestFit="1" customWidth="1"/>
    <col min="2576" max="2576" width="9.453125" style="2" bestFit="1" customWidth="1"/>
    <col min="2577" max="2577" width="9.54296875" style="2" bestFit="1" customWidth="1"/>
    <col min="2578" max="2578" width="6.81640625" style="2" bestFit="1" customWidth="1"/>
    <col min="2579" max="2579" width="9" style="2"/>
    <col min="2580" max="2580" width="6.453125" style="2" bestFit="1" customWidth="1"/>
    <col min="2581" max="2581" width="11.1796875" style="2" customWidth="1"/>
    <col min="2582" max="2583" width="6.81640625" style="2" bestFit="1" customWidth="1"/>
    <col min="2584" max="2584" width="5.81640625" style="2" bestFit="1" customWidth="1"/>
    <col min="2585" max="2585" width="6.54296875" style="2" bestFit="1" customWidth="1"/>
    <col min="2586" max="2586" width="11.26953125" style="2" customWidth="1"/>
    <col min="2587" max="2587" width="9" style="2" customWidth="1"/>
    <col min="2588" max="2588" width="12.54296875" style="2" customWidth="1"/>
    <col min="2589" max="2589" width="14.54296875" style="2" bestFit="1" customWidth="1"/>
    <col min="2590" max="2590" width="17.54296875" style="2" bestFit="1" customWidth="1"/>
    <col min="2591" max="2591" width="17.26953125" style="2" bestFit="1" customWidth="1"/>
    <col min="2592" max="2592" width="15.26953125" style="2" bestFit="1" customWidth="1"/>
    <col min="2593" max="2593" width="17.54296875" style="2" bestFit="1" customWidth="1"/>
    <col min="2594" max="2809" width="9" style="2"/>
    <col min="2810" max="2810" width="8.1796875" style="2" customWidth="1"/>
    <col min="2811" max="2812" width="9" style="2" customWidth="1"/>
    <col min="2813" max="2813" width="17.1796875" style="2" customWidth="1"/>
    <col min="2814" max="2814" width="9" style="2" customWidth="1"/>
    <col min="2815" max="2815" width="12.54296875" style="2" customWidth="1"/>
    <col min="2816" max="2816" width="9" style="2" customWidth="1"/>
    <col min="2817" max="2817" width="11.453125" style="2" customWidth="1"/>
    <col min="2818" max="2818" width="11.1796875" style="2" customWidth="1"/>
    <col min="2819" max="2819" width="13.54296875" style="2" customWidth="1"/>
    <col min="2820" max="2820" width="11.26953125" style="2" customWidth="1"/>
    <col min="2821" max="2821" width="10.81640625" style="2" customWidth="1"/>
    <col min="2822" max="2822" width="12.26953125" style="2" customWidth="1"/>
    <col min="2823" max="2823" width="9" style="2" customWidth="1"/>
    <col min="2824" max="2824" width="7.54296875" style="2" customWidth="1"/>
    <col min="2825" max="2827" width="9" style="2"/>
    <col min="2828" max="2828" width="6.81640625" style="2" bestFit="1" customWidth="1"/>
    <col min="2829" max="2829" width="6.453125" style="2" bestFit="1" customWidth="1"/>
    <col min="2830" max="2830" width="7.81640625" style="2" bestFit="1" customWidth="1"/>
    <col min="2831" max="2831" width="7.54296875" style="2" bestFit="1" customWidth="1"/>
    <col min="2832" max="2832" width="9.453125" style="2" bestFit="1" customWidth="1"/>
    <col min="2833" max="2833" width="9.54296875" style="2" bestFit="1" customWidth="1"/>
    <col min="2834" max="2834" width="6.81640625" style="2" bestFit="1" customWidth="1"/>
    <col min="2835" max="2835" width="9" style="2"/>
    <col min="2836" max="2836" width="6.453125" style="2" bestFit="1" customWidth="1"/>
    <col min="2837" max="2837" width="11.1796875" style="2" customWidth="1"/>
    <col min="2838" max="2839" width="6.81640625" style="2" bestFit="1" customWidth="1"/>
    <col min="2840" max="2840" width="5.81640625" style="2" bestFit="1" customWidth="1"/>
    <col min="2841" max="2841" width="6.54296875" style="2" bestFit="1" customWidth="1"/>
    <col min="2842" max="2842" width="11.26953125" style="2" customWidth="1"/>
    <col min="2843" max="2843" width="9" style="2" customWidth="1"/>
    <col min="2844" max="2844" width="12.54296875" style="2" customWidth="1"/>
    <col min="2845" max="2845" width="14.54296875" style="2" bestFit="1" customWidth="1"/>
    <col min="2846" max="2846" width="17.54296875" style="2" bestFit="1" customWidth="1"/>
    <col min="2847" max="2847" width="17.26953125" style="2" bestFit="1" customWidth="1"/>
    <col min="2848" max="2848" width="15.26953125" style="2" bestFit="1" customWidth="1"/>
    <col min="2849" max="2849" width="17.54296875" style="2" bestFit="1" customWidth="1"/>
    <col min="2850" max="3065" width="9" style="2"/>
    <col min="3066" max="3066" width="8.1796875" style="2" customWidth="1"/>
    <col min="3067" max="3068" width="9" style="2" customWidth="1"/>
    <col min="3069" max="3069" width="17.1796875" style="2" customWidth="1"/>
    <col min="3070" max="3070" width="9" style="2" customWidth="1"/>
    <col min="3071" max="3071" width="12.54296875" style="2" customWidth="1"/>
    <col min="3072" max="3072" width="9" style="2" customWidth="1"/>
    <col min="3073" max="3073" width="11.453125" style="2" customWidth="1"/>
    <col min="3074" max="3074" width="11.1796875" style="2" customWidth="1"/>
    <col min="3075" max="3075" width="13.54296875" style="2" customWidth="1"/>
    <col min="3076" max="3076" width="11.26953125" style="2" customWidth="1"/>
    <col min="3077" max="3077" width="10.81640625" style="2" customWidth="1"/>
    <col min="3078" max="3078" width="12.26953125" style="2" customWidth="1"/>
    <col min="3079" max="3079" width="9" style="2" customWidth="1"/>
    <col min="3080" max="3080" width="7.54296875" style="2" customWidth="1"/>
    <col min="3081" max="3083" width="9" style="2"/>
    <col min="3084" max="3084" width="6.81640625" style="2" bestFit="1" customWidth="1"/>
    <col min="3085" max="3085" width="6.453125" style="2" bestFit="1" customWidth="1"/>
    <col min="3086" max="3086" width="7.81640625" style="2" bestFit="1" customWidth="1"/>
    <col min="3087" max="3087" width="7.54296875" style="2" bestFit="1" customWidth="1"/>
    <col min="3088" max="3088" width="9.453125" style="2" bestFit="1" customWidth="1"/>
    <col min="3089" max="3089" width="9.54296875" style="2" bestFit="1" customWidth="1"/>
    <col min="3090" max="3090" width="6.81640625" style="2" bestFit="1" customWidth="1"/>
    <col min="3091" max="3091" width="9" style="2"/>
    <col min="3092" max="3092" width="6.453125" style="2" bestFit="1" customWidth="1"/>
    <col min="3093" max="3093" width="11.1796875" style="2" customWidth="1"/>
    <col min="3094" max="3095" width="6.81640625" style="2" bestFit="1" customWidth="1"/>
    <col min="3096" max="3096" width="5.81640625" style="2" bestFit="1" customWidth="1"/>
    <col min="3097" max="3097" width="6.54296875" style="2" bestFit="1" customWidth="1"/>
    <col min="3098" max="3098" width="11.26953125" style="2" customWidth="1"/>
    <col min="3099" max="3099" width="9" style="2" customWidth="1"/>
    <col min="3100" max="3100" width="12.54296875" style="2" customWidth="1"/>
    <col min="3101" max="3101" width="14.54296875" style="2" bestFit="1" customWidth="1"/>
    <col min="3102" max="3102" width="17.54296875" style="2" bestFit="1" customWidth="1"/>
    <col min="3103" max="3103" width="17.26953125" style="2" bestFit="1" customWidth="1"/>
    <col min="3104" max="3104" width="15.26953125" style="2" bestFit="1" customWidth="1"/>
    <col min="3105" max="3105" width="17.54296875" style="2" bestFit="1" customWidth="1"/>
    <col min="3106" max="3321" width="9" style="2"/>
    <col min="3322" max="3322" width="8.1796875" style="2" customWidth="1"/>
    <col min="3323" max="3324" width="9" style="2" customWidth="1"/>
    <col min="3325" max="3325" width="17.1796875" style="2" customWidth="1"/>
    <col min="3326" max="3326" width="9" style="2" customWidth="1"/>
    <col min="3327" max="3327" width="12.54296875" style="2" customWidth="1"/>
    <col min="3328" max="3328" width="9" style="2" customWidth="1"/>
    <col min="3329" max="3329" width="11.453125" style="2" customWidth="1"/>
    <col min="3330" max="3330" width="11.1796875" style="2" customWidth="1"/>
    <col min="3331" max="3331" width="13.54296875" style="2" customWidth="1"/>
    <col min="3332" max="3332" width="11.26953125" style="2" customWidth="1"/>
    <col min="3333" max="3333" width="10.81640625" style="2" customWidth="1"/>
    <col min="3334" max="3334" width="12.26953125" style="2" customWidth="1"/>
    <col min="3335" max="3335" width="9" style="2" customWidth="1"/>
    <col min="3336" max="3336" width="7.54296875" style="2" customWidth="1"/>
    <col min="3337" max="3339" width="9" style="2"/>
    <col min="3340" max="3340" width="6.81640625" style="2" bestFit="1" customWidth="1"/>
    <col min="3341" max="3341" width="6.453125" style="2" bestFit="1" customWidth="1"/>
    <col min="3342" max="3342" width="7.81640625" style="2" bestFit="1" customWidth="1"/>
    <col min="3343" max="3343" width="7.54296875" style="2" bestFit="1" customWidth="1"/>
    <col min="3344" max="3344" width="9.453125" style="2" bestFit="1" customWidth="1"/>
    <col min="3345" max="3345" width="9.54296875" style="2" bestFit="1" customWidth="1"/>
    <col min="3346" max="3346" width="6.81640625" style="2" bestFit="1" customWidth="1"/>
    <col min="3347" max="3347" width="9" style="2"/>
    <col min="3348" max="3348" width="6.453125" style="2" bestFit="1" customWidth="1"/>
    <col min="3349" max="3349" width="11.1796875" style="2" customWidth="1"/>
    <col min="3350" max="3351" width="6.81640625" style="2" bestFit="1" customWidth="1"/>
    <col min="3352" max="3352" width="5.81640625" style="2" bestFit="1" customWidth="1"/>
    <col min="3353" max="3353" width="6.54296875" style="2" bestFit="1" customWidth="1"/>
    <col min="3354" max="3354" width="11.26953125" style="2" customWidth="1"/>
    <col min="3355" max="3355" width="9" style="2" customWidth="1"/>
    <col min="3356" max="3356" width="12.54296875" style="2" customWidth="1"/>
    <col min="3357" max="3357" width="14.54296875" style="2" bestFit="1" customWidth="1"/>
    <col min="3358" max="3358" width="17.54296875" style="2" bestFit="1" customWidth="1"/>
    <col min="3359" max="3359" width="17.26953125" style="2" bestFit="1" customWidth="1"/>
    <col min="3360" max="3360" width="15.26953125" style="2" bestFit="1" customWidth="1"/>
    <col min="3361" max="3361" width="17.54296875" style="2" bestFit="1" customWidth="1"/>
    <col min="3362" max="3577" width="9" style="2"/>
    <col min="3578" max="3578" width="8.1796875" style="2" customWidth="1"/>
    <col min="3579" max="3580" width="9" style="2" customWidth="1"/>
    <col min="3581" max="3581" width="17.1796875" style="2" customWidth="1"/>
    <col min="3582" max="3582" width="9" style="2" customWidth="1"/>
    <col min="3583" max="3583" width="12.54296875" style="2" customWidth="1"/>
    <col min="3584" max="3584" width="9" style="2" customWidth="1"/>
    <col min="3585" max="3585" width="11.453125" style="2" customWidth="1"/>
    <col min="3586" max="3586" width="11.1796875" style="2" customWidth="1"/>
    <col min="3587" max="3587" width="13.54296875" style="2" customWidth="1"/>
    <col min="3588" max="3588" width="11.26953125" style="2" customWidth="1"/>
    <col min="3589" max="3589" width="10.81640625" style="2" customWidth="1"/>
    <col min="3590" max="3590" width="12.26953125" style="2" customWidth="1"/>
    <col min="3591" max="3591" width="9" style="2" customWidth="1"/>
    <col min="3592" max="3592" width="7.54296875" style="2" customWidth="1"/>
    <col min="3593" max="3595" width="9" style="2"/>
    <col min="3596" max="3596" width="6.81640625" style="2" bestFit="1" customWidth="1"/>
    <col min="3597" max="3597" width="6.453125" style="2" bestFit="1" customWidth="1"/>
    <col min="3598" max="3598" width="7.81640625" style="2" bestFit="1" customWidth="1"/>
    <col min="3599" max="3599" width="7.54296875" style="2" bestFit="1" customWidth="1"/>
    <col min="3600" max="3600" width="9.453125" style="2" bestFit="1" customWidth="1"/>
    <col min="3601" max="3601" width="9.54296875" style="2" bestFit="1" customWidth="1"/>
    <col min="3602" max="3602" width="6.81640625" style="2" bestFit="1" customWidth="1"/>
    <col min="3603" max="3603" width="9" style="2"/>
    <col min="3604" max="3604" width="6.453125" style="2" bestFit="1" customWidth="1"/>
    <col min="3605" max="3605" width="11.1796875" style="2" customWidth="1"/>
    <col min="3606" max="3607" width="6.81640625" style="2" bestFit="1" customWidth="1"/>
    <col min="3608" max="3608" width="5.81640625" style="2" bestFit="1" customWidth="1"/>
    <col min="3609" max="3609" width="6.54296875" style="2" bestFit="1" customWidth="1"/>
    <col min="3610" max="3610" width="11.26953125" style="2" customWidth="1"/>
    <col min="3611" max="3611" width="9" style="2" customWidth="1"/>
    <col min="3612" max="3612" width="12.54296875" style="2" customWidth="1"/>
    <col min="3613" max="3613" width="14.54296875" style="2" bestFit="1" customWidth="1"/>
    <col min="3614" max="3614" width="17.54296875" style="2" bestFit="1" customWidth="1"/>
    <col min="3615" max="3615" width="17.26953125" style="2" bestFit="1" customWidth="1"/>
    <col min="3616" max="3616" width="15.26953125" style="2" bestFit="1" customWidth="1"/>
    <col min="3617" max="3617" width="17.54296875" style="2" bestFit="1" customWidth="1"/>
    <col min="3618" max="3833" width="9" style="2"/>
    <col min="3834" max="3834" width="8.1796875" style="2" customWidth="1"/>
    <col min="3835" max="3836" width="9" style="2" customWidth="1"/>
    <col min="3837" max="3837" width="17.1796875" style="2" customWidth="1"/>
    <col min="3838" max="3838" width="9" style="2" customWidth="1"/>
    <col min="3839" max="3839" width="12.54296875" style="2" customWidth="1"/>
    <col min="3840" max="3840" width="9" style="2" customWidth="1"/>
    <col min="3841" max="3841" width="11.453125" style="2" customWidth="1"/>
    <col min="3842" max="3842" width="11.1796875" style="2" customWidth="1"/>
    <col min="3843" max="3843" width="13.54296875" style="2" customWidth="1"/>
    <col min="3844" max="3844" width="11.26953125" style="2" customWidth="1"/>
    <col min="3845" max="3845" width="10.81640625" style="2" customWidth="1"/>
    <col min="3846" max="3846" width="12.26953125" style="2" customWidth="1"/>
    <col min="3847" max="3847" width="9" style="2" customWidth="1"/>
    <col min="3848" max="3848" width="7.54296875" style="2" customWidth="1"/>
    <col min="3849" max="3851" width="9" style="2"/>
    <col min="3852" max="3852" width="6.81640625" style="2" bestFit="1" customWidth="1"/>
    <col min="3853" max="3853" width="6.453125" style="2" bestFit="1" customWidth="1"/>
    <col min="3854" max="3854" width="7.81640625" style="2" bestFit="1" customWidth="1"/>
    <col min="3855" max="3855" width="7.54296875" style="2" bestFit="1" customWidth="1"/>
    <col min="3856" max="3856" width="9.453125" style="2" bestFit="1" customWidth="1"/>
    <col min="3857" max="3857" width="9.54296875" style="2" bestFit="1" customWidth="1"/>
    <col min="3858" max="3858" width="6.81640625" style="2" bestFit="1" customWidth="1"/>
    <col min="3859" max="3859" width="9" style="2"/>
    <col min="3860" max="3860" width="6.453125" style="2" bestFit="1" customWidth="1"/>
    <col min="3861" max="3861" width="11.1796875" style="2" customWidth="1"/>
    <col min="3862" max="3863" width="6.81640625" style="2" bestFit="1" customWidth="1"/>
    <col min="3864" max="3864" width="5.81640625" style="2" bestFit="1" customWidth="1"/>
    <col min="3865" max="3865" width="6.54296875" style="2" bestFit="1" customWidth="1"/>
    <col min="3866" max="3866" width="11.26953125" style="2" customWidth="1"/>
    <col min="3867" max="3867" width="9" style="2" customWidth="1"/>
    <col min="3868" max="3868" width="12.54296875" style="2" customWidth="1"/>
    <col min="3869" max="3869" width="14.54296875" style="2" bestFit="1" customWidth="1"/>
    <col min="3870" max="3870" width="17.54296875" style="2" bestFit="1" customWidth="1"/>
    <col min="3871" max="3871" width="17.26953125" style="2" bestFit="1" customWidth="1"/>
    <col min="3872" max="3872" width="15.26953125" style="2" bestFit="1" customWidth="1"/>
    <col min="3873" max="3873" width="17.54296875" style="2" bestFit="1" customWidth="1"/>
    <col min="3874" max="4089" width="9" style="2"/>
    <col min="4090" max="4090" width="8.1796875" style="2" customWidth="1"/>
    <col min="4091" max="4092" width="9" style="2" customWidth="1"/>
    <col min="4093" max="4093" width="17.1796875" style="2" customWidth="1"/>
    <col min="4094" max="4094" width="9" style="2" customWidth="1"/>
    <col min="4095" max="4095" width="12.54296875" style="2" customWidth="1"/>
    <col min="4096" max="4096" width="9" style="2" customWidth="1"/>
    <col min="4097" max="4097" width="11.453125" style="2" customWidth="1"/>
    <col min="4098" max="4098" width="11.1796875" style="2" customWidth="1"/>
    <col min="4099" max="4099" width="13.54296875" style="2" customWidth="1"/>
    <col min="4100" max="4100" width="11.26953125" style="2" customWidth="1"/>
    <col min="4101" max="4101" width="10.81640625" style="2" customWidth="1"/>
    <col min="4102" max="4102" width="12.26953125" style="2" customWidth="1"/>
    <col min="4103" max="4103" width="9" style="2" customWidth="1"/>
    <col min="4104" max="4104" width="7.54296875" style="2" customWidth="1"/>
    <col min="4105" max="4107" width="9" style="2"/>
    <col min="4108" max="4108" width="6.81640625" style="2" bestFit="1" customWidth="1"/>
    <col min="4109" max="4109" width="6.453125" style="2" bestFit="1" customWidth="1"/>
    <col min="4110" max="4110" width="7.81640625" style="2" bestFit="1" customWidth="1"/>
    <col min="4111" max="4111" width="7.54296875" style="2" bestFit="1" customWidth="1"/>
    <col min="4112" max="4112" width="9.453125" style="2" bestFit="1" customWidth="1"/>
    <col min="4113" max="4113" width="9.54296875" style="2" bestFit="1" customWidth="1"/>
    <col min="4114" max="4114" width="6.81640625" style="2" bestFit="1" customWidth="1"/>
    <col min="4115" max="4115" width="9" style="2"/>
    <col min="4116" max="4116" width="6.453125" style="2" bestFit="1" customWidth="1"/>
    <col min="4117" max="4117" width="11.1796875" style="2" customWidth="1"/>
    <col min="4118" max="4119" width="6.81640625" style="2" bestFit="1" customWidth="1"/>
    <col min="4120" max="4120" width="5.81640625" style="2" bestFit="1" customWidth="1"/>
    <col min="4121" max="4121" width="6.54296875" style="2" bestFit="1" customWidth="1"/>
    <col min="4122" max="4122" width="11.26953125" style="2" customWidth="1"/>
    <col min="4123" max="4123" width="9" style="2" customWidth="1"/>
    <col min="4124" max="4124" width="12.54296875" style="2" customWidth="1"/>
    <col min="4125" max="4125" width="14.54296875" style="2" bestFit="1" customWidth="1"/>
    <col min="4126" max="4126" width="17.54296875" style="2" bestFit="1" customWidth="1"/>
    <col min="4127" max="4127" width="17.26953125" style="2" bestFit="1" customWidth="1"/>
    <col min="4128" max="4128" width="15.26953125" style="2" bestFit="1" customWidth="1"/>
    <col min="4129" max="4129" width="17.54296875" style="2" bestFit="1" customWidth="1"/>
    <col min="4130" max="4345" width="9" style="2"/>
    <col min="4346" max="4346" width="8.1796875" style="2" customWidth="1"/>
    <col min="4347" max="4348" width="9" style="2" customWidth="1"/>
    <col min="4349" max="4349" width="17.1796875" style="2" customWidth="1"/>
    <col min="4350" max="4350" width="9" style="2" customWidth="1"/>
    <col min="4351" max="4351" width="12.54296875" style="2" customWidth="1"/>
    <col min="4352" max="4352" width="9" style="2" customWidth="1"/>
    <col min="4353" max="4353" width="11.453125" style="2" customWidth="1"/>
    <col min="4354" max="4354" width="11.1796875" style="2" customWidth="1"/>
    <col min="4355" max="4355" width="13.54296875" style="2" customWidth="1"/>
    <col min="4356" max="4356" width="11.26953125" style="2" customWidth="1"/>
    <col min="4357" max="4357" width="10.81640625" style="2" customWidth="1"/>
    <col min="4358" max="4358" width="12.26953125" style="2" customWidth="1"/>
    <col min="4359" max="4359" width="9" style="2" customWidth="1"/>
    <col min="4360" max="4360" width="7.54296875" style="2" customWidth="1"/>
    <col min="4361" max="4363" width="9" style="2"/>
    <col min="4364" max="4364" width="6.81640625" style="2" bestFit="1" customWidth="1"/>
    <col min="4365" max="4365" width="6.453125" style="2" bestFit="1" customWidth="1"/>
    <col min="4366" max="4366" width="7.81640625" style="2" bestFit="1" customWidth="1"/>
    <col min="4367" max="4367" width="7.54296875" style="2" bestFit="1" customWidth="1"/>
    <col min="4368" max="4368" width="9.453125" style="2" bestFit="1" customWidth="1"/>
    <col min="4369" max="4369" width="9.54296875" style="2" bestFit="1" customWidth="1"/>
    <col min="4370" max="4370" width="6.81640625" style="2" bestFit="1" customWidth="1"/>
    <col min="4371" max="4371" width="9" style="2"/>
    <col min="4372" max="4372" width="6.453125" style="2" bestFit="1" customWidth="1"/>
    <col min="4373" max="4373" width="11.1796875" style="2" customWidth="1"/>
    <col min="4374" max="4375" width="6.81640625" style="2" bestFit="1" customWidth="1"/>
    <col min="4376" max="4376" width="5.81640625" style="2" bestFit="1" customWidth="1"/>
    <col min="4377" max="4377" width="6.54296875" style="2" bestFit="1" customWidth="1"/>
    <col min="4378" max="4378" width="11.26953125" style="2" customWidth="1"/>
    <col min="4379" max="4379" width="9" style="2" customWidth="1"/>
    <col min="4380" max="4380" width="12.54296875" style="2" customWidth="1"/>
    <col min="4381" max="4381" width="14.54296875" style="2" bestFit="1" customWidth="1"/>
    <col min="4382" max="4382" width="17.54296875" style="2" bestFit="1" customWidth="1"/>
    <col min="4383" max="4383" width="17.26953125" style="2" bestFit="1" customWidth="1"/>
    <col min="4384" max="4384" width="15.26953125" style="2" bestFit="1" customWidth="1"/>
    <col min="4385" max="4385" width="17.54296875" style="2" bestFit="1" customWidth="1"/>
    <col min="4386" max="4601" width="9" style="2"/>
    <col min="4602" max="4602" width="8.1796875" style="2" customWidth="1"/>
    <col min="4603" max="4604" width="9" style="2" customWidth="1"/>
    <col min="4605" max="4605" width="17.1796875" style="2" customWidth="1"/>
    <col min="4606" max="4606" width="9" style="2" customWidth="1"/>
    <col min="4607" max="4607" width="12.54296875" style="2" customWidth="1"/>
    <col min="4608" max="4608" width="9" style="2" customWidth="1"/>
    <col min="4609" max="4609" width="11.453125" style="2" customWidth="1"/>
    <col min="4610" max="4610" width="11.1796875" style="2" customWidth="1"/>
    <col min="4611" max="4611" width="13.54296875" style="2" customWidth="1"/>
    <col min="4612" max="4612" width="11.26953125" style="2" customWidth="1"/>
    <col min="4613" max="4613" width="10.81640625" style="2" customWidth="1"/>
    <col min="4614" max="4614" width="12.26953125" style="2" customWidth="1"/>
    <col min="4615" max="4615" width="9" style="2" customWidth="1"/>
    <col min="4616" max="4616" width="7.54296875" style="2" customWidth="1"/>
    <col min="4617" max="4619" width="9" style="2"/>
    <col min="4620" max="4620" width="6.81640625" style="2" bestFit="1" customWidth="1"/>
    <col min="4621" max="4621" width="6.453125" style="2" bestFit="1" customWidth="1"/>
    <col min="4622" max="4622" width="7.81640625" style="2" bestFit="1" customWidth="1"/>
    <col min="4623" max="4623" width="7.54296875" style="2" bestFit="1" customWidth="1"/>
    <col min="4624" max="4624" width="9.453125" style="2" bestFit="1" customWidth="1"/>
    <col min="4625" max="4625" width="9.54296875" style="2" bestFit="1" customWidth="1"/>
    <col min="4626" max="4626" width="6.81640625" style="2" bestFit="1" customWidth="1"/>
    <col min="4627" max="4627" width="9" style="2"/>
    <col min="4628" max="4628" width="6.453125" style="2" bestFit="1" customWidth="1"/>
    <col min="4629" max="4629" width="11.1796875" style="2" customWidth="1"/>
    <col min="4630" max="4631" width="6.81640625" style="2" bestFit="1" customWidth="1"/>
    <col min="4632" max="4632" width="5.81640625" style="2" bestFit="1" customWidth="1"/>
    <col min="4633" max="4633" width="6.54296875" style="2" bestFit="1" customWidth="1"/>
    <col min="4634" max="4634" width="11.26953125" style="2" customWidth="1"/>
    <col min="4635" max="4635" width="9" style="2" customWidth="1"/>
    <col min="4636" max="4636" width="12.54296875" style="2" customWidth="1"/>
    <col min="4637" max="4637" width="14.54296875" style="2" bestFit="1" customWidth="1"/>
    <col min="4638" max="4638" width="17.54296875" style="2" bestFit="1" customWidth="1"/>
    <col min="4639" max="4639" width="17.26953125" style="2" bestFit="1" customWidth="1"/>
    <col min="4640" max="4640" width="15.26953125" style="2" bestFit="1" customWidth="1"/>
    <col min="4641" max="4641" width="17.54296875" style="2" bestFit="1" customWidth="1"/>
    <col min="4642" max="4857" width="9" style="2"/>
    <col min="4858" max="4858" width="8.1796875" style="2" customWidth="1"/>
    <col min="4859" max="4860" width="9" style="2" customWidth="1"/>
    <col min="4861" max="4861" width="17.1796875" style="2" customWidth="1"/>
    <col min="4862" max="4862" width="9" style="2" customWidth="1"/>
    <col min="4863" max="4863" width="12.54296875" style="2" customWidth="1"/>
    <col min="4864" max="4864" width="9" style="2" customWidth="1"/>
    <col min="4865" max="4865" width="11.453125" style="2" customWidth="1"/>
    <col min="4866" max="4866" width="11.1796875" style="2" customWidth="1"/>
    <col min="4867" max="4867" width="13.54296875" style="2" customWidth="1"/>
    <col min="4868" max="4868" width="11.26953125" style="2" customWidth="1"/>
    <col min="4869" max="4869" width="10.81640625" style="2" customWidth="1"/>
    <col min="4870" max="4870" width="12.26953125" style="2" customWidth="1"/>
    <col min="4871" max="4871" width="9" style="2" customWidth="1"/>
    <col min="4872" max="4872" width="7.54296875" style="2" customWidth="1"/>
    <col min="4873" max="4875" width="9" style="2"/>
    <col min="4876" max="4876" width="6.81640625" style="2" bestFit="1" customWidth="1"/>
    <col min="4877" max="4877" width="6.453125" style="2" bestFit="1" customWidth="1"/>
    <col min="4878" max="4878" width="7.81640625" style="2" bestFit="1" customWidth="1"/>
    <col min="4879" max="4879" width="7.54296875" style="2" bestFit="1" customWidth="1"/>
    <col min="4880" max="4880" width="9.453125" style="2" bestFit="1" customWidth="1"/>
    <col min="4881" max="4881" width="9.54296875" style="2" bestFit="1" customWidth="1"/>
    <col min="4882" max="4882" width="6.81640625" style="2" bestFit="1" customWidth="1"/>
    <col min="4883" max="4883" width="9" style="2"/>
    <col min="4884" max="4884" width="6.453125" style="2" bestFit="1" customWidth="1"/>
    <col min="4885" max="4885" width="11.1796875" style="2" customWidth="1"/>
    <col min="4886" max="4887" width="6.81640625" style="2" bestFit="1" customWidth="1"/>
    <col min="4888" max="4888" width="5.81640625" style="2" bestFit="1" customWidth="1"/>
    <col min="4889" max="4889" width="6.54296875" style="2" bestFit="1" customWidth="1"/>
    <col min="4890" max="4890" width="11.26953125" style="2" customWidth="1"/>
    <col min="4891" max="4891" width="9" style="2" customWidth="1"/>
    <col min="4892" max="4892" width="12.54296875" style="2" customWidth="1"/>
    <col min="4893" max="4893" width="14.54296875" style="2" bestFit="1" customWidth="1"/>
    <col min="4894" max="4894" width="17.54296875" style="2" bestFit="1" customWidth="1"/>
    <col min="4895" max="4895" width="17.26953125" style="2" bestFit="1" customWidth="1"/>
    <col min="4896" max="4896" width="15.26953125" style="2" bestFit="1" customWidth="1"/>
    <col min="4897" max="4897" width="17.54296875" style="2" bestFit="1" customWidth="1"/>
    <col min="4898" max="5113" width="9" style="2"/>
    <col min="5114" max="5114" width="8.1796875" style="2" customWidth="1"/>
    <col min="5115" max="5116" width="9" style="2" customWidth="1"/>
    <col min="5117" max="5117" width="17.1796875" style="2" customWidth="1"/>
    <col min="5118" max="5118" width="9" style="2" customWidth="1"/>
    <col min="5119" max="5119" width="12.54296875" style="2" customWidth="1"/>
    <col min="5120" max="5120" width="9" style="2" customWidth="1"/>
    <col min="5121" max="5121" width="11.453125" style="2" customWidth="1"/>
    <col min="5122" max="5122" width="11.1796875" style="2" customWidth="1"/>
    <col min="5123" max="5123" width="13.54296875" style="2" customWidth="1"/>
    <col min="5124" max="5124" width="11.26953125" style="2" customWidth="1"/>
    <col min="5125" max="5125" width="10.81640625" style="2" customWidth="1"/>
    <col min="5126" max="5126" width="12.26953125" style="2" customWidth="1"/>
    <col min="5127" max="5127" width="9" style="2" customWidth="1"/>
    <col min="5128" max="5128" width="7.54296875" style="2" customWidth="1"/>
    <col min="5129" max="5131" width="9" style="2"/>
    <col min="5132" max="5132" width="6.81640625" style="2" bestFit="1" customWidth="1"/>
    <col min="5133" max="5133" width="6.453125" style="2" bestFit="1" customWidth="1"/>
    <col min="5134" max="5134" width="7.81640625" style="2" bestFit="1" customWidth="1"/>
    <col min="5135" max="5135" width="7.54296875" style="2" bestFit="1" customWidth="1"/>
    <col min="5136" max="5136" width="9.453125" style="2" bestFit="1" customWidth="1"/>
    <col min="5137" max="5137" width="9.54296875" style="2" bestFit="1" customWidth="1"/>
    <col min="5138" max="5138" width="6.81640625" style="2" bestFit="1" customWidth="1"/>
    <col min="5139" max="5139" width="9" style="2"/>
    <col min="5140" max="5140" width="6.453125" style="2" bestFit="1" customWidth="1"/>
    <col min="5141" max="5141" width="11.1796875" style="2" customWidth="1"/>
    <col min="5142" max="5143" width="6.81640625" style="2" bestFit="1" customWidth="1"/>
    <col min="5144" max="5144" width="5.81640625" style="2" bestFit="1" customWidth="1"/>
    <col min="5145" max="5145" width="6.54296875" style="2" bestFit="1" customWidth="1"/>
    <col min="5146" max="5146" width="11.26953125" style="2" customWidth="1"/>
    <col min="5147" max="5147" width="9" style="2" customWidth="1"/>
    <col min="5148" max="5148" width="12.54296875" style="2" customWidth="1"/>
    <col min="5149" max="5149" width="14.54296875" style="2" bestFit="1" customWidth="1"/>
    <col min="5150" max="5150" width="17.54296875" style="2" bestFit="1" customWidth="1"/>
    <col min="5151" max="5151" width="17.26953125" style="2" bestFit="1" customWidth="1"/>
    <col min="5152" max="5152" width="15.26953125" style="2" bestFit="1" customWidth="1"/>
    <col min="5153" max="5153" width="17.54296875" style="2" bestFit="1" customWidth="1"/>
    <col min="5154" max="5369" width="9" style="2"/>
    <col min="5370" max="5370" width="8.1796875" style="2" customWidth="1"/>
    <col min="5371" max="5372" width="9" style="2" customWidth="1"/>
    <col min="5373" max="5373" width="17.1796875" style="2" customWidth="1"/>
    <col min="5374" max="5374" width="9" style="2" customWidth="1"/>
    <col min="5375" max="5375" width="12.54296875" style="2" customWidth="1"/>
    <col min="5376" max="5376" width="9" style="2" customWidth="1"/>
    <col min="5377" max="5377" width="11.453125" style="2" customWidth="1"/>
    <col min="5378" max="5378" width="11.1796875" style="2" customWidth="1"/>
    <col min="5379" max="5379" width="13.54296875" style="2" customWidth="1"/>
    <col min="5380" max="5380" width="11.26953125" style="2" customWidth="1"/>
    <col min="5381" max="5381" width="10.81640625" style="2" customWidth="1"/>
    <col min="5382" max="5382" width="12.26953125" style="2" customWidth="1"/>
    <col min="5383" max="5383" width="9" style="2" customWidth="1"/>
    <col min="5384" max="5384" width="7.54296875" style="2" customWidth="1"/>
    <col min="5385" max="5387" width="9" style="2"/>
    <col min="5388" max="5388" width="6.81640625" style="2" bestFit="1" customWidth="1"/>
    <col min="5389" max="5389" width="6.453125" style="2" bestFit="1" customWidth="1"/>
    <col min="5390" max="5390" width="7.81640625" style="2" bestFit="1" customWidth="1"/>
    <col min="5391" max="5391" width="7.54296875" style="2" bestFit="1" customWidth="1"/>
    <col min="5392" max="5392" width="9.453125" style="2" bestFit="1" customWidth="1"/>
    <col min="5393" max="5393" width="9.54296875" style="2" bestFit="1" customWidth="1"/>
    <col min="5394" max="5394" width="6.81640625" style="2" bestFit="1" customWidth="1"/>
    <col min="5395" max="5395" width="9" style="2"/>
    <col min="5396" max="5396" width="6.453125" style="2" bestFit="1" customWidth="1"/>
    <col min="5397" max="5397" width="11.1796875" style="2" customWidth="1"/>
    <col min="5398" max="5399" width="6.81640625" style="2" bestFit="1" customWidth="1"/>
    <col min="5400" max="5400" width="5.81640625" style="2" bestFit="1" customWidth="1"/>
    <col min="5401" max="5401" width="6.54296875" style="2" bestFit="1" customWidth="1"/>
    <col min="5402" max="5402" width="11.26953125" style="2" customWidth="1"/>
    <col min="5403" max="5403" width="9" style="2" customWidth="1"/>
    <col min="5404" max="5404" width="12.54296875" style="2" customWidth="1"/>
    <col min="5405" max="5405" width="14.54296875" style="2" bestFit="1" customWidth="1"/>
    <col min="5406" max="5406" width="17.54296875" style="2" bestFit="1" customWidth="1"/>
    <col min="5407" max="5407" width="17.26953125" style="2" bestFit="1" customWidth="1"/>
    <col min="5408" max="5408" width="15.26953125" style="2" bestFit="1" customWidth="1"/>
    <col min="5409" max="5409" width="17.54296875" style="2" bestFit="1" customWidth="1"/>
    <col min="5410" max="5625" width="9" style="2"/>
    <col min="5626" max="5626" width="8.1796875" style="2" customWidth="1"/>
    <col min="5627" max="5628" width="9" style="2" customWidth="1"/>
    <col min="5629" max="5629" width="17.1796875" style="2" customWidth="1"/>
    <col min="5630" max="5630" width="9" style="2" customWidth="1"/>
    <col min="5631" max="5631" width="12.54296875" style="2" customWidth="1"/>
    <col min="5632" max="5632" width="9" style="2" customWidth="1"/>
    <col min="5633" max="5633" width="11.453125" style="2" customWidth="1"/>
    <col min="5634" max="5634" width="11.1796875" style="2" customWidth="1"/>
    <col min="5635" max="5635" width="13.54296875" style="2" customWidth="1"/>
    <col min="5636" max="5636" width="11.26953125" style="2" customWidth="1"/>
    <col min="5637" max="5637" width="10.81640625" style="2" customWidth="1"/>
    <col min="5638" max="5638" width="12.26953125" style="2" customWidth="1"/>
    <col min="5639" max="5639" width="9" style="2" customWidth="1"/>
    <col min="5640" max="5640" width="7.54296875" style="2" customWidth="1"/>
    <col min="5641" max="5643" width="9" style="2"/>
    <col min="5644" max="5644" width="6.81640625" style="2" bestFit="1" customWidth="1"/>
    <col min="5645" max="5645" width="6.453125" style="2" bestFit="1" customWidth="1"/>
    <col min="5646" max="5646" width="7.81640625" style="2" bestFit="1" customWidth="1"/>
    <col min="5647" max="5647" width="7.54296875" style="2" bestFit="1" customWidth="1"/>
    <col min="5648" max="5648" width="9.453125" style="2" bestFit="1" customWidth="1"/>
    <col min="5649" max="5649" width="9.54296875" style="2" bestFit="1" customWidth="1"/>
    <col min="5650" max="5650" width="6.81640625" style="2" bestFit="1" customWidth="1"/>
    <col min="5651" max="5651" width="9" style="2"/>
    <col min="5652" max="5652" width="6.453125" style="2" bestFit="1" customWidth="1"/>
    <col min="5653" max="5653" width="11.1796875" style="2" customWidth="1"/>
    <col min="5654" max="5655" width="6.81640625" style="2" bestFit="1" customWidth="1"/>
    <col min="5656" max="5656" width="5.81640625" style="2" bestFit="1" customWidth="1"/>
    <col min="5657" max="5657" width="6.54296875" style="2" bestFit="1" customWidth="1"/>
    <col min="5658" max="5658" width="11.26953125" style="2" customWidth="1"/>
    <col min="5659" max="5659" width="9" style="2" customWidth="1"/>
    <col min="5660" max="5660" width="12.54296875" style="2" customWidth="1"/>
    <col min="5661" max="5661" width="14.54296875" style="2" bestFit="1" customWidth="1"/>
    <col min="5662" max="5662" width="17.54296875" style="2" bestFit="1" customWidth="1"/>
    <col min="5663" max="5663" width="17.26953125" style="2" bestFit="1" customWidth="1"/>
    <col min="5664" max="5664" width="15.26953125" style="2" bestFit="1" customWidth="1"/>
    <col min="5665" max="5665" width="17.54296875" style="2" bestFit="1" customWidth="1"/>
    <col min="5666" max="5881" width="9" style="2"/>
    <col min="5882" max="5882" width="8.1796875" style="2" customWidth="1"/>
    <col min="5883" max="5884" width="9" style="2" customWidth="1"/>
    <col min="5885" max="5885" width="17.1796875" style="2" customWidth="1"/>
    <col min="5886" max="5886" width="9" style="2" customWidth="1"/>
    <col min="5887" max="5887" width="12.54296875" style="2" customWidth="1"/>
    <col min="5888" max="5888" width="9" style="2" customWidth="1"/>
    <col min="5889" max="5889" width="11.453125" style="2" customWidth="1"/>
    <col min="5890" max="5890" width="11.1796875" style="2" customWidth="1"/>
    <col min="5891" max="5891" width="13.54296875" style="2" customWidth="1"/>
    <col min="5892" max="5892" width="11.26953125" style="2" customWidth="1"/>
    <col min="5893" max="5893" width="10.81640625" style="2" customWidth="1"/>
    <col min="5894" max="5894" width="12.26953125" style="2" customWidth="1"/>
    <col min="5895" max="5895" width="9" style="2" customWidth="1"/>
    <col min="5896" max="5896" width="7.54296875" style="2" customWidth="1"/>
    <col min="5897" max="5899" width="9" style="2"/>
    <col min="5900" max="5900" width="6.81640625" style="2" bestFit="1" customWidth="1"/>
    <col min="5901" max="5901" width="6.453125" style="2" bestFit="1" customWidth="1"/>
    <col min="5902" max="5902" width="7.81640625" style="2" bestFit="1" customWidth="1"/>
    <col min="5903" max="5903" width="7.54296875" style="2" bestFit="1" customWidth="1"/>
    <col min="5904" max="5904" width="9.453125" style="2" bestFit="1" customWidth="1"/>
    <col min="5905" max="5905" width="9.54296875" style="2" bestFit="1" customWidth="1"/>
    <col min="5906" max="5906" width="6.81640625" style="2" bestFit="1" customWidth="1"/>
    <col min="5907" max="5907" width="9" style="2"/>
    <col min="5908" max="5908" width="6.453125" style="2" bestFit="1" customWidth="1"/>
    <col min="5909" max="5909" width="11.1796875" style="2" customWidth="1"/>
    <col min="5910" max="5911" width="6.81640625" style="2" bestFit="1" customWidth="1"/>
    <col min="5912" max="5912" width="5.81640625" style="2" bestFit="1" customWidth="1"/>
    <col min="5913" max="5913" width="6.54296875" style="2" bestFit="1" customWidth="1"/>
    <col min="5914" max="5914" width="11.26953125" style="2" customWidth="1"/>
    <col min="5915" max="5915" width="9" style="2" customWidth="1"/>
    <col min="5916" max="5916" width="12.54296875" style="2" customWidth="1"/>
    <col min="5917" max="5917" width="14.54296875" style="2" bestFit="1" customWidth="1"/>
    <col min="5918" max="5918" width="17.54296875" style="2" bestFit="1" customWidth="1"/>
    <col min="5919" max="5919" width="17.26953125" style="2" bestFit="1" customWidth="1"/>
    <col min="5920" max="5920" width="15.26953125" style="2" bestFit="1" customWidth="1"/>
    <col min="5921" max="5921" width="17.54296875" style="2" bestFit="1" customWidth="1"/>
    <col min="5922" max="6137" width="9" style="2"/>
    <col min="6138" max="6138" width="8.1796875" style="2" customWidth="1"/>
    <col min="6139" max="6140" width="9" style="2" customWidth="1"/>
    <col min="6141" max="6141" width="17.1796875" style="2" customWidth="1"/>
    <col min="6142" max="6142" width="9" style="2" customWidth="1"/>
    <col min="6143" max="6143" width="12.54296875" style="2" customWidth="1"/>
    <col min="6144" max="6144" width="9" style="2" customWidth="1"/>
    <col min="6145" max="6145" width="11.453125" style="2" customWidth="1"/>
    <col min="6146" max="6146" width="11.1796875" style="2" customWidth="1"/>
    <col min="6147" max="6147" width="13.54296875" style="2" customWidth="1"/>
    <col min="6148" max="6148" width="11.26953125" style="2" customWidth="1"/>
    <col min="6149" max="6149" width="10.81640625" style="2" customWidth="1"/>
    <col min="6150" max="6150" width="12.26953125" style="2" customWidth="1"/>
    <col min="6151" max="6151" width="9" style="2" customWidth="1"/>
    <col min="6152" max="6152" width="7.54296875" style="2" customWidth="1"/>
    <col min="6153" max="6155" width="9" style="2"/>
    <col min="6156" max="6156" width="6.81640625" style="2" bestFit="1" customWidth="1"/>
    <col min="6157" max="6157" width="6.453125" style="2" bestFit="1" customWidth="1"/>
    <col min="6158" max="6158" width="7.81640625" style="2" bestFit="1" customWidth="1"/>
    <col min="6159" max="6159" width="7.54296875" style="2" bestFit="1" customWidth="1"/>
    <col min="6160" max="6160" width="9.453125" style="2" bestFit="1" customWidth="1"/>
    <col min="6161" max="6161" width="9.54296875" style="2" bestFit="1" customWidth="1"/>
    <col min="6162" max="6162" width="6.81640625" style="2" bestFit="1" customWidth="1"/>
    <col min="6163" max="6163" width="9" style="2"/>
    <col min="6164" max="6164" width="6.453125" style="2" bestFit="1" customWidth="1"/>
    <col min="6165" max="6165" width="11.1796875" style="2" customWidth="1"/>
    <col min="6166" max="6167" width="6.81640625" style="2" bestFit="1" customWidth="1"/>
    <col min="6168" max="6168" width="5.81640625" style="2" bestFit="1" customWidth="1"/>
    <col min="6169" max="6169" width="6.54296875" style="2" bestFit="1" customWidth="1"/>
    <col min="6170" max="6170" width="11.26953125" style="2" customWidth="1"/>
    <col min="6171" max="6171" width="9" style="2" customWidth="1"/>
    <col min="6172" max="6172" width="12.54296875" style="2" customWidth="1"/>
    <col min="6173" max="6173" width="14.54296875" style="2" bestFit="1" customWidth="1"/>
    <col min="6174" max="6174" width="17.54296875" style="2" bestFit="1" customWidth="1"/>
    <col min="6175" max="6175" width="17.26953125" style="2" bestFit="1" customWidth="1"/>
    <col min="6176" max="6176" width="15.26953125" style="2" bestFit="1" customWidth="1"/>
    <col min="6177" max="6177" width="17.54296875" style="2" bestFit="1" customWidth="1"/>
    <col min="6178" max="6393" width="9" style="2"/>
    <col min="6394" max="6394" width="8.1796875" style="2" customWidth="1"/>
    <col min="6395" max="6396" width="9" style="2" customWidth="1"/>
    <col min="6397" max="6397" width="17.1796875" style="2" customWidth="1"/>
    <col min="6398" max="6398" width="9" style="2" customWidth="1"/>
    <col min="6399" max="6399" width="12.54296875" style="2" customWidth="1"/>
    <col min="6400" max="6400" width="9" style="2" customWidth="1"/>
    <col min="6401" max="6401" width="11.453125" style="2" customWidth="1"/>
    <col min="6402" max="6402" width="11.1796875" style="2" customWidth="1"/>
    <col min="6403" max="6403" width="13.54296875" style="2" customWidth="1"/>
    <col min="6404" max="6404" width="11.26953125" style="2" customWidth="1"/>
    <col min="6405" max="6405" width="10.81640625" style="2" customWidth="1"/>
    <col min="6406" max="6406" width="12.26953125" style="2" customWidth="1"/>
    <col min="6407" max="6407" width="9" style="2" customWidth="1"/>
    <col min="6408" max="6408" width="7.54296875" style="2" customWidth="1"/>
    <col min="6409" max="6411" width="9" style="2"/>
    <col min="6412" max="6412" width="6.81640625" style="2" bestFit="1" customWidth="1"/>
    <col min="6413" max="6413" width="6.453125" style="2" bestFit="1" customWidth="1"/>
    <col min="6414" max="6414" width="7.81640625" style="2" bestFit="1" customWidth="1"/>
    <col min="6415" max="6415" width="7.54296875" style="2" bestFit="1" customWidth="1"/>
    <col min="6416" max="6416" width="9.453125" style="2" bestFit="1" customWidth="1"/>
    <col min="6417" max="6417" width="9.54296875" style="2" bestFit="1" customWidth="1"/>
    <col min="6418" max="6418" width="6.81640625" style="2" bestFit="1" customWidth="1"/>
    <col min="6419" max="6419" width="9" style="2"/>
    <col min="6420" max="6420" width="6.453125" style="2" bestFit="1" customWidth="1"/>
    <col min="6421" max="6421" width="11.1796875" style="2" customWidth="1"/>
    <col min="6422" max="6423" width="6.81640625" style="2" bestFit="1" customWidth="1"/>
    <col min="6424" max="6424" width="5.81640625" style="2" bestFit="1" customWidth="1"/>
    <col min="6425" max="6425" width="6.54296875" style="2" bestFit="1" customWidth="1"/>
    <col min="6426" max="6426" width="11.26953125" style="2" customWidth="1"/>
    <col min="6427" max="6427" width="9" style="2" customWidth="1"/>
    <col min="6428" max="6428" width="12.54296875" style="2" customWidth="1"/>
    <col min="6429" max="6429" width="14.54296875" style="2" bestFit="1" customWidth="1"/>
    <col min="6430" max="6430" width="17.54296875" style="2" bestFit="1" customWidth="1"/>
    <col min="6431" max="6431" width="17.26953125" style="2" bestFit="1" customWidth="1"/>
    <col min="6432" max="6432" width="15.26953125" style="2" bestFit="1" customWidth="1"/>
    <col min="6433" max="6433" width="17.54296875" style="2" bestFit="1" customWidth="1"/>
    <col min="6434" max="6649" width="9" style="2"/>
    <col min="6650" max="6650" width="8.1796875" style="2" customWidth="1"/>
    <col min="6651" max="6652" width="9" style="2" customWidth="1"/>
    <col min="6653" max="6653" width="17.1796875" style="2" customWidth="1"/>
    <col min="6654" max="6654" width="9" style="2" customWidth="1"/>
    <col min="6655" max="6655" width="12.54296875" style="2" customWidth="1"/>
    <col min="6656" max="6656" width="9" style="2" customWidth="1"/>
    <col min="6657" max="6657" width="11.453125" style="2" customWidth="1"/>
    <col min="6658" max="6658" width="11.1796875" style="2" customWidth="1"/>
    <col min="6659" max="6659" width="13.54296875" style="2" customWidth="1"/>
    <col min="6660" max="6660" width="11.26953125" style="2" customWidth="1"/>
    <col min="6661" max="6661" width="10.81640625" style="2" customWidth="1"/>
    <col min="6662" max="6662" width="12.26953125" style="2" customWidth="1"/>
    <col min="6663" max="6663" width="9" style="2" customWidth="1"/>
    <col min="6664" max="6664" width="7.54296875" style="2" customWidth="1"/>
    <col min="6665" max="6667" width="9" style="2"/>
    <col min="6668" max="6668" width="6.81640625" style="2" bestFit="1" customWidth="1"/>
    <col min="6669" max="6669" width="6.453125" style="2" bestFit="1" customWidth="1"/>
    <col min="6670" max="6670" width="7.81640625" style="2" bestFit="1" customWidth="1"/>
    <col min="6671" max="6671" width="7.54296875" style="2" bestFit="1" customWidth="1"/>
    <col min="6672" max="6672" width="9.453125" style="2" bestFit="1" customWidth="1"/>
    <col min="6673" max="6673" width="9.54296875" style="2" bestFit="1" customWidth="1"/>
    <col min="6674" max="6674" width="6.81640625" style="2" bestFit="1" customWidth="1"/>
    <col min="6675" max="6675" width="9" style="2"/>
    <col min="6676" max="6676" width="6.453125" style="2" bestFit="1" customWidth="1"/>
    <col min="6677" max="6677" width="11.1796875" style="2" customWidth="1"/>
    <col min="6678" max="6679" width="6.81640625" style="2" bestFit="1" customWidth="1"/>
    <col min="6680" max="6680" width="5.81640625" style="2" bestFit="1" customWidth="1"/>
    <col min="6681" max="6681" width="6.54296875" style="2" bestFit="1" customWidth="1"/>
    <col min="6682" max="6682" width="11.26953125" style="2" customWidth="1"/>
    <col min="6683" max="6683" width="9" style="2" customWidth="1"/>
    <col min="6684" max="6684" width="12.54296875" style="2" customWidth="1"/>
    <col min="6685" max="6685" width="14.54296875" style="2" bestFit="1" customWidth="1"/>
    <col min="6686" max="6686" width="17.54296875" style="2" bestFit="1" customWidth="1"/>
    <col min="6687" max="6687" width="17.26953125" style="2" bestFit="1" customWidth="1"/>
    <col min="6688" max="6688" width="15.26953125" style="2" bestFit="1" customWidth="1"/>
    <col min="6689" max="6689" width="17.54296875" style="2" bestFit="1" customWidth="1"/>
    <col min="6690" max="6905" width="9" style="2"/>
    <col min="6906" max="6906" width="8.1796875" style="2" customWidth="1"/>
    <col min="6907" max="6908" width="9" style="2" customWidth="1"/>
    <col min="6909" max="6909" width="17.1796875" style="2" customWidth="1"/>
    <col min="6910" max="6910" width="9" style="2" customWidth="1"/>
    <col min="6911" max="6911" width="12.54296875" style="2" customWidth="1"/>
    <col min="6912" max="6912" width="9" style="2" customWidth="1"/>
    <col min="6913" max="6913" width="11.453125" style="2" customWidth="1"/>
    <col min="6914" max="6914" width="11.1796875" style="2" customWidth="1"/>
    <col min="6915" max="6915" width="13.54296875" style="2" customWidth="1"/>
    <col min="6916" max="6916" width="11.26953125" style="2" customWidth="1"/>
    <col min="6917" max="6917" width="10.81640625" style="2" customWidth="1"/>
    <col min="6918" max="6918" width="12.26953125" style="2" customWidth="1"/>
    <col min="6919" max="6919" width="9" style="2" customWidth="1"/>
    <col min="6920" max="6920" width="7.54296875" style="2" customWidth="1"/>
    <col min="6921" max="6923" width="9" style="2"/>
    <col min="6924" max="6924" width="6.81640625" style="2" bestFit="1" customWidth="1"/>
    <col min="6925" max="6925" width="6.453125" style="2" bestFit="1" customWidth="1"/>
    <col min="6926" max="6926" width="7.81640625" style="2" bestFit="1" customWidth="1"/>
    <col min="6927" max="6927" width="7.54296875" style="2" bestFit="1" customWidth="1"/>
    <col min="6928" max="6928" width="9.453125" style="2" bestFit="1" customWidth="1"/>
    <col min="6929" max="6929" width="9.54296875" style="2" bestFit="1" customWidth="1"/>
    <col min="6930" max="6930" width="6.81640625" style="2" bestFit="1" customWidth="1"/>
    <col min="6931" max="6931" width="9" style="2"/>
    <col min="6932" max="6932" width="6.453125" style="2" bestFit="1" customWidth="1"/>
    <col min="6933" max="6933" width="11.1796875" style="2" customWidth="1"/>
    <col min="6934" max="6935" width="6.81640625" style="2" bestFit="1" customWidth="1"/>
    <col min="6936" max="6936" width="5.81640625" style="2" bestFit="1" customWidth="1"/>
    <col min="6937" max="6937" width="6.54296875" style="2" bestFit="1" customWidth="1"/>
    <col min="6938" max="6938" width="11.26953125" style="2" customWidth="1"/>
    <col min="6939" max="6939" width="9" style="2" customWidth="1"/>
    <col min="6940" max="6940" width="12.54296875" style="2" customWidth="1"/>
    <col min="6941" max="6941" width="14.54296875" style="2" bestFit="1" customWidth="1"/>
    <col min="6942" max="6942" width="17.54296875" style="2" bestFit="1" customWidth="1"/>
    <col min="6943" max="6943" width="17.26953125" style="2" bestFit="1" customWidth="1"/>
    <col min="6944" max="6944" width="15.26953125" style="2" bestFit="1" customWidth="1"/>
    <col min="6945" max="6945" width="17.54296875" style="2" bestFit="1" customWidth="1"/>
    <col min="6946" max="7161" width="9" style="2"/>
    <col min="7162" max="7162" width="8.1796875" style="2" customWidth="1"/>
    <col min="7163" max="7164" width="9" style="2" customWidth="1"/>
    <col min="7165" max="7165" width="17.1796875" style="2" customWidth="1"/>
    <col min="7166" max="7166" width="9" style="2" customWidth="1"/>
    <col min="7167" max="7167" width="12.54296875" style="2" customWidth="1"/>
    <col min="7168" max="7168" width="9" style="2" customWidth="1"/>
    <col min="7169" max="7169" width="11.453125" style="2" customWidth="1"/>
    <col min="7170" max="7170" width="11.1796875" style="2" customWidth="1"/>
    <col min="7171" max="7171" width="13.54296875" style="2" customWidth="1"/>
    <col min="7172" max="7172" width="11.26953125" style="2" customWidth="1"/>
    <col min="7173" max="7173" width="10.81640625" style="2" customWidth="1"/>
    <col min="7174" max="7174" width="12.26953125" style="2" customWidth="1"/>
    <col min="7175" max="7175" width="9" style="2" customWidth="1"/>
    <col min="7176" max="7176" width="7.54296875" style="2" customWidth="1"/>
    <col min="7177" max="7179" width="9" style="2"/>
    <col min="7180" max="7180" width="6.81640625" style="2" bestFit="1" customWidth="1"/>
    <col min="7181" max="7181" width="6.453125" style="2" bestFit="1" customWidth="1"/>
    <col min="7182" max="7182" width="7.81640625" style="2" bestFit="1" customWidth="1"/>
    <col min="7183" max="7183" width="7.54296875" style="2" bestFit="1" customWidth="1"/>
    <col min="7184" max="7184" width="9.453125" style="2" bestFit="1" customWidth="1"/>
    <col min="7185" max="7185" width="9.54296875" style="2" bestFit="1" customWidth="1"/>
    <col min="7186" max="7186" width="6.81640625" style="2" bestFit="1" customWidth="1"/>
    <col min="7187" max="7187" width="9" style="2"/>
    <col min="7188" max="7188" width="6.453125" style="2" bestFit="1" customWidth="1"/>
    <col min="7189" max="7189" width="11.1796875" style="2" customWidth="1"/>
    <col min="7190" max="7191" width="6.81640625" style="2" bestFit="1" customWidth="1"/>
    <col min="7192" max="7192" width="5.81640625" style="2" bestFit="1" customWidth="1"/>
    <col min="7193" max="7193" width="6.54296875" style="2" bestFit="1" customWidth="1"/>
    <col min="7194" max="7194" width="11.26953125" style="2" customWidth="1"/>
    <col min="7195" max="7195" width="9" style="2" customWidth="1"/>
    <col min="7196" max="7196" width="12.54296875" style="2" customWidth="1"/>
    <col min="7197" max="7197" width="14.54296875" style="2" bestFit="1" customWidth="1"/>
    <col min="7198" max="7198" width="17.54296875" style="2" bestFit="1" customWidth="1"/>
    <col min="7199" max="7199" width="17.26953125" style="2" bestFit="1" customWidth="1"/>
    <col min="7200" max="7200" width="15.26953125" style="2" bestFit="1" customWidth="1"/>
    <col min="7201" max="7201" width="17.54296875" style="2" bestFit="1" customWidth="1"/>
    <col min="7202" max="7417" width="9" style="2"/>
    <col min="7418" max="7418" width="8.1796875" style="2" customWidth="1"/>
    <col min="7419" max="7420" width="9" style="2" customWidth="1"/>
    <col min="7421" max="7421" width="17.1796875" style="2" customWidth="1"/>
    <col min="7422" max="7422" width="9" style="2" customWidth="1"/>
    <col min="7423" max="7423" width="12.54296875" style="2" customWidth="1"/>
    <col min="7424" max="7424" width="9" style="2" customWidth="1"/>
    <col min="7425" max="7425" width="11.453125" style="2" customWidth="1"/>
    <col min="7426" max="7426" width="11.1796875" style="2" customWidth="1"/>
    <col min="7427" max="7427" width="13.54296875" style="2" customWidth="1"/>
    <col min="7428" max="7428" width="11.26953125" style="2" customWidth="1"/>
    <col min="7429" max="7429" width="10.81640625" style="2" customWidth="1"/>
    <col min="7430" max="7430" width="12.26953125" style="2" customWidth="1"/>
    <col min="7431" max="7431" width="9" style="2" customWidth="1"/>
    <col min="7432" max="7432" width="7.54296875" style="2" customWidth="1"/>
    <col min="7433" max="7435" width="9" style="2"/>
    <col min="7436" max="7436" width="6.81640625" style="2" bestFit="1" customWidth="1"/>
    <col min="7437" max="7437" width="6.453125" style="2" bestFit="1" customWidth="1"/>
    <col min="7438" max="7438" width="7.81640625" style="2" bestFit="1" customWidth="1"/>
    <col min="7439" max="7439" width="7.54296875" style="2" bestFit="1" customWidth="1"/>
    <col min="7440" max="7440" width="9.453125" style="2" bestFit="1" customWidth="1"/>
    <col min="7441" max="7441" width="9.54296875" style="2" bestFit="1" customWidth="1"/>
    <col min="7442" max="7442" width="6.81640625" style="2" bestFit="1" customWidth="1"/>
    <col min="7443" max="7443" width="9" style="2"/>
    <col min="7444" max="7444" width="6.453125" style="2" bestFit="1" customWidth="1"/>
    <col min="7445" max="7445" width="11.1796875" style="2" customWidth="1"/>
    <col min="7446" max="7447" width="6.81640625" style="2" bestFit="1" customWidth="1"/>
    <col min="7448" max="7448" width="5.81640625" style="2" bestFit="1" customWidth="1"/>
    <col min="7449" max="7449" width="6.54296875" style="2" bestFit="1" customWidth="1"/>
    <col min="7450" max="7450" width="11.26953125" style="2" customWidth="1"/>
    <col min="7451" max="7451" width="9" style="2" customWidth="1"/>
    <col min="7452" max="7452" width="12.54296875" style="2" customWidth="1"/>
    <col min="7453" max="7453" width="14.54296875" style="2" bestFit="1" customWidth="1"/>
    <col min="7454" max="7454" width="17.54296875" style="2" bestFit="1" customWidth="1"/>
    <col min="7455" max="7455" width="17.26953125" style="2" bestFit="1" customWidth="1"/>
    <col min="7456" max="7456" width="15.26953125" style="2" bestFit="1" customWidth="1"/>
    <col min="7457" max="7457" width="17.54296875" style="2" bestFit="1" customWidth="1"/>
    <col min="7458" max="7673" width="9" style="2"/>
    <col min="7674" max="7674" width="8.1796875" style="2" customWidth="1"/>
    <col min="7675" max="7676" width="9" style="2" customWidth="1"/>
    <col min="7677" max="7677" width="17.1796875" style="2" customWidth="1"/>
    <col min="7678" max="7678" width="9" style="2" customWidth="1"/>
    <col min="7679" max="7679" width="12.54296875" style="2" customWidth="1"/>
    <col min="7680" max="7680" width="9" style="2" customWidth="1"/>
    <col min="7681" max="7681" width="11.453125" style="2" customWidth="1"/>
    <col min="7682" max="7682" width="11.1796875" style="2" customWidth="1"/>
    <col min="7683" max="7683" width="13.54296875" style="2" customWidth="1"/>
    <col min="7684" max="7684" width="11.26953125" style="2" customWidth="1"/>
    <col min="7685" max="7685" width="10.81640625" style="2" customWidth="1"/>
    <col min="7686" max="7686" width="12.26953125" style="2" customWidth="1"/>
    <col min="7687" max="7687" width="9" style="2" customWidth="1"/>
    <col min="7688" max="7688" width="7.54296875" style="2" customWidth="1"/>
    <col min="7689" max="7691" width="9" style="2"/>
    <col min="7692" max="7692" width="6.81640625" style="2" bestFit="1" customWidth="1"/>
    <col min="7693" max="7693" width="6.453125" style="2" bestFit="1" customWidth="1"/>
    <col min="7694" max="7694" width="7.81640625" style="2" bestFit="1" customWidth="1"/>
    <col min="7695" max="7695" width="7.54296875" style="2" bestFit="1" customWidth="1"/>
    <col min="7696" max="7696" width="9.453125" style="2" bestFit="1" customWidth="1"/>
    <col min="7697" max="7697" width="9.54296875" style="2" bestFit="1" customWidth="1"/>
    <col min="7698" max="7698" width="6.81640625" style="2" bestFit="1" customWidth="1"/>
    <col min="7699" max="7699" width="9" style="2"/>
    <col min="7700" max="7700" width="6.453125" style="2" bestFit="1" customWidth="1"/>
    <col min="7701" max="7701" width="11.1796875" style="2" customWidth="1"/>
    <col min="7702" max="7703" width="6.81640625" style="2" bestFit="1" customWidth="1"/>
    <col min="7704" max="7704" width="5.81640625" style="2" bestFit="1" customWidth="1"/>
    <col min="7705" max="7705" width="6.54296875" style="2" bestFit="1" customWidth="1"/>
    <col min="7706" max="7706" width="11.26953125" style="2" customWidth="1"/>
    <col min="7707" max="7707" width="9" style="2" customWidth="1"/>
    <col min="7708" max="7708" width="12.54296875" style="2" customWidth="1"/>
    <col min="7709" max="7709" width="14.54296875" style="2" bestFit="1" customWidth="1"/>
    <col min="7710" max="7710" width="17.54296875" style="2" bestFit="1" customWidth="1"/>
    <col min="7711" max="7711" width="17.26953125" style="2" bestFit="1" customWidth="1"/>
    <col min="7712" max="7712" width="15.26953125" style="2" bestFit="1" customWidth="1"/>
    <col min="7713" max="7713" width="17.54296875" style="2" bestFit="1" customWidth="1"/>
    <col min="7714" max="7929" width="9" style="2"/>
    <col min="7930" max="7930" width="8.1796875" style="2" customWidth="1"/>
    <col min="7931" max="7932" width="9" style="2" customWidth="1"/>
    <col min="7933" max="7933" width="17.1796875" style="2" customWidth="1"/>
    <col min="7934" max="7934" width="9" style="2" customWidth="1"/>
    <col min="7935" max="7935" width="12.54296875" style="2" customWidth="1"/>
    <col min="7936" max="7936" width="9" style="2" customWidth="1"/>
    <col min="7937" max="7937" width="11.453125" style="2" customWidth="1"/>
    <col min="7938" max="7938" width="11.1796875" style="2" customWidth="1"/>
    <col min="7939" max="7939" width="13.54296875" style="2" customWidth="1"/>
    <col min="7940" max="7940" width="11.26953125" style="2" customWidth="1"/>
    <col min="7941" max="7941" width="10.81640625" style="2" customWidth="1"/>
    <col min="7942" max="7942" width="12.26953125" style="2" customWidth="1"/>
    <col min="7943" max="7943" width="9" style="2" customWidth="1"/>
    <col min="7944" max="7944" width="7.54296875" style="2" customWidth="1"/>
    <col min="7945" max="7947" width="9" style="2"/>
    <col min="7948" max="7948" width="6.81640625" style="2" bestFit="1" customWidth="1"/>
    <col min="7949" max="7949" width="6.453125" style="2" bestFit="1" customWidth="1"/>
    <col min="7950" max="7950" width="7.81640625" style="2" bestFit="1" customWidth="1"/>
    <col min="7951" max="7951" width="7.54296875" style="2" bestFit="1" customWidth="1"/>
    <col min="7952" max="7952" width="9.453125" style="2" bestFit="1" customWidth="1"/>
    <col min="7953" max="7953" width="9.54296875" style="2" bestFit="1" customWidth="1"/>
    <col min="7954" max="7954" width="6.81640625" style="2" bestFit="1" customWidth="1"/>
    <col min="7955" max="7955" width="9" style="2"/>
    <col min="7956" max="7956" width="6.453125" style="2" bestFit="1" customWidth="1"/>
    <col min="7957" max="7957" width="11.1796875" style="2" customWidth="1"/>
    <col min="7958" max="7959" width="6.81640625" style="2" bestFit="1" customWidth="1"/>
    <col min="7960" max="7960" width="5.81640625" style="2" bestFit="1" customWidth="1"/>
    <col min="7961" max="7961" width="6.54296875" style="2" bestFit="1" customWidth="1"/>
    <col min="7962" max="7962" width="11.26953125" style="2" customWidth="1"/>
    <col min="7963" max="7963" width="9" style="2" customWidth="1"/>
    <col min="7964" max="7964" width="12.54296875" style="2" customWidth="1"/>
    <col min="7965" max="7965" width="14.54296875" style="2" bestFit="1" customWidth="1"/>
    <col min="7966" max="7966" width="17.54296875" style="2" bestFit="1" customWidth="1"/>
    <col min="7967" max="7967" width="17.26953125" style="2" bestFit="1" customWidth="1"/>
    <col min="7968" max="7968" width="15.26953125" style="2" bestFit="1" customWidth="1"/>
    <col min="7969" max="7969" width="17.54296875" style="2" bestFit="1" customWidth="1"/>
    <col min="7970" max="8185" width="9" style="2"/>
    <col min="8186" max="8186" width="8.1796875" style="2" customWidth="1"/>
    <col min="8187" max="8188" width="9" style="2" customWidth="1"/>
    <col min="8189" max="8189" width="17.1796875" style="2" customWidth="1"/>
    <col min="8190" max="8190" width="9" style="2" customWidth="1"/>
    <col min="8191" max="8191" width="12.54296875" style="2" customWidth="1"/>
    <col min="8192" max="8192" width="9" style="2" customWidth="1"/>
    <col min="8193" max="8193" width="11.453125" style="2" customWidth="1"/>
    <col min="8194" max="8194" width="11.1796875" style="2" customWidth="1"/>
    <col min="8195" max="8195" width="13.54296875" style="2" customWidth="1"/>
    <col min="8196" max="8196" width="11.26953125" style="2" customWidth="1"/>
    <col min="8197" max="8197" width="10.81640625" style="2" customWidth="1"/>
    <col min="8198" max="8198" width="12.26953125" style="2" customWidth="1"/>
    <col min="8199" max="8199" width="9" style="2" customWidth="1"/>
    <col min="8200" max="8200" width="7.54296875" style="2" customWidth="1"/>
    <col min="8201" max="8203" width="9" style="2"/>
    <col min="8204" max="8204" width="6.81640625" style="2" bestFit="1" customWidth="1"/>
    <col min="8205" max="8205" width="6.453125" style="2" bestFit="1" customWidth="1"/>
    <col min="8206" max="8206" width="7.81640625" style="2" bestFit="1" customWidth="1"/>
    <col min="8207" max="8207" width="7.54296875" style="2" bestFit="1" customWidth="1"/>
    <col min="8208" max="8208" width="9.453125" style="2" bestFit="1" customWidth="1"/>
    <col min="8209" max="8209" width="9.54296875" style="2" bestFit="1" customWidth="1"/>
    <col min="8210" max="8210" width="6.81640625" style="2" bestFit="1" customWidth="1"/>
    <col min="8211" max="8211" width="9" style="2"/>
    <col min="8212" max="8212" width="6.453125" style="2" bestFit="1" customWidth="1"/>
    <col min="8213" max="8213" width="11.1796875" style="2" customWidth="1"/>
    <col min="8214" max="8215" width="6.81640625" style="2" bestFit="1" customWidth="1"/>
    <col min="8216" max="8216" width="5.81640625" style="2" bestFit="1" customWidth="1"/>
    <col min="8217" max="8217" width="6.54296875" style="2" bestFit="1" customWidth="1"/>
    <col min="8218" max="8218" width="11.26953125" style="2" customWidth="1"/>
    <col min="8219" max="8219" width="9" style="2" customWidth="1"/>
    <col min="8220" max="8220" width="12.54296875" style="2" customWidth="1"/>
    <col min="8221" max="8221" width="14.54296875" style="2" bestFit="1" customWidth="1"/>
    <col min="8222" max="8222" width="17.54296875" style="2" bestFit="1" customWidth="1"/>
    <col min="8223" max="8223" width="17.26953125" style="2" bestFit="1" customWidth="1"/>
    <col min="8224" max="8224" width="15.26953125" style="2" bestFit="1" customWidth="1"/>
    <col min="8225" max="8225" width="17.54296875" style="2" bestFit="1" customWidth="1"/>
    <col min="8226" max="8441" width="9" style="2"/>
    <col min="8442" max="8442" width="8.1796875" style="2" customWidth="1"/>
    <col min="8443" max="8444" width="9" style="2" customWidth="1"/>
    <col min="8445" max="8445" width="17.1796875" style="2" customWidth="1"/>
    <col min="8446" max="8446" width="9" style="2" customWidth="1"/>
    <col min="8447" max="8447" width="12.54296875" style="2" customWidth="1"/>
    <col min="8448" max="8448" width="9" style="2" customWidth="1"/>
    <col min="8449" max="8449" width="11.453125" style="2" customWidth="1"/>
    <col min="8450" max="8450" width="11.1796875" style="2" customWidth="1"/>
    <col min="8451" max="8451" width="13.54296875" style="2" customWidth="1"/>
    <col min="8452" max="8452" width="11.26953125" style="2" customWidth="1"/>
    <col min="8453" max="8453" width="10.81640625" style="2" customWidth="1"/>
    <col min="8454" max="8454" width="12.26953125" style="2" customWidth="1"/>
    <col min="8455" max="8455" width="9" style="2" customWidth="1"/>
    <col min="8456" max="8456" width="7.54296875" style="2" customWidth="1"/>
    <col min="8457" max="8459" width="9" style="2"/>
    <col min="8460" max="8460" width="6.81640625" style="2" bestFit="1" customWidth="1"/>
    <col min="8461" max="8461" width="6.453125" style="2" bestFit="1" customWidth="1"/>
    <col min="8462" max="8462" width="7.81640625" style="2" bestFit="1" customWidth="1"/>
    <col min="8463" max="8463" width="7.54296875" style="2" bestFit="1" customWidth="1"/>
    <col min="8464" max="8464" width="9.453125" style="2" bestFit="1" customWidth="1"/>
    <col min="8465" max="8465" width="9.54296875" style="2" bestFit="1" customWidth="1"/>
    <col min="8466" max="8466" width="6.81640625" style="2" bestFit="1" customWidth="1"/>
    <col min="8467" max="8467" width="9" style="2"/>
    <col min="8468" max="8468" width="6.453125" style="2" bestFit="1" customWidth="1"/>
    <col min="8469" max="8469" width="11.1796875" style="2" customWidth="1"/>
    <col min="8470" max="8471" width="6.81640625" style="2" bestFit="1" customWidth="1"/>
    <col min="8472" max="8472" width="5.81640625" style="2" bestFit="1" customWidth="1"/>
    <col min="8473" max="8473" width="6.54296875" style="2" bestFit="1" customWidth="1"/>
    <col min="8474" max="8474" width="11.26953125" style="2" customWidth="1"/>
    <col min="8475" max="8475" width="9" style="2" customWidth="1"/>
    <col min="8476" max="8476" width="12.54296875" style="2" customWidth="1"/>
    <col min="8477" max="8477" width="14.54296875" style="2" bestFit="1" customWidth="1"/>
    <col min="8478" max="8478" width="17.54296875" style="2" bestFit="1" customWidth="1"/>
    <col min="8479" max="8479" width="17.26953125" style="2" bestFit="1" customWidth="1"/>
    <col min="8480" max="8480" width="15.26953125" style="2" bestFit="1" customWidth="1"/>
    <col min="8481" max="8481" width="17.54296875" style="2" bestFit="1" customWidth="1"/>
    <col min="8482" max="8697" width="9" style="2"/>
    <col min="8698" max="8698" width="8.1796875" style="2" customWidth="1"/>
    <col min="8699" max="8700" width="9" style="2" customWidth="1"/>
    <col min="8701" max="8701" width="17.1796875" style="2" customWidth="1"/>
    <col min="8702" max="8702" width="9" style="2" customWidth="1"/>
    <col min="8703" max="8703" width="12.54296875" style="2" customWidth="1"/>
    <col min="8704" max="8704" width="9" style="2" customWidth="1"/>
    <col min="8705" max="8705" width="11.453125" style="2" customWidth="1"/>
    <col min="8706" max="8706" width="11.1796875" style="2" customWidth="1"/>
    <col min="8707" max="8707" width="13.54296875" style="2" customWidth="1"/>
    <col min="8708" max="8708" width="11.26953125" style="2" customWidth="1"/>
    <col min="8709" max="8709" width="10.81640625" style="2" customWidth="1"/>
    <col min="8710" max="8710" width="12.26953125" style="2" customWidth="1"/>
    <col min="8711" max="8711" width="9" style="2" customWidth="1"/>
    <col min="8712" max="8712" width="7.54296875" style="2" customWidth="1"/>
    <col min="8713" max="8715" width="9" style="2"/>
    <col min="8716" max="8716" width="6.81640625" style="2" bestFit="1" customWidth="1"/>
    <col min="8717" max="8717" width="6.453125" style="2" bestFit="1" customWidth="1"/>
    <col min="8718" max="8718" width="7.81640625" style="2" bestFit="1" customWidth="1"/>
    <col min="8719" max="8719" width="7.54296875" style="2" bestFit="1" customWidth="1"/>
    <col min="8720" max="8720" width="9.453125" style="2" bestFit="1" customWidth="1"/>
    <col min="8721" max="8721" width="9.54296875" style="2" bestFit="1" customWidth="1"/>
    <col min="8722" max="8722" width="6.81640625" style="2" bestFit="1" customWidth="1"/>
    <col min="8723" max="8723" width="9" style="2"/>
    <col min="8724" max="8724" width="6.453125" style="2" bestFit="1" customWidth="1"/>
    <col min="8725" max="8725" width="11.1796875" style="2" customWidth="1"/>
    <col min="8726" max="8727" width="6.81640625" style="2" bestFit="1" customWidth="1"/>
    <col min="8728" max="8728" width="5.81640625" style="2" bestFit="1" customWidth="1"/>
    <col min="8729" max="8729" width="6.54296875" style="2" bestFit="1" customWidth="1"/>
    <col min="8730" max="8730" width="11.26953125" style="2" customWidth="1"/>
    <col min="8731" max="8731" width="9" style="2" customWidth="1"/>
    <col min="8732" max="8732" width="12.54296875" style="2" customWidth="1"/>
    <col min="8733" max="8733" width="14.54296875" style="2" bestFit="1" customWidth="1"/>
    <col min="8734" max="8734" width="17.54296875" style="2" bestFit="1" customWidth="1"/>
    <col min="8735" max="8735" width="17.26953125" style="2" bestFit="1" customWidth="1"/>
    <col min="8736" max="8736" width="15.26953125" style="2" bestFit="1" customWidth="1"/>
    <col min="8737" max="8737" width="17.54296875" style="2" bestFit="1" customWidth="1"/>
    <col min="8738" max="8953" width="9" style="2"/>
    <col min="8954" max="8954" width="8.1796875" style="2" customWidth="1"/>
    <col min="8955" max="8956" width="9" style="2" customWidth="1"/>
    <col min="8957" max="8957" width="17.1796875" style="2" customWidth="1"/>
    <col min="8958" max="8958" width="9" style="2" customWidth="1"/>
    <col min="8959" max="8959" width="12.54296875" style="2" customWidth="1"/>
    <col min="8960" max="8960" width="9" style="2" customWidth="1"/>
    <col min="8961" max="8961" width="11.453125" style="2" customWidth="1"/>
    <col min="8962" max="8962" width="11.1796875" style="2" customWidth="1"/>
    <col min="8963" max="8963" width="13.54296875" style="2" customWidth="1"/>
    <col min="8964" max="8964" width="11.26953125" style="2" customWidth="1"/>
    <col min="8965" max="8965" width="10.81640625" style="2" customWidth="1"/>
    <col min="8966" max="8966" width="12.26953125" style="2" customWidth="1"/>
    <col min="8967" max="8967" width="9" style="2" customWidth="1"/>
    <col min="8968" max="8968" width="7.54296875" style="2" customWidth="1"/>
    <col min="8969" max="8971" width="9" style="2"/>
    <col min="8972" max="8972" width="6.81640625" style="2" bestFit="1" customWidth="1"/>
    <col min="8973" max="8973" width="6.453125" style="2" bestFit="1" customWidth="1"/>
    <col min="8974" max="8974" width="7.81640625" style="2" bestFit="1" customWidth="1"/>
    <col min="8975" max="8975" width="7.54296875" style="2" bestFit="1" customWidth="1"/>
    <col min="8976" max="8976" width="9.453125" style="2" bestFit="1" customWidth="1"/>
    <col min="8977" max="8977" width="9.54296875" style="2" bestFit="1" customWidth="1"/>
    <col min="8978" max="8978" width="6.81640625" style="2" bestFit="1" customWidth="1"/>
    <col min="8979" max="8979" width="9" style="2"/>
    <col min="8980" max="8980" width="6.453125" style="2" bestFit="1" customWidth="1"/>
    <col min="8981" max="8981" width="11.1796875" style="2" customWidth="1"/>
    <col min="8982" max="8983" width="6.81640625" style="2" bestFit="1" customWidth="1"/>
    <col min="8984" max="8984" width="5.81640625" style="2" bestFit="1" customWidth="1"/>
    <col min="8985" max="8985" width="6.54296875" style="2" bestFit="1" customWidth="1"/>
    <col min="8986" max="8986" width="11.26953125" style="2" customWidth="1"/>
    <col min="8987" max="8987" width="9" style="2" customWidth="1"/>
    <col min="8988" max="8988" width="12.54296875" style="2" customWidth="1"/>
    <col min="8989" max="8989" width="14.54296875" style="2" bestFit="1" customWidth="1"/>
    <col min="8990" max="8990" width="17.54296875" style="2" bestFit="1" customWidth="1"/>
    <col min="8991" max="8991" width="17.26953125" style="2" bestFit="1" customWidth="1"/>
    <col min="8992" max="8992" width="15.26953125" style="2" bestFit="1" customWidth="1"/>
    <col min="8993" max="8993" width="17.54296875" style="2" bestFit="1" customWidth="1"/>
    <col min="8994" max="9209" width="9" style="2"/>
    <col min="9210" max="9210" width="8.1796875" style="2" customWidth="1"/>
    <col min="9211" max="9212" width="9" style="2" customWidth="1"/>
    <col min="9213" max="9213" width="17.1796875" style="2" customWidth="1"/>
    <col min="9214" max="9214" width="9" style="2" customWidth="1"/>
    <col min="9215" max="9215" width="12.54296875" style="2" customWidth="1"/>
    <col min="9216" max="9216" width="9" style="2" customWidth="1"/>
    <col min="9217" max="9217" width="11.453125" style="2" customWidth="1"/>
    <col min="9218" max="9218" width="11.1796875" style="2" customWidth="1"/>
    <col min="9219" max="9219" width="13.54296875" style="2" customWidth="1"/>
    <col min="9220" max="9220" width="11.26953125" style="2" customWidth="1"/>
    <col min="9221" max="9221" width="10.81640625" style="2" customWidth="1"/>
    <col min="9222" max="9222" width="12.26953125" style="2" customWidth="1"/>
    <col min="9223" max="9223" width="9" style="2" customWidth="1"/>
    <col min="9224" max="9224" width="7.54296875" style="2" customWidth="1"/>
    <col min="9225" max="9227" width="9" style="2"/>
    <col min="9228" max="9228" width="6.81640625" style="2" bestFit="1" customWidth="1"/>
    <col min="9229" max="9229" width="6.453125" style="2" bestFit="1" customWidth="1"/>
    <col min="9230" max="9230" width="7.81640625" style="2" bestFit="1" customWidth="1"/>
    <col min="9231" max="9231" width="7.54296875" style="2" bestFit="1" customWidth="1"/>
    <col min="9232" max="9232" width="9.453125" style="2" bestFit="1" customWidth="1"/>
    <col min="9233" max="9233" width="9.54296875" style="2" bestFit="1" customWidth="1"/>
    <col min="9234" max="9234" width="6.81640625" style="2" bestFit="1" customWidth="1"/>
    <col min="9235" max="9235" width="9" style="2"/>
    <col min="9236" max="9236" width="6.453125" style="2" bestFit="1" customWidth="1"/>
    <col min="9237" max="9237" width="11.1796875" style="2" customWidth="1"/>
    <col min="9238" max="9239" width="6.81640625" style="2" bestFit="1" customWidth="1"/>
    <col min="9240" max="9240" width="5.81640625" style="2" bestFit="1" customWidth="1"/>
    <col min="9241" max="9241" width="6.54296875" style="2" bestFit="1" customWidth="1"/>
    <col min="9242" max="9242" width="11.26953125" style="2" customWidth="1"/>
    <col min="9243" max="9243" width="9" style="2" customWidth="1"/>
    <col min="9244" max="9244" width="12.54296875" style="2" customWidth="1"/>
    <col min="9245" max="9245" width="14.54296875" style="2" bestFit="1" customWidth="1"/>
    <col min="9246" max="9246" width="17.54296875" style="2" bestFit="1" customWidth="1"/>
    <col min="9247" max="9247" width="17.26953125" style="2" bestFit="1" customWidth="1"/>
    <col min="9248" max="9248" width="15.26953125" style="2" bestFit="1" customWidth="1"/>
    <col min="9249" max="9249" width="17.54296875" style="2" bestFit="1" customWidth="1"/>
    <col min="9250" max="9465" width="9" style="2"/>
    <col min="9466" max="9466" width="8.1796875" style="2" customWidth="1"/>
    <col min="9467" max="9468" width="9" style="2" customWidth="1"/>
    <col min="9469" max="9469" width="17.1796875" style="2" customWidth="1"/>
    <col min="9470" max="9470" width="9" style="2" customWidth="1"/>
    <col min="9471" max="9471" width="12.54296875" style="2" customWidth="1"/>
    <col min="9472" max="9472" width="9" style="2" customWidth="1"/>
    <col min="9473" max="9473" width="11.453125" style="2" customWidth="1"/>
    <col min="9474" max="9474" width="11.1796875" style="2" customWidth="1"/>
    <col min="9475" max="9475" width="13.54296875" style="2" customWidth="1"/>
    <col min="9476" max="9476" width="11.26953125" style="2" customWidth="1"/>
    <col min="9477" max="9477" width="10.81640625" style="2" customWidth="1"/>
    <col min="9478" max="9478" width="12.26953125" style="2" customWidth="1"/>
    <col min="9479" max="9479" width="9" style="2" customWidth="1"/>
    <col min="9480" max="9480" width="7.54296875" style="2" customWidth="1"/>
    <col min="9481" max="9483" width="9" style="2"/>
    <col min="9484" max="9484" width="6.81640625" style="2" bestFit="1" customWidth="1"/>
    <col min="9485" max="9485" width="6.453125" style="2" bestFit="1" customWidth="1"/>
    <col min="9486" max="9486" width="7.81640625" style="2" bestFit="1" customWidth="1"/>
    <col min="9487" max="9487" width="7.54296875" style="2" bestFit="1" customWidth="1"/>
    <col min="9488" max="9488" width="9.453125" style="2" bestFit="1" customWidth="1"/>
    <col min="9489" max="9489" width="9.54296875" style="2" bestFit="1" customWidth="1"/>
    <col min="9490" max="9490" width="6.81640625" style="2" bestFit="1" customWidth="1"/>
    <col min="9491" max="9491" width="9" style="2"/>
    <col min="9492" max="9492" width="6.453125" style="2" bestFit="1" customWidth="1"/>
    <col min="9493" max="9493" width="11.1796875" style="2" customWidth="1"/>
    <col min="9494" max="9495" width="6.81640625" style="2" bestFit="1" customWidth="1"/>
    <col min="9496" max="9496" width="5.81640625" style="2" bestFit="1" customWidth="1"/>
    <col min="9497" max="9497" width="6.54296875" style="2" bestFit="1" customWidth="1"/>
    <col min="9498" max="9498" width="11.26953125" style="2" customWidth="1"/>
    <col min="9499" max="9499" width="9" style="2" customWidth="1"/>
    <col min="9500" max="9500" width="12.54296875" style="2" customWidth="1"/>
    <col min="9501" max="9501" width="14.54296875" style="2" bestFit="1" customWidth="1"/>
    <col min="9502" max="9502" width="17.54296875" style="2" bestFit="1" customWidth="1"/>
    <col min="9503" max="9503" width="17.26953125" style="2" bestFit="1" customWidth="1"/>
    <col min="9504" max="9504" width="15.26953125" style="2" bestFit="1" customWidth="1"/>
    <col min="9505" max="9505" width="17.54296875" style="2" bestFit="1" customWidth="1"/>
    <col min="9506" max="9721" width="9" style="2"/>
    <col min="9722" max="9722" width="8.1796875" style="2" customWidth="1"/>
    <col min="9723" max="9724" width="9" style="2" customWidth="1"/>
    <col min="9725" max="9725" width="17.1796875" style="2" customWidth="1"/>
    <col min="9726" max="9726" width="9" style="2" customWidth="1"/>
    <col min="9727" max="9727" width="12.54296875" style="2" customWidth="1"/>
    <col min="9728" max="9728" width="9" style="2" customWidth="1"/>
    <col min="9729" max="9729" width="11.453125" style="2" customWidth="1"/>
    <col min="9730" max="9730" width="11.1796875" style="2" customWidth="1"/>
    <col min="9731" max="9731" width="13.54296875" style="2" customWidth="1"/>
    <col min="9732" max="9732" width="11.26953125" style="2" customWidth="1"/>
    <col min="9733" max="9733" width="10.81640625" style="2" customWidth="1"/>
    <col min="9734" max="9734" width="12.26953125" style="2" customWidth="1"/>
    <col min="9735" max="9735" width="9" style="2" customWidth="1"/>
    <col min="9736" max="9736" width="7.54296875" style="2" customWidth="1"/>
    <col min="9737" max="9739" width="9" style="2"/>
    <col min="9740" max="9740" width="6.81640625" style="2" bestFit="1" customWidth="1"/>
    <col min="9741" max="9741" width="6.453125" style="2" bestFit="1" customWidth="1"/>
    <col min="9742" max="9742" width="7.81640625" style="2" bestFit="1" customWidth="1"/>
    <col min="9743" max="9743" width="7.54296875" style="2" bestFit="1" customWidth="1"/>
    <col min="9744" max="9744" width="9.453125" style="2" bestFit="1" customWidth="1"/>
    <col min="9745" max="9745" width="9.54296875" style="2" bestFit="1" customWidth="1"/>
    <col min="9746" max="9746" width="6.81640625" style="2" bestFit="1" customWidth="1"/>
    <col min="9747" max="9747" width="9" style="2"/>
    <col min="9748" max="9748" width="6.453125" style="2" bestFit="1" customWidth="1"/>
    <col min="9749" max="9749" width="11.1796875" style="2" customWidth="1"/>
    <col min="9750" max="9751" width="6.81640625" style="2" bestFit="1" customWidth="1"/>
    <col min="9752" max="9752" width="5.81640625" style="2" bestFit="1" customWidth="1"/>
    <col min="9753" max="9753" width="6.54296875" style="2" bestFit="1" customWidth="1"/>
    <col min="9754" max="9754" width="11.26953125" style="2" customWidth="1"/>
    <col min="9755" max="9755" width="9" style="2" customWidth="1"/>
    <col min="9756" max="9756" width="12.54296875" style="2" customWidth="1"/>
    <col min="9757" max="9757" width="14.54296875" style="2" bestFit="1" customWidth="1"/>
    <col min="9758" max="9758" width="17.54296875" style="2" bestFit="1" customWidth="1"/>
    <col min="9759" max="9759" width="17.26953125" style="2" bestFit="1" customWidth="1"/>
    <col min="9760" max="9760" width="15.26953125" style="2" bestFit="1" customWidth="1"/>
    <col min="9761" max="9761" width="17.54296875" style="2" bestFit="1" customWidth="1"/>
    <col min="9762" max="9977" width="9" style="2"/>
    <col min="9978" max="9978" width="8.1796875" style="2" customWidth="1"/>
    <col min="9979" max="9980" width="9" style="2" customWidth="1"/>
    <col min="9981" max="9981" width="17.1796875" style="2" customWidth="1"/>
    <col min="9982" max="9982" width="9" style="2" customWidth="1"/>
    <col min="9983" max="9983" width="12.54296875" style="2" customWidth="1"/>
    <col min="9984" max="9984" width="9" style="2" customWidth="1"/>
    <col min="9985" max="9985" width="11.453125" style="2" customWidth="1"/>
    <col min="9986" max="9986" width="11.1796875" style="2" customWidth="1"/>
    <col min="9987" max="9987" width="13.54296875" style="2" customWidth="1"/>
    <col min="9988" max="9988" width="11.26953125" style="2" customWidth="1"/>
    <col min="9989" max="9989" width="10.81640625" style="2" customWidth="1"/>
    <col min="9990" max="9990" width="12.26953125" style="2" customWidth="1"/>
    <col min="9991" max="9991" width="9" style="2" customWidth="1"/>
    <col min="9992" max="9992" width="7.54296875" style="2" customWidth="1"/>
    <col min="9993" max="9995" width="9" style="2"/>
    <col min="9996" max="9996" width="6.81640625" style="2" bestFit="1" customWidth="1"/>
    <col min="9997" max="9997" width="6.453125" style="2" bestFit="1" customWidth="1"/>
    <col min="9998" max="9998" width="7.81640625" style="2" bestFit="1" customWidth="1"/>
    <col min="9999" max="9999" width="7.54296875" style="2" bestFit="1" customWidth="1"/>
    <col min="10000" max="10000" width="9.453125" style="2" bestFit="1" customWidth="1"/>
    <col min="10001" max="10001" width="9.54296875" style="2" bestFit="1" customWidth="1"/>
    <col min="10002" max="10002" width="6.81640625" style="2" bestFit="1" customWidth="1"/>
    <col min="10003" max="10003" width="9" style="2"/>
    <col min="10004" max="10004" width="6.453125" style="2" bestFit="1" customWidth="1"/>
    <col min="10005" max="10005" width="11.1796875" style="2" customWidth="1"/>
    <col min="10006" max="10007" width="6.81640625" style="2" bestFit="1" customWidth="1"/>
    <col min="10008" max="10008" width="5.81640625" style="2" bestFit="1" customWidth="1"/>
    <col min="10009" max="10009" width="6.54296875" style="2" bestFit="1" customWidth="1"/>
    <col min="10010" max="10010" width="11.26953125" style="2" customWidth="1"/>
    <col min="10011" max="10011" width="9" style="2" customWidth="1"/>
    <col min="10012" max="10012" width="12.54296875" style="2" customWidth="1"/>
    <col min="10013" max="10013" width="14.54296875" style="2" bestFit="1" customWidth="1"/>
    <col min="10014" max="10014" width="17.54296875" style="2" bestFit="1" customWidth="1"/>
    <col min="10015" max="10015" width="17.26953125" style="2" bestFit="1" customWidth="1"/>
    <col min="10016" max="10016" width="15.26953125" style="2" bestFit="1" customWidth="1"/>
    <col min="10017" max="10017" width="17.54296875" style="2" bestFit="1" customWidth="1"/>
    <col min="10018" max="10233" width="9" style="2"/>
    <col min="10234" max="10234" width="8.1796875" style="2" customWidth="1"/>
    <col min="10235" max="10236" width="9" style="2" customWidth="1"/>
    <col min="10237" max="10237" width="17.1796875" style="2" customWidth="1"/>
    <col min="10238" max="10238" width="9" style="2" customWidth="1"/>
    <col min="10239" max="10239" width="12.54296875" style="2" customWidth="1"/>
    <col min="10240" max="10240" width="9" style="2" customWidth="1"/>
    <col min="10241" max="10241" width="11.453125" style="2" customWidth="1"/>
    <col min="10242" max="10242" width="11.1796875" style="2" customWidth="1"/>
    <col min="10243" max="10243" width="13.54296875" style="2" customWidth="1"/>
    <col min="10244" max="10244" width="11.26953125" style="2" customWidth="1"/>
    <col min="10245" max="10245" width="10.81640625" style="2" customWidth="1"/>
    <col min="10246" max="10246" width="12.26953125" style="2" customWidth="1"/>
    <col min="10247" max="10247" width="9" style="2" customWidth="1"/>
    <col min="10248" max="10248" width="7.54296875" style="2" customWidth="1"/>
    <col min="10249" max="10251" width="9" style="2"/>
    <col min="10252" max="10252" width="6.81640625" style="2" bestFit="1" customWidth="1"/>
    <col min="10253" max="10253" width="6.453125" style="2" bestFit="1" customWidth="1"/>
    <col min="10254" max="10254" width="7.81640625" style="2" bestFit="1" customWidth="1"/>
    <col min="10255" max="10255" width="7.54296875" style="2" bestFit="1" customWidth="1"/>
    <col min="10256" max="10256" width="9.453125" style="2" bestFit="1" customWidth="1"/>
    <col min="10257" max="10257" width="9.54296875" style="2" bestFit="1" customWidth="1"/>
    <col min="10258" max="10258" width="6.81640625" style="2" bestFit="1" customWidth="1"/>
    <col min="10259" max="10259" width="9" style="2"/>
    <col min="10260" max="10260" width="6.453125" style="2" bestFit="1" customWidth="1"/>
    <col min="10261" max="10261" width="11.1796875" style="2" customWidth="1"/>
    <col min="10262" max="10263" width="6.81640625" style="2" bestFit="1" customWidth="1"/>
    <col min="10264" max="10264" width="5.81640625" style="2" bestFit="1" customWidth="1"/>
    <col min="10265" max="10265" width="6.54296875" style="2" bestFit="1" customWidth="1"/>
    <col min="10266" max="10266" width="11.26953125" style="2" customWidth="1"/>
    <col min="10267" max="10267" width="9" style="2" customWidth="1"/>
    <col min="10268" max="10268" width="12.54296875" style="2" customWidth="1"/>
    <col min="10269" max="10269" width="14.54296875" style="2" bestFit="1" customWidth="1"/>
    <col min="10270" max="10270" width="17.54296875" style="2" bestFit="1" customWidth="1"/>
    <col min="10271" max="10271" width="17.26953125" style="2" bestFit="1" customWidth="1"/>
    <col min="10272" max="10272" width="15.26953125" style="2" bestFit="1" customWidth="1"/>
    <col min="10273" max="10273" width="17.54296875" style="2" bestFit="1" customWidth="1"/>
    <col min="10274" max="10489" width="9" style="2"/>
    <col min="10490" max="10490" width="8.1796875" style="2" customWidth="1"/>
    <col min="10491" max="10492" width="9" style="2" customWidth="1"/>
    <col min="10493" max="10493" width="17.1796875" style="2" customWidth="1"/>
    <col min="10494" max="10494" width="9" style="2" customWidth="1"/>
    <col min="10495" max="10495" width="12.54296875" style="2" customWidth="1"/>
    <col min="10496" max="10496" width="9" style="2" customWidth="1"/>
    <col min="10497" max="10497" width="11.453125" style="2" customWidth="1"/>
    <col min="10498" max="10498" width="11.1796875" style="2" customWidth="1"/>
    <col min="10499" max="10499" width="13.54296875" style="2" customWidth="1"/>
    <col min="10500" max="10500" width="11.26953125" style="2" customWidth="1"/>
    <col min="10501" max="10501" width="10.81640625" style="2" customWidth="1"/>
    <col min="10502" max="10502" width="12.26953125" style="2" customWidth="1"/>
    <col min="10503" max="10503" width="9" style="2" customWidth="1"/>
    <col min="10504" max="10504" width="7.54296875" style="2" customWidth="1"/>
    <col min="10505" max="10507" width="9" style="2"/>
    <col min="10508" max="10508" width="6.81640625" style="2" bestFit="1" customWidth="1"/>
    <col min="10509" max="10509" width="6.453125" style="2" bestFit="1" customWidth="1"/>
    <col min="10510" max="10510" width="7.81640625" style="2" bestFit="1" customWidth="1"/>
    <col min="10511" max="10511" width="7.54296875" style="2" bestFit="1" customWidth="1"/>
    <col min="10512" max="10512" width="9.453125" style="2" bestFit="1" customWidth="1"/>
    <col min="10513" max="10513" width="9.54296875" style="2" bestFit="1" customWidth="1"/>
    <col min="10514" max="10514" width="6.81640625" style="2" bestFit="1" customWidth="1"/>
    <col min="10515" max="10515" width="9" style="2"/>
    <col min="10516" max="10516" width="6.453125" style="2" bestFit="1" customWidth="1"/>
    <col min="10517" max="10517" width="11.1796875" style="2" customWidth="1"/>
    <col min="10518" max="10519" width="6.81640625" style="2" bestFit="1" customWidth="1"/>
    <col min="10520" max="10520" width="5.81640625" style="2" bestFit="1" customWidth="1"/>
    <col min="10521" max="10521" width="6.54296875" style="2" bestFit="1" customWidth="1"/>
    <col min="10522" max="10522" width="11.26953125" style="2" customWidth="1"/>
    <col min="10523" max="10523" width="9" style="2" customWidth="1"/>
    <col min="10524" max="10524" width="12.54296875" style="2" customWidth="1"/>
    <col min="10525" max="10525" width="14.54296875" style="2" bestFit="1" customWidth="1"/>
    <col min="10526" max="10526" width="17.54296875" style="2" bestFit="1" customWidth="1"/>
    <col min="10527" max="10527" width="17.26953125" style="2" bestFit="1" customWidth="1"/>
    <col min="10528" max="10528" width="15.26953125" style="2" bestFit="1" customWidth="1"/>
    <col min="10529" max="10529" width="17.54296875" style="2" bestFit="1" customWidth="1"/>
    <col min="10530" max="10745" width="9" style="2"/>
    <col min="10746" max="10746" width="8.1796875" style="2" customWidth="1"/>
    <col min="10747" max="10748" width="9" style="2" customWidth="1"/>
    <col min="10749" max="10749" width="17.1796875" style="2" customWidth="1"/>
    <col min="10750" max="10750" width="9" style="2" customWidth="1"/>
    <col min="10751" max="10751" width="12.54296875" style="2" customWidth="1"/>
    <col min="10752" max="10752" width="9" style="2" customWidth="1"/>
    <col min="10753" max="10753" width="11.453125" style="2" customWidth="1"/>
    <col min="10754" max="10754" width="11.1796875" style="2" customWidth="1"/>
    <col min="10755" max="10755" width="13.54296875" style="2" customWidth="1"/>
    <col min="10756" max="10756" width="11.26953125" style="2" customWidth="1"/>
    <col min="10757" max="10757" width="10.81640625" style="2" customWidth="1"/>
    <col min="10758" max="10758" width="12.26953125" style="2" customWidth="1"/>
    <col min="10759" max="10759" width="9" style="2" customWidth="1"/>
    <col min="10760" max="10760" width="7.54296875" style="2" customWidth="1"/>
    <col min="10761" max="10763" width="9" style="2"/>
    <col min="10764" max="10764" width="6.81640625" style="2" bestFit="1" customWidth="1"/>
    <col min="10765" max="10765" width="6.453125" style="2" bestFit="1" customWidth="1"/>
    <col min="10766" max="10766" width="7.81640625" style="2" bestFit="1" customWidth="1"/>
    <col min="10767" max="10767" width="7.54296875" style="2" bestFit="1" customWidth="1"/>
    <col min="10768" max="10768" width="9.453125" style="2" bestFit="1" customWidth="1"/>
    <col min="10769" max="10769" width="9.54296875" style="2" bestFit="1" customWidth="1"/>
    <col min="10770" max="10770" width="6.81640625" style="2" bestFit="1" customWidth="1"/>
    <col min="10771" max="10771" width="9" style="2"/>
    <col min="10772" max="10772" width="6.453125" style="2" bestFit="1" customWidth="1"/>
    <col min="10773" max="10773" width="11.1796875" style="2" customWidth="1"/>
    <col min="10774" max="10775" width="6.81640625" style="2" bestFit="1" customWidth="1"/>
    <col min="10776" max="10776" width="5.81640625" style="2" bestFit="1" customWidth="1"/>
    <col min="10777" max="10777" width="6.54296875" style="2" bestFit="1" customWidth="1"/>
    <col min="10778" max="10778" width="11.26953125" style="2" customWidth="1"/>
    <col min="10779" max="10779" width="9" style="2" customWidth="1"/>
    <col min="10780" max="10780" width="12.54296875" style="2" customWidth="1"/>
    <col min="10781" max="10781" width="14.54296875" style="2" bestFit="1" customWidth="1"/>
    <col min="10782" max="10782" width="17.54296875" style="2" bestFit="1" customWidth="1"/>
    <col min="10783" max="10783" width="17.26953125" style="2" bestFit="1" customWidth="1"/>
    <col min="10784" max="10784" width="15.26953125" style="2" bestFit="1" customWidth="1"/>
    <col min="10785" max="10785" width="17.54296875" style="2" bestFit="1" customWidth="1"/>
    <col min="10786" max="11001" width="9" style="2"/>
    <col min="11002" max="11002" width="8.1796875" style="2" customWidth="1"/>
    <col min="11003" max="11004" width="9" style="2" customWidth="1"/>
    <col min="11005" max="11005" width="17.1796875" style="2" customWidth="1"/>
    <col min="11006" max="11006" width="9" style="2" customWidth="1"/>
    <col min="11007" max="11007" width="12.54296875" style="2" customWidth="1"/>
    <col min="11008" max="11008" width="9" style="2" customWidth="1"/>
    <col min="11009" max="11009" width="11.453125" style="2" customWidth="1"/>
    <col min="11010" max="11010" width="11.1796875" style="2" customWidth="1"/>
    <col min="11011" max="11011" width="13.54296875" style="2" customWidth="1"/>
    <col min="11012" max="11012" width="11.26953125" style="2" customWidth="1"/>
    <col min="11013" max="11013" width="10.81640625" style="2" customWidth="1"/>
    <col min="11014" max="11014" width="12.26953125" style="2" customWidth="1"/>
    <col min="11015" max="11015" width="9" style="2" customWidth="1"/>
    <col min="11016" max="11016" width="7.54296875" style="2" customWidth="1"/>
    <col min="11017" max="11019" width="9" style="2"/>
    <col min="11020" max="11020" width="6.81640625" style="2" bestFit="1" customWidth="1"/>
    <col min="11021" max="11021" width="6.453125" style="2" bestFit="1" customWidth="1"/>
    <col min="11022" max="11022" width="7.81640625" style="2" bestFit="1" customWidth="1"/>
    <col min="11023" max="11023" width="7.54296875" style="2" bestFit="1" customWidth="1"/>
    <col min="11024" max="11024" width="9.453125" style="2" bestFit="1" customWidth="1"/>
    <col min="11025" max="11025" width="9.54296875" style="2" bestFit="1" customWidth="1"/>
    <col min="11026" max="11026" width="6.81640625" style="2" bestFit="1" customWidth="1"/>
    <col min="11027" max="11027" width="9" style="2"/>
    <col min="11028" max="11028" width="6.453125" style="2" bestFit="1" customWidth="1"/>
    <col min="11029" max="11029" width="11.1796875" style="2" customWidth="1"/>
    <col min="11030" max="11031" width="6.81640625" style="2" bestFit="1" customWidth="1"/>
    <col min="11032" max="11032" width="5.81640625" style="2" bestFit="1" customWidth="1"/>
    <col min="11033" max="11033" width="6.54296875" style="2" bestFit="1" customWidth="1"/>
    <col min="11034" max="11034" width="11.26953125" style="2" customWidth="1"/>
    <col min="11035" max="11035" width="9" style="2" customWidth="1"/>
    <col min="11036" max="11036" width="12.54296875" style="2" customWidth="1"/>
    <col min="11037" max="11037" width="14.54296875" style="2" bestFit="1" customWidth="1"/>
    <col min="11038" max="11038" width="17.54296875" style="2" bestFit="1" customWidth="1"/>
    <col min="11039" max="11039" width="17.26953125" style="2" bestFit="1" customWidth="1"/>
    <col min="11040" max="11040" width="15.26953125" style="2" bestFit="1" customWidth="1"/>
    <col min="11041" max="11041" width="17.54296875" style="2" bestFit="1" customWidth="1"/>
    <col min="11042" max="11257" width="9" style="2"/>
    <col min="11258" max="11258" width="8.1796875" style="2" customWidth="1"/>
    <col min="11259" max="11260" width="9" style="2" customWidth="1"/>
    <col min="11261" max="11261" width="17.1796875" style="2" customWidth="1"/>
    <col min="11262" max="11262" width="9" style="2" customWidth="1"/>
    <col min="11263" max="11263" width="12.54296875" style="2" customWidth="1"/>
    <col min="11264" max="11264" width="9" style="2" customWidth="1"/>
    <col min="11265" max="11265" width="11.453125" style="2" customWidth="1"/>
    <col min="11266" max="11266" width="11.1796875" style="2" customWidth="1"/>
    <col min="11267" max="11267" width="13.54296875" style="2" customWidth="1"/>
    <col min="11268" max="11268" width="11.26953125" style="2" customWidth="1"/>
    <col min="11269" max="11269" width="10.81640625" style="2" customWidth="1"/>
    <col min="11270" max="11270" width="12.26953125" style="2" customWidth="1"/>
    <col min="11271" max="11271" width="9" style="2" customWidth="1"/>
    <col min="11272" max="11272" width="7.54296875" style="2" customWidth="1"/>
    <col min="11273" max="11275" width="9" style="2"/>
    <col min="11276" max="11276" width="6.81640625" style="2" bestFit="1" customWidth="1"/>
    <col min="11277" max="11277" width="6.453125" style="2" bestFit="1" customWidth="1"/>
    <col min="11278" max="11278" width="7.81640625" style="2" bestFit="1" customWidth="1"/>
    <col min="11279" max="11279" width="7.54296875" style="2" bestFit="1" customWidth="1"/>
    <col min="11280" max="11280" width="9.453125" style="2" bestFit="1" customWidth="1"/>
    <col min="11281" max="11281" width="9.54296875" style="2" bestFit="1" customWidth="1"/>
    <col min="11282" max="11282" width="6.81640625" style="2" bestFit="1" customWidth="1"/>
    <col min="11283" max="11283" width="9" style="2"/>
    <col min="11284" max="11284" width="6.453125" style="2" bestFit="1" customWidth="1"/>
    <col min="11285" max="11285" width="11.1796875" style="2" customWidth="1"/>
    <col min="11286" max="11287" width="6.81640625" style="2" bestFit="1" customWidth="1"/>
    <col min="11288" max="11288" width="5.81640625" style="2" bestFit="1" customWidth="1"/>
    <col min="11289" max="11289" width="6.54296875" style="2" bestFit="1" customWidth="1"/>
    <col min="11290" max="11290" width="11.26953125" style="2" customWidth="1"/>
    <col min="11291" max="11291" width="9" style="2" customWidth="1"/>
    <col min="11292" max="11292" width="12.54296875" style="2" customWidth="1"/>
    <col min="11293" max="11293" width="14.54296875" style="2" bestFit="1" customWidth="1"/>
    <col min="11294" max="11294" width="17.54296875" style="2" bestFit="1" customWidth="1"/>
    <col min="11295" max="11295" width="17.26953125" style="2" bestFit="1" customWidth="1"/>
    <col min="11296" max="11296" width="15.26953125" style="2" bestFit="1" customWidth="1"/>
    <col min="11297" max="11297" width="17.54296875" style="2" bestFit="1" customWidth="1"/>
    <col min="11298" max="11513" width="9" style="2"/>
    <col min="11514" max="11514" width="8.1796875" style="2" customWidth="1"/>
    <col min="11515" max="11516" width="9" style="2" customWidth="1"/>
    <col min="11517" max="11517" width="17.1796875" style="2" customWidth="1"/>
    <col min="11518" max="11518" width="9" style="2" customWidth="1"/>
    <col min="11519" max="11519" width="12.54296875" style="2" customWidth="1"/>
    <col min="11520" max="11520" width="9" style="2" customWidth="1"/>
    <col min="11521" max="11521" width="11.453125" style="2" customWidth="1"/>
    <col min="11522" max="11522" width="11.1796875" style="2" customWidth="1"/>
    <col min="11523" max="11523" width="13.54296875" style="2" customWidth="1"/>
    <col min="11524" max="11524" width="11.26953125" style="2" customWidth="1"/>
    <col min="11525" max="11525" width="10.81640625" style="2" customWidth="1"/>
    <col min="11526" max="11526" width="12.26953125" style="2" customWidth="1"/>
    <col min="11527" max="11527" width="9" style="2" customWidth="1"/>
    <col min="11528" max="11528" width="7.54296875" style="2" customWidth="1"/>
    <col min="11529" max="11531" width="9" style="2"/>
    <col min="11532" max="11532" width="6.81640625" style="2" bestFit="1" customWidth="1"/>
    <col min="11533" max="11533" width="6.453125" style="2" bestFit="1" customWidth="1"/>
    <col min="11534" max="11534" width="7.81640625" style="2" bestFit="1" customWidth="1"/>
    <col min="11535" max="11535" width="7.54296875" style="2" bestFit="1" customWidth="1"/>
    <col min="11536" max="11536" width="9.453125" style="2" bestFit="1" customWidth="1"/>
    <col min="11537" max="11537" width="9.54296875" style="2" bestFit="1" customWidth="1"/>
    <col min="11538" max="11538" width="6.81640625" style="2" bestFit="1" customWidth="1"/>
    <col min="11539" max="11539" width="9" style="2"/>
    <col min="11540" max="11540" width="6.453125" style="2" bestFit="1" customWidth="1"/>
    <col min="11541" max="11541" width="11.1796875" style="2" customWidth="1"/>
    <col min="11542" max="11543" width="6.81640625" style="2" bestFit="1" customWidth="1"/>
    <col min="11544" max="11544" width="5.81640625" style="2" bestFit="1" customWidth="1"/>
    <col min="11545" max="11545" width="6.54296875" style="2" bestFit="1" customWidth="1"/>
    <col min="11546" max="11546" width="11.26953125" style="2" customWidth="1"/>
    <col min="11547" max="11547" width="9" style="2" customWidth="1"/>
    <col min="11548" max="11548" width="12.54296875" style="2" customWidth="1"/>
    <col min="11549" max="11549" width="14.54296875" style="2" bestFit="1" customWidth="1"/>
    <col min="11550" max="11550" width="17.54296875" style="2" bestFit="1" customWidth="1"/>
    <col min="11551" max="11551" width="17.26953125" style="2" bestFit="1" customWidth="1"/>
    <col min="11552" max="11552" width="15.26953125" style="2" bestFit="1" customWidth="1"/>
    <col min="11553" max="11553" width="17.54296875" style="2" bestFit="1" customWidth="1"/>
    <col min="11554" max="11769" width="9" style="2"/>
    <col min="11770" max="11770" width="8.1796875" style="2" customWidth="1"/>
    <col min="11771" max="11772" width="9" style="2" customWidth="1"/>
    <col min="11773" max="11773" width="17.1796875" style="2" customWidth="1"/>
    <col min="11774" max="11774" width="9" style="2" customWidth="1"/>
    <col min="11775" max="11775" width="12.54296875" style="2" customWidth="1"/>
    <col min="11776" max="11776" width="9" style="2" customWidth="1"/>
    <col min="11777" max="11777" width="11.453125" style="2" customWidth="1"/>
    <col min="11778" max="11778" width="11.1796875" style="2" customWidth="1"/>
    <col min="11779" max="11779" width="13.54296875" style="2" customWidth="1"/>
    <col min="11780" max="11780" width="11.26953125" style="2" customWidth="1"/>
    <col min="11781" max="11781" width="10.81640625" style="2" customWidth="1"/>
    <col min="11782" max="11782" width="12.26953125" style="2" customWidth="1"/>
    <col min="11783" max="11783" width="9" style="2" customWidth="1"/>
    <col min="11784" max="11784" width="7.54296875" style="2" customWidth="1"/>
    <col min="11785" max="11787" width="9" style="2"/>
    <col min="11788" max="11788" width="6.81640625" style="2" bestFit="1" customWidth="1"/>
    <col min="11789" max="11789" width="6.453125" style="2" bestFit="1" customWidth="1"/>
    <col min="11790" max="11790" width="7.81640625" style="2" bestFit="1" customWidth="1"/>
    <col min="11791" max="11791" width="7.54296875" style="2" bestFit="1" customWidth="1"/>
    <col min="11792" max="11792" width="9.453125" style="2" bestFit="1" customWidth="1"/>
    <col min="11793" max="11793" width="9.54296875" style="2" bestFit="1" customWidth="1"/>
    <col min="11794" max="11794" width="6.81640625" style="2" bestFit="1" customWidth="1"/>
    <col min="11795" max="11795" width="9" style="2"/>
    <col min="11796" max="11796" width="6.453125" style="2" bestFit="1" customWidth="1"/>
    <col min="11797" max="11797" width="11.1796875" style="2" customWidth="1"/>
    <col min="11798" max="11799" width="6.81640625" style="2" bestFit="1" customWidth="1"/>
    <col min="11800" max="11800" width="5.81640625" style="2" bestFit="1" customWidth="1"/>
    <col min="11801" max="11801" width="6.54296875" style="2" bestFit="1" customWidth="1"/>
    <col min="11802" max="11802" width="11.26953125" style="2" customWidth="1"/>
    <col min="11803" max="11803" width="9" style="2" customWidth="1"/>
    <col min="11804" max="11804" width="12.54296875" style="2" customWidth="1"/>
    <col min="11805" max="11805" width="14.54296875" style="2" bestFit="1" customWidth="1"/>
    <col min="11806" max="11806" width="17.54296875" style="2" bestFit="1" customWidth="1"/>
    <col min="11807" max="11807" width="17.26953125" style="2" bestFit="1" customWidth="1"/>
    <col min="11808" max="11808" width="15.26953125" style="2" bestFit="1" customWidth="1"/>
    <col min="11809" max="11809" width="17.54296875" style="2" bestFit="1" customWidth="1"/>
    <col min="11810" max="12025" width="9" style="2"/>
    <col min="12026" max="12026" width="8.1796875" style="2" customWidth="1"/>
    <col min="12027" max="12028" width="9" style="2" customWidth="1"/>
    <col min="12029" max="12029" width="17.1796875" style="2" customWidth="1"/>
    <col min="12030" max="12030" width="9" style="2" customWidth="1"/>
    <col min="12031" max="12031" width="12.54296875" style="2" customWidth="1"/>
    <col min="12032" max="12032" width="9" style="2" customWidth="1"/>
    <col min="12033" max="12033" width="11.453125" style="2" customWidth="1"/>
    <col min="12034" max="12034" width="11.1796875" style="2" customWidth="1"/>
    <col min="12035" max="12035" width="13.54296875" style="2" customWidth="1"/>
    <col min="12036" max="12036" width="11.26953125" style="2" customWidth="1"/>
    <col min="12037" max="12037" width="10.81640625" style="2" customWidth="1"/>
    <col min="12038" max="12038" width="12.26953125" style="2" customWidth="1"/>
    <col min="12039" max="12039" width="9" style="2" customWidth="1"/>
    <col min="12040" max="12040" width="7.54296875" style="2" customWidth="1"/>
    <col min="12041" max="12043" width="9" style="2"/>
    <col min="12044" max="12044" width="6.81640625" style="2" bestFit="1" customWidth="1"/>
    <col min="12045" max="12045" width="6.453125" style="2" bestFit="1" customWidth="1"/>
    <col min="12046" max="12046" width="7.81640625" style="2" bestFit="1" customWidth="1"/>
    <col min="12047" max="12047" width="7.54296875" style="2" bestFit="1" customWidth="1"/>
    <col min="12048" max="12048" width="9.453125" style="2" bestFit="1" customWidth="1"/>
    <col min="12049" max="12049" width="9.54296875" style="2" bestFit="1" customWidth="1"/>
    <col min="12050" max="12050" width="6.81640625" style="2" bestFit="1" customWidth="1"/>
    <col min="12051" max="12051" width="9" style="2"/>
    <col min="12052" max="12052" width="6.453125" style="2" bestFit="1" customWidth="1"/>
    <col min="12053" max="12053" width="11.1796875" style="2" customWidth="1"/>
    <col min="12054" max="12055" width="6.81640625" style="2" bestFit="1" customWidth="1"/>
    <col min="12056" max="12056" width="5.81640625" style="2" bestFit="1" customWidth="1"/>
    <col min="12057" max="12057" width="6.54296875" style="2" bestFit="1" customWidth="1"/>
    <col min="12058" max="12058" width="11.26953125" style="2" customWidth="1"/>
    <col min="12059" max="12059" width="9" style="2" customWidth="1"/>
    <col min="12060" max="12060" width="12.54296875" style="2" customWidth="1"/>
    <col min="12061" max="12061" width="14.54296875" style="2" bestFit="1" customWidth="1"/>
    <col min="12062" max="12062" width="17.54296875" style="2" bestFit="1" customWidth="1"/>
    <col min="12063" max="12063" width="17.26953125" style="2" bestFit="1" customWidth="1"/>
    <col min="12064" max="12064" width="15.26953125" style="2" bestFit="1" customWidth="1"/>
    <col min="12065" max="12065" width="17.54296875" style="2" bestFit="1" customWidth="1"/>
    <col min="12066" max="12281" width="9" style="2"/>
    <col min="12282" max="12282" width="8.1796875" style="2" customWidth="1"/>
    <col min="12283" max="12284" width="9" style="2" customWidth="1"/>
    <col min="12285" max="12285" width="17.1796875" style="2" customWidth="1"/>
    <col min="12286" max="12286" width="9" style="2" customWidth="1"/>
    <col min="12287" max="12287" width="12.54296875" style="2" customWidth="1"/>
    <col min="12288" max="12288" width="9" style="2" customWidth="1"/>
    <col min="12289" max="12289" width="11.453125" style="2" customWidth="1"/>
    <col min="12290" max="12290" width="11.1796875" style="2" customWidth="1"/>
    <col min="12291" max="12291" width="13.54296875" style="2" customWidth="1"/>
    <col min="12292" max="12292" width="11.26953125" style="2" customWidth="1"/>
    <col min="12293" max="12293" width="10.81640625" style="2" customWidth="1"/>
    <col min="12294" max="12294" width="12.26953125" style="2" customWidth="1"/>
    <col min="12295" max="12295" width="9" style="2" customWidth="1"/>
    <col min="12296" max="12296" width="7.54296875" style="2" customWidth="1"/>
    <col min="12297" max="12299" width="9" style="2"/>
    <col min="12300" max="12300" width="6.81640625" style="2" bestFit="1" customWidth="1"/>
    <col min="12301" max="12301" width="6.453125" style="2" bestFit="1" customWidth="1"/>
    <col min="12302" max="12302" width="7.81640625" style="2" bestFit="1" customWidth="1"/>
    <col min="12303" max="12303" width="7.54296875" style="2" bestFit="1" customWidth="1"/>
    <col min="12304" max="12304" width="9.453125" style="2" bestFit="1" customWidth="1"/>
    <col min="12305" max="12305" width="9.54296875" style="2" bestFit="1" customWidth="1"/>
    <col min="12306" max="12306" width="6.81640625" style="2" bestFit="1" customWidth="1"/>
    <col min="12307" max="12307" width="9" style="2"/>
    <col min="12308" max="12308" width="6.453125" style="2" bestFit="1" customWidth="1"/>
    <col min="12309" max="12309" width="11.1796875" style="2" customWidth="1"/>
    <col min="12310" max="12311" width="6.81640625" style="2" bestFit="1" customWidth="1"/>
    <col min="12312" max="12312" width="5.81640625" style="2" bestFit="1" customWidth="1"/>
    <col min="12313" max="12313" width="6.54296875" style="2" bestFit="1" customWidth="1"/>
    <col min="12314" max="12314" width="11.26953125" style="2" customWidth="1"/>
    <col min="12315" max="12315" width="9" style="2" customWidth="1"/>
    <col min="12316" max="12316" width="12.54296875" style="2" customWidth="1"/>
    <col min="12317" max="12317" width="14.54296875" style="2" bestFit="1" customWidth="1"/>
    <col min="12318" max="12318" width="17.54296875" style="2" bestFit="1" customWidth="1"/>
    <col min="12319" max="12319" width="17.26953125" style="2" bestFit="1" customWidth="1"/>
    <col min="12320" max="12320" width="15.26953125" style="2" bestFit="1" customWidth="1"/>
    <col min="12321" max="12321" width="17.54296875" style="2" bestFit="1" customWidth="1"/>
    <col min="12322" max="12537" width="9" style="2"/>
    <col min="12538" max="12538" width="8.1796875" style="2" customWidth="1"/>
    <col min="12539" max="12540" width="9" style="2" customWidth="1"/>
    <col min="12541" max="12541" width="17.1796875" style="2" customWidth="1"/>
    <col min="12542" max="12542" width="9" style="2" customWidth="1"/>
    <col min="12543" max="12543" width="12.54296875" style="2" customWidth="1"/>
    <col min="12544" max="12544" width="9" style="2" customWidth="1"/>
    <col min="12545" max="12545" width="11.453125" style="2" customWidth="1"/>
    <col min="12546" max="12546" width="11.1796875" style="2" customWidth="1"/>
    <col min="12547" max="12547" width="13.54296875" style="2" customWidth="1"/>
    <col min="12548" max="12548" width="11.26953125" style="2" customWidth="1"/>
    <col min="12549" max="12549" width="10.81640625" style="2" customWidth="1"/>
    <col min="12550" max="12550" width="12.26953125" style="2" customWidth="1"/>
    <col min="12551" max="12551" width="9" style="2" customWidth="1"/>
    <col min="12552" max="12552" width="7.54296875" style="2" customWidth="1"/>
    <col min="12553" max="12555" width="9" style="2"/>
    <col min="12556" max="12556" width="6.81640625" style="2" bestFit="1" customWidth="1"/>
    <col min="12557" max="12557" width="6.453125" style="2" bestFit="1" customWidth="1"/>
    <col min="12558" max="12558" width="7.81640625" style="2" bestFit="1" customWidth="1"/>
    <col min="12559" max="12559" width="7.54296875" style="2" bestFit="1" customWidth="1"/>
    <col min="12560" max="12560" width="9.453125" style="2" bestFit="1" customWidth="1"/>
    <col min="12561" max="12561" width="9.54296875" style="2" bestFit="1" customWidth="1"/>
    <col min="12562" max="12562" width="6.81640625" style="2" bestFit="1" customWidth="1"/>
    <col min="12563" max="12563" width="9" style="2"/>
    <col min="12564" max="12564" width="6.453125" style="2" bestFit="1" customWidth="1"/>
    <col min="12565" max="12565" width="11.1796875" style="2" customWidth="1"/>
    <col min="12566" max="12567" width="6.81640625" style="2" bestFit="1" customWidth="1"/>
    <col min="12568" max="12568" width="5.81640625" style="2" bestFit="1" customWidth="1"/>
    <col min="12569" max="12569" width="6.54296875" style="2" bestFit="1" customWidth="1"/>
    <col min="12570" max="12570" width="11.26953125" style="2" customWidth="1"/>
    <col min="12571" max="12571" width="9" style="2" customWidth="1"/>
    <col min="12572" max="12572" width="12.54296875" style="2" customWidth="1"/>
    <col min="12573" max="12573" width="14.54296875" style="2" bestFit="1" customWidth="1"/>
    <col min="12574" max="12574" width="17.54296875" style="2" bestFit="1" customWidth="1"/>
    <col min="12575" max="12575" width="17.26953125" style="2" bestFit="1" customWidth="1"/>
    <col min="12576" max="12576" width="15.26953125" style="2" bestFit="1" customWidth="1"/>
    <col min="12577" max="12577" width="17.54296875" style="2" bestFit="1" customWidth="1"/>
    <col min="12578" max="12793" width="9" style="2"/>
    <col min="12794" max="12794" width="8.1796875" style="2" customWidth="1"/>
    <col min="12795" max="12796" width="9" style="2" customWidth="1"/>
    <col min="12797" max="12797" width="17.1796875" style="2" customWidth="1"/>
    <col min="12798" max="12798" width="9" style="2" customWidth="1"/>
    <col min="12799" max="12799" width="12.54296875" style="2" customWidth="1"/>
    <col min="12800" max="12800" width="9" style="2" customWidth="1"/>
    <col min="12801" max="12801" width="11.453125" style="2" customWidth="1"/>
    <col min="12802" max="12802" width="11.1796875" style="2" customWidth="1"/>
    <col min="12803" max="12803" width="13.54296875" style="2" customWidth="1"/>
    <col min="12804" max="12804" width="11.26953125" style="2" customWidth="1"/>
    <col min="12805" max="12805" width="10.81640625" style="2" customWidth="1"/>
    <col min="12806" max="12806" width="12.26953125" style="2" customWidth="1"/>
    <col min="12807" max="12807" width="9" style="2" customWidth="1"/>
    <col min="12808" max="12808" width="7.54296875" style="2" customWidth="1"/>
    <col min="12809" max="12811" width="9" style="2"/>
    <col min="12812" max="12812" width="6.81640625" style="2" bestFit="1" customWidth="1"/>
    <col min="12813" max="12813" width="6.453125" style="2" bestFit="1" customWidth="1"/>
    <col min="12814" max="12814" width="7.81640625" style="2" bestFit="1" customWidth="1"/>
    <col min="12815" max="12815" width="7.54296875" style="2" bestFit="1" customWidth="1"/>
    <col min="12816" max="12816" width="9.453125" style="2" bestFit="1" customWidth="1"/>
    <col min="12817" max="12817" width="9.54296875" style="2" bestFit="1" customWidth="1"/>
    <col min="12818" max="12818" width="6.81640625" style="2" bestFit="1" customWidth="1"/>
    <col min="12819" max="12819" width="9" style="2"/>
    <col min="12820" max="12820" width="6.453125" style="2" bestFit="1" customWidth="1"/>
    <col min="12821" max="12821" width="11.1796875" style="2" customWidth="1"/>
    <col min="12822" max="12823" width="6.81640625" style="2" bestFit="1" customWidth="1"/>
    <col min="12824" max="12824" width="5.81640625" style="2" bestFit="1" customWidth="1"/>
    <col min="12825" max="12825" width="6.54296875" style="2" bestFit="1" customWidth="1"/>
    <col min="12826" max="12826" width="11.26953125" style="2" customWidth="1"/>
    <col min="12827" max="12827" width="9" style="2" customWidth="1"/>
    <col min="12828" max="12828" width="12.54296875" style="2" customWidth="1"/>
    <col min="12829" max="12829" width="14.54296875" style="2" bestFit="1" customWidth="1"/>
    <col min="12830" max="12830" width="17.54296875" style="2" bestFit="1" customWidth="1"/>
    <col min="12831" max="12831" width="17.26953125" style="2" bestFit="1" customWidth="1"/>
    <col min="12832" max="12832" width="15.26953125" style="2" bestFit="1" customWidth="1"/>
    <col min="12833" max="12833" width="17.54296875" style="2" bestFit="1" customWidth="1"/>
    <col min="12834" max="13049" width="9" style="2"/>
    <col min="13050" max="13050" width="8.1796875" style="2" customWidth="1"/>
    <col min="13051" max="13052" width="9" style="2" customWidth="1"/>
    <col min="13053" max="13053" width="17.1796875" style="2" customWidth="1"/>
    <col min="13054" max="13054" width="9" style="2" customWidth="1"/>
    <col min="13055" max="13055" width="12.54296875" style="2" customWidth="1"/>
    <col min="13056" max="13056" width="9" style="2" customWidth="1"/>
    <col min="13057" max="13057" width="11.453125" style="2" customWidth="1"/>
    <col min="13058" max="13058" width="11.1796875" style="2" customWidth="1"/>
    <col min="13059" max="13059" width="13.54296875" style="2" customWidth="1"/>
    <col min="13060" max="13060" width="11.26953125" style="2" customWidth="1"/>
    <col min="13061" max="13061" width="10.81640625" style="2" customWidth="1"/>
    <col min="13062" max="13062" width="12.26953125" style="2" customWidth="1"/>
    <col min="13063" max="13063" width="9" style="2" customWidth="1"/>
    <col min="13064" max="13064" width="7.54296875" style="2" customWidth="1"/>
    <col min="13065" max="13067" width="9" style="2"/>
    <col min="13068" max="13068" width="6.81640625" style="2" bestFit="1" customWidth="1"/>
    <col min="13069" max="13069" width="6.453125" style="2" bestFit="1" customWidth="1"/>
    <col min="13070" max="13070" width="7.81640625" style="2" bestFit="1" customWidth="1"/>
    <col min="13071" max="13071" width="7.54296875" style="2" bestFit="1" customWidth="1"/>
    <col min="13072" max="13072" width="9.453125" style="2" bestFit="1" customWidth="1"/>
    <col min="13073" max="13073" width="9.54296875" style="2" bestFit="1" customWidth="1"/>
    <col min="13074" max="13074" width="6.81640625" style="2" bestFit="1" customWidth="1"/>
    <col min="13075" max="13075" width="9" style="2"/>
    <col min="13076" max="13076" width="6.453125" style="2" bestFit="1" customWidth="1"/>
    <col min="13077" max="13077" width="11.1796875" style="2" customWidth="1"/>
    <col min="13078" max="13079" width="6.81640625" style="2" bestFit="1" customWidth="1"/>
    <col min="13080" max="13080" width="5.81640625" style="2" bestFit="1" customWidth="1"/>
    <col min="13081" max="13081" width="6.54296875" style="2" bestFit="1" customWidth="1"/>
    <col min="13082" max="13082" width="11.26953125" style="2" customWidth="1"/>
    <col min="13083" max="13083" width="9" style="2" customWidth="1"/>
    <col min="13084" max="13084" width="12.54296875" style="2" customWidth="1"/>
    <col min="13085" max="13085" width="14.54296875" style="2" bestFit="1" customWidth="1"/>
    <col min="13086" max="13086" width="17.54296875" style="2" bestFit="1" customWidth="1"/>
    <col min="13087" max="13087" width="17.26953125" style="2" bestFit="1" customWidth="1"/>
    <col min="13088" max="13088" width="15.26953125" style="2" bestFit="1" customWidth="1"/>
    <col min="13089" max="13089" width="17.54296875" style="2" bestFit="1" customWidth="1"/>
    <col min="13090" max="13305" width="9" style="2"/>
    <col min="13306" max="13306" width="8.1796875" style="2" customWidth="1"/>
    <col min="13307" max="13308" width="9" style="2" customWidth="1"/>
    <col min="13309" max="13309" width="17.1796875" style="2" customWidth="1"/>
    <col min="13310" max="13310" width="9" style="2" customWidth="1"/>
    <col min="13311" max="13311" width="12.54296875" style="2" customWidth="1"/>
    <col min="13312" max="13312" width="9" style="2" customWidth="1"/>
    <col min="13313" max="13313" width="11.453125" style="2" customWidth="1"/>
    <col min="13314" max="13314" width="11.1796875" style="2" customWidth="1"/>
    <col min="13315" max="13315" width="13.54296875" style="2" customWidth="1"/>
    <col min="13316" max="13316" width="11.26953125" style="2" customWidth="1"/>
    <col min="13317" max="13317" width="10.81640625" style="2" customWidth="1"/>
    <col min="13318" max="13318" width="12.26953125" style="2" customWidth="1"/>
    <col min="13319" max="13319" width="9" style="2" customWidth="1"/>
    <col min="13320" max="13320" width="7.54296875" style="2" customWidth="1"/>
    <col min="13321" max="13323" width="9" style="2"/>
    <col min="13324" max="13324" width="6.81640625" style="2" bestFit="1" customWidth="1"/>
    <col min="13325" max="13325" width="6.453125" style="2" bestFit="1" customWidth="1"/>
    <col min="13326" max="13326" width="7.81640625" style="2" bestFit="1" customWidth="1"/>
    <col min="13327" max="13327" width="7.54296875" style="2" bestFit="1" customWidth="1"/>
    <col min="13328" max="13328" width="9.453125" style="2" bestFit="1" customWidth="1"/>
    <col min="13329" max="13329" width="9.54296875" style="2" bestFit="1" customWidth="1"/>
    <col min="13330" max="13330" width="6.81640625" style="2" bestFit="1" customWidth="1"/>
    <col min="13331" max="13331" width="9" style="2"/>
    <col min="13332" max="13332" width="6.453125" style="2" bestFit="1" customWidth="1"/>
    <col min="13333" max="13333" width="11.1796875" style="2" customWidth="1"/>
    <col min="13334" max="13335" width="6.81640625" style="2" bestFit="1" customWidth="1"/>
    <col min="13336" max="13336" width="5.81640625" style="2" bestFit="1" customWidth="1"/>
    <col min="13337" max="13337" width="6.54296875" style="2" bestFit="1" customWidth="1"/>
    <col min="13338" max="13338" width="11.26953125" style="2" customWidth="1"/>
    <col min="13339" max="13339" width="9" style="2" customWidth="1"/>
    <col min="13340" max="13340" width="12.54296875" style="2" customWidth="1"/>
    <col min="13341" max="13341" width="14.54296875" style="2" bestFit="1" customWidth="1"/>
    <col min="13342" max="13342" width="17.54296875" style="2" bestFit="1" customWidth="1"/>
    <col min="13343" max="13343" width="17.26953125" style="2" bestFit="1" customWidth="1"/>
    <col min="13344" max="13344" width="15.26953125" style="2" bestFit="1" customWidth="1"/>
    <col min="13345" max="13345" width="17.54296875" style="2" bestFit="1" customWidth="1"/>
    <col min="13346" max="13561" width="9" style="2"/>
    <col min="13562" max="13562" width="8.1796875" style="2" customWidth="1"/>
    <col min="13563" max="13564" width="9" style="2" customWidth="1"/>
    <col min="13565" max="13565" width="17.1796875" style="2" customWidth="1"/>
    <col min="13566" max="13566" width="9" style="2" customWidth="1"/>
    <col min="13567" max="13567" width="12.54296875" style="2" customWidth="1"/>
    <col min="13568" max="13568" width="9" style="2" customWidth="1"/>
    <col min="13569" max="13569" width="11.453125" style="2" customWidth="1"/>
    <col min="13570" max="13570" width="11.1796875" style="2" customWidth="1"/>
    <col min="13571" max="13571" width="13.54296875" style="2" customWidth="1"/>
    <col min="13572" max="13572" width="11.26953125" style="2" customWidth="1"/>
    <col min="13573" max="13573" width="10.81640625" style="2" customWidth="1"/>
    <col min="13574" max="13574" width="12.26953125" style="2" customWidth="1"/>
    <col min="13575" max="13575" width="9" style="2" customWidth="1"/>
    <col min="13576" max="13576" width="7.54296875" style="2" customWidth="1"/>
    <col min="13577" max="13579" width="9" style="2"/>
    <col min="13580" max="13580" width="6.81640625" style="2" bestFit="1" customWidth="1"/>
    <col min="13581" max="13581" width="6.453125" style="2" bestFit="1" customWidth="1"/>
    <col min="13582" max="13582" width="7.81640625" style="2" bestFit="1" customWidth="1"/>
    <col min="13583" max="13583" width="7.54296875" style="2" bestFit="1" customWidth="1"/>
    <col min="13584" max="13584" width="9.453125" style="2" bestFit="1" customWidth="1"/>
    <col min="13585" max="13585" width="9.54296875" style="2" bestFit="1" customWidth="1"/>
    <col min="13586" max="13586" width="6.81640625" style="2" bestFit="1" customWidth="1"/>
    <col min="13587" max="13587" width="9" style="2"/>
    <col min="13588" max="13588" width="6.453125" style="2" bestFit="1" customWidth="1"/>
    <col min="13589" max="13589" width="11.1796875" style="2" customWidth="1"/>
    <col min="13590" max="13591" width="6.81640625" style="2" bestFit="1" customWidth="1"/>
    <col min="13592" max="13592" width="5.81640625" style="2" bestFit="1" customWidth="1"/>
    <col min="13593" max="13593" width="6.54296875" style="2" bestFit="1" customWidth="1"/>
    <col min="13594" max="13594" width="11.26953125" style="2" customWidth="1"/>
    <col min="13595" max="13595" width="9" style="2" customWidth="1"/>
    <col min="13596" max="13596" width="12.54296875" style="2" customWidth="1"/>
    <col min="13597" max="13597" width="14.54296875" style="2" bestFit="1" customWidth="1"/>
    <col min="13598" max="13598" width="17.54296875" style="2" bestFit="1" customWidth="1"/>
    <col min="13599" max="13599" width="17.26953125" style="2" bestFit="1" customWidth="1"/>
    <col min="13600" max="13600" width="15.26953125" style="2" bestFit="1" customWidth="1"/>
    <col min="13601" max="13601" width="17.54296875" style="2" bestFit="1" customWidth="1"/>
    <col min="13602" max="13817" width="9" style="2"/>
    <col min="13818" max="13818" width="8.1796875" style="2" customWidth="1"/>
    <col min="13819" max="13820" width="9" style="2" customWidth="1"/>
    <col min="13821" max="13821" width="17.1796875" style="2" customWidth="1"/>
    <col min="13822" max="13822" width="9" style="2" customWidth="1"/>
    <col min="13823" max="13823" width="12.54296875" style="2" customWidth="1"/>
    <col min="13824" max="13824" width="9" style="2" customWidth="1"/>
    <col min="13825" max="13825" width="11.453125" style="2" customWidth="1"/>
    <col min="13826" max="13826" width="11.1796875" style="2" customWidth="1"/>
    <col min="13827" max="13827" width="13.54296875" style="2" customWidth="1"/>
    <col min="13828" max="13828" width="11.26953125" style="2" customWidth="1"/>
    <col min="13829" max="13829" width="10.81640625" style="2" customWidth="1"/>
    <col min="13830" max="13830" width="12.26953125" style="2" customWidth="1"/>
    <col min="13831" max="13831" width="9" style="2" customWidth="1"/>
    <col min="13832" max="13832" width="7.54296875" style="2" customWidth="1"/>
    <col min="13833" max="13835" width="9" style="2"/>
    <col min="13836" max="13836" width="6.81640625" style="2" bestFit="1" customWidth="1"/>
    <col min="13837" max="13837" width="6.453125" style="2" bestFit="1" customWidth="1"/>
    <col min="13838" max="13838" width="7.81640625" style="2" bestFit="1" customWidth="1"/>
    <col min="13839" max="13839" width="7.54296875" style="2" bestFit="1" customWidth="1"/>
    <col min="13840" max="13840" width="9.453125" style="2" bestFit="1" customWidth="1"/>
    <col min="13841" max="13841" width="9.54296875" style="2" bestFit="1" customWidth="1"/>
    <col min="13842" max="13842" width="6.81640625" style="2" bestFit="1" customWidth="1"/>
    <col min="13843" max="13843" width="9" style="2"/>
    <col min="13844" max="13844" width="6.453125" style="2" bestFit="1" customWidth="1"/>
    <col min="13845" max="13845" width="11.1796875" style="2" customWidth="1"/>
    <col min="13846" max="13847" width="6.81640625" style="2" bestFit="1" customWidth="1"/>
    <col min="13848" max="13848" width="5.81640625" style="2" bestFit="1" customWidth="1"/>
    <col min="13849" max="13849" width="6.54296875" style="2" bestFit="1" customWidth="1"/>
    <col min="13850" max="13850" width="11.26953125" style="2" customWidth="1"/>
    <col min="13851" max="13851" width="9" style="2" customWidth="1"/>
    <col min="13852" max="13852" width="12.54296875" style="2" customWidth="1"/>
    <col min="13853" max="13853" width="14.54296875" style="2" bestFit="1" customWidth="1"/>
    <col min="13854" max="13854" width="17.54296875" style="2" bestFit="1" customWidth="1"/>
    <col min="13855" max="13855" width="17.26953125" style="2" bestFit="1" customWidth="1"/>
    <col min="13856" max="13856" width="15.26953125" style="2" bestFit="1" customWidth="1"/>
    <col min="13857" max="13857" width="17.54296875" style="2" bestFit="1" customWidth="1"/>
    <col min="13858" max="14073" width="9" style="2"/>
    <col min="14074" max="14074" width="8.1796875" style="2" customWidth="1"/>
    <col min="14075" max="14076" width="9" style="2" customWidth="1"/>
    <col min="14077" max="14077" width="17.1796875" style="2" customWidth="1"/>
    <col min="14078" max="14078" width="9" style="2" customWidth="1"/>
    <col min="14079" max="14079" width="12.54296875" style="2" customWidth="1"/>
    <col min="14080" max="14080" width="9" style="2" customWidth="1"/>
    <col min="14081" max="14081" width="11.453125" style="2" customWidth="1"/>
    <col min="14082" max="14082" width="11.1796875" style="2" customWidth="1"/>
    <col min="14083" max="14083" width="13.54296875" style="2" customWidth="1"/>
    <col min="14084" max="14084" width="11.26953125" style="2" customWidth="1"/>
    <col min="14085" max="14085" width="10.81640625" style="2" customWidth="1"/>
    <col min="14086" max="14086" width="12.26953125" style="2" customWidth="1"/>
    <col min="14087" max="14087" width="9" style="2" customWidth="1"/>
    <col min="14088" max="14088" width="7.54296875" style="2" customWidth="1"/>
    <col min="14089" max="14091" width="9" style="2"/>
    <col min="14092" max="14092" width="6.81640625" style="2" bestFit="1" customWidth="1"/>
    <col min="14093" max="14093" width="6.453125" style="2" bestFit="1" customWidth="1"/>
    <col min="14094" max="14094" width="7.81640625" style="2" bestFit="1" customWidth="1"/>
    <col min="14095" max="14095" width="7.54296875" style="2" bestFit="1" customWidth="1"/>
    <col min="14096" max="14096" width="9.453125" style="2" bestFit="1" customWidth="1"/>
    <col min="14097" max="14097" width="9.54296875" style="2" bestFit="1" customWidth="1"/>
    <col min="14098" max="14098" width="6.81640625" style="2" bestFit="1" customWidth="1"/>
    <col min="14099" max="14099" width="9" style="2"/>
    <col min="14100" max="14100" width="6.453125" style="2" bestFit="1" customWidth="1"/>
    <col min="14101" max="14101" width="11.1796875" style="2" customWidth="1"/>
    <col min="14102" max="14103" width="6.81640625" style="2" bestFit="1" customWidth="1"/>
    <col min="14104" max="14104" width="5.81640625" style="2" bestFit="1" customWidth="1"/>
    <col min="14105" max="14105" width="6.54296875" style="2" bestFit="1" customWidth="1"/>
    <col min="14106" max="14106" width="11.26953125" style="2" customWidth="1"/>
    <col min="14107" max="14107" width="9" style="2" customWidth="1"/>
    <col min="14108" max="14108" width="12.54296875" style="2" customWidth="1"/>
    <col min="14109" max="14109" width="14.54296875" style="2" bestFit="1" customWidth="1"/>
    <col min="14110" max="14110" width="17.54296875" style="2" bestFit="1" customWidth="1"/>
    <col min="14111" max="14111" width="17.26953125" style="2" bestFit="1" customWidth="1"/>
    <col min="14112" max="14112" width="15.26953125" style="2" bestFit="1" customWidth="1"/>
    <col min="14113" max="14113" width="17.54296875" style="2" bestFit="1" customWidth="1"/>
    <col min="14114" max="14329" width="9" style="2"/>
    <col min="14330" max="14330" width="8.1796875" style="2" customWidth="1"/>
    <col min="14331" max="14332" width="9" style="2" customWidth="1"/>
    <col min="14333" max="14333" width="17.1796875" style="2" customWidth="1"/>
    <col min="14334" max="14334" width="9" style="2" customWidth="1"/>
    <col min="14335" max="14335" width="12.54296875" style="2" customWidth="1"/>
    <col min="14336" max="14336" width="9" style="2" customWidth="1"/>
    <col min="14337" max="14337" width="11.453125" style="2" customWidth="1"/>
    <col min="14338" max="14338" width="11.1796875" style="2" customWidth="1"/>
    <col min="14339" max="14339" width="13.54296875" style="2" customWidth="1"/>
    <col min="14340" max="14340" width="11.26953125" style="2" customWidth="1"/>
    <col min="14341" max="14341" width="10.81640625" style="2" customWidth="1"/>
    <col min="14342" max="14342" width="12.26953125" style="2" customWidth="1"/>
    <col min="14343" max="14343" width="9" style="2" customWidth="1"/>
    <col min="14344" max="14344" width="7.54296875" style="2" customWidth="1"/>
    <col min="14345" max="14347" width="9" style="2"/>
    <col min="14348" max="14348" width="6.81640625" style="2" bestFit="1" customWidth="1"/>
    <col min="14349" max="14349" width="6.453125" style="2" bestFit="1" customWidth="1"/>
    <col min="14350" max="14350" width="7.81640625" style="2" bestFit="1" customWidth="1"/>
    <col min="14351" max="14351" width="7.54296875" style="2" bestFit="1" customWidth="1"/>
    <col min="14352" max="14352" width="9.453125" style="2" bestFit="1" customWidth="1"/>
    <col min="14353" max="14353" width="9.54296875" style="2" bestFit="1" customWidth="1"/>
    <col min="14354" max="14354" width="6.81640625" style="2" bestFit="1" customWidth="1"/>
    <col min="14355" max="14355" width="9" style="2"/>
    <col min="14356" max="14356" width="6.453125" style="2" bestFit="1" customWidth="1"/>
    <col min="14357" max="14357" width="11.1796875" style="2" customWidth="1"/>
    <col min="14358" max="14359" width="6.81640625" style="2" bestFit="1" customWidth="1"/>
    <col min="14360" max="14360" width="5.81640625" style="2" bestFit="1" customWidth="1"/>
    <col min="14361" max="14361" width="6.54296875" style="2" bestFit="1" customWidth="1"/>
    <col min="14362" max="14362" width="11.26953125" style="2" customWidth="1"/>
    <col min="14363" max="14363" width="9" style="2" customWidth="1"/>
    <col min="14364" max="14364" width="12.54296875" style="2" customWidth="1"/>
    <col min="14365" max="14365" width="14.54296875" style="2" bestFit="1" customWidth="1"/>
    <col min="14366" max="14366" width="17.54296875" style="2" bestFit="1" customWidth="1"/>
    <col min="14367" max="14367" width="17.26953125" style="2" bestFit="1" customWidth="1"/>
    <col min="14368" max="14368" width="15.26953125" style="2" bestFit="1" customWidth="1"/>
    <col min="14369" max="14369" width="17.54296875" style="2" bestFit="1" customWidth="1"/>
    <col min="14370" max="14585" width="9" style="2"/>
    <col min="14586" max="14586" width="8.1796875" style="2" customWidth="1"/>
    <col min="14587" max="14588" width="9" style="2" customWidth="1"/>
    <col min="14589" max="14589" width="17.1796875" style="2" customWidth="1"/>
    <col min="14590" max="14590" width="9" style="2" customWidth="1"/>
    <col min="14591" max="14591" width="12.54296875" style="2" customWidth="1"/>
    <col min="14592" max="14592" width="9" style="2" customWidth="1"/>
    <col min="14593" max="14593" width="11.453125" style="2" customWidth="1"/>
    <col min="14594" max="14594" width="11.1796875" style="2" customWidth="1"/>
    <col min="14595" max="14595" width="13.54296875" style="2" customWidth="1"/>
    <col min="14596" max="14596" width="11.26953125" style="2" customWidth="1"/>
    <col min="14597" max="14597" width="10.81640625" style="2" customWidth="1"/>
    <col min="14598" max="14598" width="12.26953125" style="2" customWidth="1"/>
    <col min="14599" max="14599" width="9" style="2" customWidth="1"/>
    <col min="14600" max="14600" width="7.54296875" style="2" customWidth="1"/>
    <col min="14601" max="14603" width="9" style="2"/>
    <col min="14604" max="14604" width="6.81640625" style="2" bestFit="1" customWidth="1"/>
    <col min="14605" max="14605" width="6.453125" style="2" bestFit="1" customWidth="1"/>
    <col min="14606" max="14606" width="7.81640625" style="2" bestFit="1" customWidth="1"/>
    <col min="14607" max="14607" width="7.54296875" style="2" bestFit="1" customWidth="1"/>
    <col min="14608" max="14608" width="9.453125" style="2" bestFit="1" customWidth="1"/>
    <col min="14609" max="14609" width="9.54296875" style="2" bestFit="1" customWidth="1"/>
    <col min="14610" max="14610" width="6.81640625" style="2" bestFit="1" customWidth="1"/>
    <col min="14611" max="14611" width="9" style="2"/>
    <col min="14612" max="14612" width="6.453125" style="2" bestFit="1" customWidth="1"/>
    <col min="14613" max="14613" width="11.1796875" style="2" customWidth="1"/>
    <col min="14614" max="14615" width="6.81640625" style="2" bestFit="1" customWidth="1"/>
    <col min="14616" max="14616" width="5.81640625" style="2" bestFit="1" customWidth="1"/>
    <col min="14617" max="14617" width="6.54296875" style="2" bestFit="1" customWidth="1"/>
    <col min="14618" max="14618" width="11.26953125" style="2" customWidth="1"/>
    <col min="14619" max="14619" width="9" style="2" customWidth="1"/>
    <col min="14620" max="14620" width="12.54296875" style="2" customWidth="1"/>
    <col min="14621" max="14621" width="14.54296875" style="2" bestFit="1" customWidth="1"/>
    <col min="14622" max="14622" width="17.54296875" style="2" bestFit="1" customWidth="1"/>
    <col min="14623" max="14623" width="17.26953125" style="2" bestFit="1" customWidth="1"/>
    <col min="14624" max="14624" width="15.26953125" style="2" bestFit="1" customWidth="1"/>
    <col min="14625" max="14625" width="17.54296875" style="2" bestFit="1" customWidth="1"/>
    <col min="14626" max="14841" width="9" style="2"/>
    <col min="14842" max="14842" width="8.1796875" style="2" customWidth="1"/>
    <col min="14843" max="14844" width="9" style="2" customWidth="1"/>
    <col min="14845" max="14845" width="17.1796875" style="2" customWidth="1"/>
    <col min="14846" max="14846" width="9" style="2" customWidth="1"/>
    <col min="14847" max="14847" width="12.54296875" style="2" customWidth="1"/>
    <col min="14848" max="14848" width="9" style="2" customWidth="1"/>
    <col min="14849" max="14849" width="11.453125" style="2" customWidth="1"/>
    <col min="14850" max="14850" width="11.1796875" style="2" customWidth="1"/>
    <col min="14851" max="14851" width="13.54296875" style="2" customWidth="1"/>
    <col min="14852" max="14852" width="11.26953125" style="2" customWidth="1"/>
    <col min="14853" max="14853" width="10.81640625" style="2" customWidth="1"/>
    <col min="14854" max="14854" width="12.26953125" style="2" customWidth="1"/>
    <col min="14855" max="14855" width="9" style="2" customWidth="1"/>
    <col min="14856" max="14856" width="7.54296875" style="2" customWidth="1"/>
    <col min="14857" max="14859" width="9" style="2"/>
    <col min="14860" max="14860" width="6.81640625" style="2" bestFit="1" customWidth="1"/>
    <col min="14861" max="14861" width="6.453125" style="2" bestFit="1" customWidth="1"/>
    <col min="14862" max="14862" width="7.81640625" style="2" bestFit="1" customWidth="1"/>
    <col min="14863" max="14863" width="7.54296875" style="2" bestFit="1" customWidth="1"/>
    <col min="14864" max="14864" width="9.453125" style="2" bestFit="1" customWidth="1"/>
    <col min="14865" max="14865" width="9.54296875" style="2" bestFit="1" customWidth="1"/>
    <col min="14866" max="14866" width="6.81640625" style="2" bestFit="1" customWidth="1"/>
    <col min="14867" max="14867" width="9" style="2"/>
    <col min="14868" max="14868" width="6.453125" style="2" bestFit="1" customWidth="1"/>
    <col min="14869" max="14869" width="11.1796875" style="2" customWidth="1"/>
    <col min="14870" max="14871" width="6.81640625" style="2" bestFit="1" customWidth="1"/>
    <col min="14872" max="14872" width="5.81640625" style="2" bestFit="1" customWidth="1"/>
    <col min="14873" max="14873" width="6.54296875" style="2" bestFit="1" customWidth="1"/>
    <col min="14874" max="14874" width="11.26953125" style="2" customWidth="1"/>
    <col min="14875" max="14875" width="9" style="2" customWidth="1"/>
    <col min="14876" max="14876" width="12.54296875" style="2" customWidth="1"/>
    <col min="14877" max="14877" width="14.54296875" style="2" bestFit="1" customWidth="1"/>
    <col min="14878" max="14878" width="17.54296875" style="2" bestFit="1" customWidth="1"/>
    <col min="14879" max="14879" width="17.26953125" style="2" bestFit="1" customWidth="1"/>
    <col min="14880" max="14880" width="15.26953125" style="2" bestFit="1" customWidth="1"/>
    <col min="14881" max="14881" width="17.54296875" style="2" bestFit="1" customWidth="1"/>
    <col min="14882" max="15097" width="9" style="2"/>
    <col min="15098" max="15098" width="8.1796875" style="2" customWidth="1"/>
    <col min="15099" max="15100" width="9" style="2" customWidth="1"/>
    <col min="15101" max="15101" width="17.1796875" style="2" customWidth="1"/>
    <col min="15102" max="15102" width="9" style="2" customWidth="1"/>
    <col min="15103" max="15103" width="12.54296875" style="2" customWidth="1"/>
    <col min="15104" max="15104" width="9" style="2" customWidth="1"/>
    <col min="15105" max="15105" width="11.453125" style="2" customWidth="1"/>
    <col min="15106" max="15106" width="11.1796875" style="2" customWidth="1"/>
    <col min="15107" max="15107" width="13.54296875" style="2" customWidth="1"/>
    <col min="15108" max="15108" width="11.26953125" style="2" customWidth="1"/>
    <col min="15109" max="15109" width="10.81640625" style="2" customWidth="1"/>
    <col min="15110" max="15110" width="12.26953125" style="2" customWidth="1"/>
    <col min="15111" max="15111" width="9" style="2" customWidth="1"/>
    <col min="15112" max="15112" width="7.54296875" style="2" customWidth="1"/>
    <col min="15113" max="15115" width="9" style="2"/>
    <col min="15116" max="15116" width="6.81640625" style="2" bestFit="1" customWidth="1"/>
    <col min="15117" max="15117" width="6.453125" style="2" bestFit="1" customWidth="1"/>
    <col min="15118" max="15118" width="7.81640625" style="2" bestFit="1" customWidth="1"/>
    <col min="15119" max="15119" width="7.54296875" style="2" bestFit="1" customWidth="1"/>
    <col min="15120" max="15120" width="9.453125" style="2" bestFit="1" customWidth="1"/>
    <col min="15121" max="15121" width="9.54296875" style="2" bestFit="1" customWidth="1"/>
    <col min="15122" max="15122" width="6.81640625" style="2" bestFit="1" customWidth="1"/>
    <col min="15123" max="15123" width="9" style="2"/>
    <col min="15124" max="15124" width="6.453125" style="2" bestFit="1" customWidth="1"/>
    <col min="15125" max="15125" width="11.1796875" style="2" customWidth="1"/>
    <col min="15126" max="15127" width="6.81640625" style="2" bestFit="1" customWidth="1"/>
    <col min="15128" max="15128" width="5.81640625" style="2" bestFit="1" customWidth="1"/>
    <col min="15129" max="15129" width="6.54296875" style="2" bestFit="1" customWidth="1"/>
    <col min="15130" max="15130" width="11.26953125" style="2" customWidth="1"/>
    <col min="15131" max="15131" width="9" style="2" customWidth="1"/>
    <col min="15132" max="15132" width="12.54296875" style="2" customWidth="1"/>
    <col min="15133" max="15133" width="14.54296875" style="2" bestFit="1" customWidth="1"/>
    <col min="15134" max="15134" width="17.54296875" style="2" bestFit="1" customWidth="1"/>
    <col min="15135" max="15135" width="17.26953125" style="2" bestFit="1" customWidth="1"/>
    <col min="15136" max="15136" width="15.26953125" style="2" bestFit="1" customWidth="1"/>
    <col min="15137" max="15137" width="17.54296875" style="2" bestFit="1" customWidth="1"/>
    <col min="15138" max="15353" width="9" style="2"/>
    <col min="15354" max="15354" width="8.1796875" style="2" customWidth="1"/>
    <col min="15355" max="15356" width="9" style="2" customWidth="1"/>
    <col min="15357" max="15357" width="17.1796875" style="2" customWidth="1"/>
    <col min="15358" max="15358" width="9" style="2" customWidth="1"/>
    <col min="15359" max="15359" width="12.54296875" style="2" customWidth="1"/>
    <col min="15360" max="15360" width="9" style="2" customWidth="1"/>
    <col min="15361" max="15361" width="11.453125" style="2" customWidth="1"/>
    <col min="15362" max="15362" width="11.1796875" style="2" customWidth="1"/>
    <col min="15363" max="15363" width="13.54296875" style="2" customWidth="1"/>
    <col min="15364" max="15364" width="11.26953125" style="2" customWidth="1"/>
    <col min="15365" max="15365" width="10.81640625" style="2" customWidth="1"/>
    <col min="15366" max="15366" width="12.26953125" style="2" customWidth="1"/>
    <col min="15367" max="15367" width="9" style="2" customWidth="1"/>
    <col min="15368" max="15368" width="7.54296875" style="2" customWidth="1"/>
    <col min="15369" max="15371" width="9" style="2"/>
    <col min="15372" max="15372" width="6.81640625" style="2" bestFit="1" customWidth="1"/>
    <col min="15373" max="15373" width="6.453125" style="2" bestFit="1" customWidth="1"/>
    <col min="15374" max="15374" width="7.81640625" style="2" bestFit="1" customWidth="1"/>
    <col min="15375" max="15375" width="7.54296875" style="2" bestFit="1" customWidth="1"/>
    <col min="15376" max="15376" width="9.453125" style="2" bestFit="1" customWidth="1"/>
    <col min="15377" max="15377" width="9.54296875" style="2" bestFit="1" customWidth="1"/>
    <col min="15378" max="15378" width="6.81640625" style="2" bestFit="1" customWidth="1"/>
    <col min="15379" max="15379" width="9" style="2"/>
    <col min="15380" max="15380" width="6.453125" style="2" bestFit="1" customWidth="1"/>
    <col min="15381" max="15381" width="11.1796875" style="2" customWidth="1"/>
    <col min="15382" max="15383" width="6.81640625" style="2" bestFit="1" customWidth="1"/>
    <col min="15384" max="15384" width="5.81640625" style="2" bestFit="1" customWidth="1"/>
    <col min="15385" max="15385" width="6.54296875" style="2" bestFit="1" customWidth="1"/>
    <col min="15386" max="15386" width="11.26953125" style="2" customWidth="1"/>
    <col min="15387" max="15387" width="9" style="2" customWidth="1"/>
    <col min="15388" max="15388" width="12.54296875" style="2" customWidth="1"/>
    <col min="15389" max="15389" width="14.54296875" style="2" bestFit="1" customWidth="1"/>
    <col min="15390" max="15390" width="17.54296875" style="2" bestFit="1" customWidth="1"/>
    <col min="15391" max="15391" width="17.26953125" style="2" bestFit="1" customWidth="1"/>
    <col min="15392" max="15392" width="15.26953125" style="2" bestFit="1" customWidth="1"/>
    <col min="15393" max="15393" width="17.54296875" style="2" bestFit="1" customWidth="1"/>
    <col min="15394" max="15609" width="9" style="2"/>
    <col min="15610" max="15610" width="8.1796875" style="2" customWidth="1"/>
    <col min="15611" max="15612" width="9" style="2" customWidth="1"/>
    <col min="15613" max="15613" width="17.1796875" style="2" customWidth="1"/>
    <col min="15614" max="15614" width="9" style="2" customWidth="1"/>
    <col min="15615" max="15615" width="12.54296875" style="2" customWidth="1"/>
    <col min="15616" max="15616" width="9" style="2" customWidth="1"/>
    <col min="15617" max="15617" width="11.453125" style="2" customWidth="1"/>
    <col min="15618" max="15618" width="11.1796875" style="2" customWidth="1"/>
    <col min="15619" max="15619" width="13.54296875" style="2" customWidth="1"/>
    <col min="15620" max="15620" width="11.26953125" style="2" customWidth="1"/>
    <col min="15621" max="15621" width="10.81640625" style="2" customWidth="1"/>
    <col min="15622" max="15622" width="12.26953125" style="2" customWidth="1"/>
    <col min="15623" max="15623" width="9" style="2" customWidth="1"/>
    <col min="15624" max="15624" width="7.54296875" style="2" customWidth="1"/>
    <col min="15625" max="15627" width="9" style="2"/>
    <col min="15628" max="15628" width="6.81640625" style="2" bestFit="1" customWidth="1"/>
    <col min="15629" max="15629" width="6.453125" style="2" bestFit="1" customWidth="1"/>
    <col min="15630" max="15630" width="7.81640625" style="2" bestFit="1" customWidth="1"/>
    <col min="15631" max="15631" width="7.54296875" style="2" bestFit="1" customWidth="1"/>
    <col min="15632" max="15632" width="9.453125" style="2" bestFit="1" customWidth="1"/>
    <col min="15633" max="15633" width="9.54296875" style="2" bestFit="1" customWidth="1"/>
    <col min="15634" max="15634" width="6.81640625" style="2" bestFit="1" customWidth="1"/>
    <col min="15635" max="15635" width="9" style="2"/>
    <col min="15636" max="15636" width="6.453125" style="2" bestFit="1" customWidth="1"/>
    <col min="15637" max="15637" width="11.1796875" style="2" customWidth="1"/>
    <col min="15638" max="15639" width="6.81640625" style="2" bestFit="1" customWidth="1"/>
    <col min="15640" max="15640" width="5.81640625" style="2" bestFit="1" customWidth="1"/>
    <col min="15641" max="15641" width="6.54296875" style="2" bestFit="1" customWidth="1"/>
    <col min="15642" max="15642" width="11.26953125" style="2" customWidth="1"/>
    <col min="15643" max="15643" width="9" style="2" customWidth="1"/>
    <col min="15644" max="15644" width="12.54296875" style="2" customWidth="1"/>
    <col min="15645" max="15645" width="14.54296875" style="2" bestFit="1" customWidth="1"/>
    <col min="15646" max="15646" width="17.54296875" style="2" bestFit="1" customWidth="1"/>
    <col min="15647" max="15647" width="17.26953125" style="2" bestFit="1" customWidth="1"/>
    <col min="15648" max="15648" width="15.26953125" style="2" bestFit="1" customWidth="1"/>
    <col min="15649" max="15649" width="17.54296875" style="2" bestFit="1" customWidth="1"/>
    <col min="15650" max="15865" width="9" style="2"/>
    <col min="15866" max="15866" width="8.1796875" style="2" customWidth="1"/>
    <col min="15867" max="15868" width="9" style="2" customWidth="1"/>
    <col min="15869" max="15869" width="17.1796875" style="2" customWidth="1"/>
    <col min="15870" max="15870" width="9" style="2" customWidth="1"/>
    <col min="15871" max="15871" width="12.54296875" style="2" customWidth="1"/>
    <col min="15872" max="15872" width="9" style="2" customWidth="1"/>
    <col min="15873" max="15873" width="11.453125" style="2" customWidth="1"/>
    <col min="15874" max="15874" width="11.1796875" style="2" customWidth="1"/>
    <col min="15875" max="15875" width="13.54296875" style="2" customWidth="1"/>
    <col min="15876" max="15876" width="11.26953125" style="2" customWidth="1"/>
    <col min="15877" max="15877" width="10.81640625" style="2" customWidth="1"/>
    <col min="15878" max="15878" width="12.26953125" style="2" customWidth="1"/>
    <col min="15879" max="15879" width="9" style="2" customWidth="1"/>
    <col min="15880" max="15880" width="7.54296875" style="2" customWidth="1"/>
    <col min="15881" max="15883" width="9" style="2"/>
    <col min="15884" max="15884" width="6.81640625" style="2" bestFit="1" customWidth="1"/>
    <col min="15885" max="15885" width="6.453125" style="2" bestFit="1" customWidth="1"/>
    <col min="15886" max="15886" width="7.81640625" style="2" bestFit="1" customWidth="1"/>
    <col min="15887" max="15887" width="7.54296875" style="2" bestFit="1" customWidth="1"/>
    <col min="15888" max="15888" width="9.453125" style="2" bestFit="1" customWidth="1"/>
    <col min="15889" max="15889" width="9.54296875" style="2" bestFit="1" customWidth="1"/>
    <col min="15890" max="15890" width="6.81640625" style="2" bestFit="1" customWidth="1"/>
    <col min="15891" max="15891" width="9" style="2"/>
    <col min="15892" max="15892" width="6.453125" style="2" bestFit="1" customWidth="1"/>
    <col min="15893" max="15893" width="11.1796875" style="2" customWidth="1"/>
    <col min="15894" max="15895" width="6.81640625" style="2" bestFit="1" customWidth="1"/>
    <col min="15896" max="15896" width="5.81640625" style="2" bestFit="1" customWidth="1"/>
    <col min="15897" max="15897" width="6.54296875" style="2" bestFit="1" customWidth="1"/>
    <col min="15898" max="15898" width="11.26953125" style="2" customWidth="1"/>
    <col min="15899" max="15899" width="9" style="2" customWidth="1"/>
    <col min="15900" max="15900" width="12.54296875" style="2" customWidth="1"/>
    <col min="15901" max="15901" width="14.54296875" style="2" bestFit="1" customWidth="1"/>
    <col min="15902" max="15902" width="17.54296875" style="2" bestFit="1" customWidth="1"/>
    <col min="15903" max="15903" width="17.26953125" style="2" bestFit="1" customWidth="1"/>
    <col min="15904" max="15904" width="15.26953125" style="2" bestFit="1" customWidth="1"/>
    <col min="15905" max="15905" width="17.54296875" style="2" bestFit="1" customWidth="1"/>
    <col min="15906" max="16121" width="9" style="2"/>
    <col min="16122" max="16122" width="8.1796875" style="2" customWidth="1"/>
    <col min="16123" max="16124" width="9" style="2" customWidth="1"/>
    <col min="16125" max="16125" width="17.1796875" style="2" customWidth="1"/>
    <col min="16126" max="16126" width="9" style="2" customWidth="1"/>
    <col min="16127" max="16127" width="12.54296875" style="2" customWidth="1"/>
    <col min="16128" max="16128" width="9" style="2" customWidth="1"/>
    <col min="16129" max="16129" width="11.453125" style="2" customWidth="1"/>
    <col min="16130" max="16130" width="11.1796875" style="2" customWidth="1"/>
    <col min="16131" max="16131" width="13.54296875" style="2" customWidth="1"/>
    <col min="16132" max="16132" width="11.26953125" style="2" customWidth="1"/>
    <col min="16133" max="16133" width="10.81640625" style="2" customWidth="1"/>
    <col min="16134" max="16134" width="12.26953125" style="2" customWidth="1"/>
    <col min="16135" max="16135" width="9" style="2" customWidth="1"/>
    <col min="16136" max="16136" width="7.54296875" style="2" customWidth="1"/>
    <col min="16137" max="16139" width="9" style="2"/>
    <col min="16140" max="16140" width="6.81640625" style="2" bestFit="1" customWidth="1"/>
    <col min="16141" max="16141" width="6.453125" style="2" bestFit="1" customWidth="1"/>
    <col min="16142" max="16142" width="7.81640625" style="2" bestFit="1" customWidth="1"/>
    <col min="16143" max="16143" width="7.54296875" style="2" bestFit="1" customWidth="1"/>
    <col min="16144" max="16144" width="9.453125" style="2" bestFit="1" customWidth="1"/>
    <col min="16145" max="16145" width="9.54296875" style="2" bestFit="1" customWidth="1"/>
    <col min="16146" max="16146" width="6.81640625" style="2" bestFit="1" customWidth="1"/>
    <col min="16147" max="16147" width="9" style="2"/>
    <col min="16148" max="16148" width="6.453125" style="2" bestFit="1" customWidth="1"/>
    <col min="16149" max="16149" width="11.1796875" style="2" customWidth="1"/>
    <col min="16150" max="16151" width="6.81640625" style="2" bestFit="1" customWidth="1"/>
    <col min="16152" max="16152" width="5.81640625" style="2" bestFit="1" customWidth="1"/>
    <col min="16153" max="16153" width="6.54296875" style="2" bestFit="1" customWidth="1"/>
    <col min="16154" max="16154" width="11.26953125" style="2" customWidth="1"/>
    <col min="16155" max="16155" width="9" style="2" customWidth="1"/>
    <col min="16156" max="16156" width="12.54296875" style="2" customWidth="1"/>
    <col min="16157" max="16157" width="14.54296875" style="2" bestFit="1" customWidth="1"/>
    <col min="16158" max="16158" width="17.54296875" style="2" bestFit="1" customWidth="1"/>
    <col min="16159" max="16159" width="17.26953125" style="2" bestFit="1" customWidth="1"/>
    <col min="16160" max="16160" width="15.26953125" style="2" bestFit="1" customWidth="1"/>
    <col min="16161" max="16161" width="17.54296875" style="2" bestFit="1" customWidth="1"/>
    <col min="16162" max="16384" width="9" style="2"/>
  </cols>
  <sheetData>
    <row r="1" spans="1:11" ht="45" customHeight="1">
      <c r="A1" s="14" t="s">
        <v>120</v>
      </c>
    </row>
    <row r="2" spans="1:11" s="3" customFormat="1" ht="20.25" customHeight="1">
      <c r="A2" s="3" t="s">
        <v>22</v>
      </c>
    </row>
    <row r="3" spans="1:11" ht="62">
      <c r="A3" s="64" t="s">
        <v>116</v>
      </c>
      <c r="B3" s="65" t="s">
        <v>38</v>
      </c>
      <c r="C3" s="66" t="s">
        <v>117</v>
      </c>
      <c r="D3" s="66" t="s">
        <v>110</v>
      </c>
      <c r="E3" s="66" t="s">
        <v>118</v>
      </c>
      <c r="F3" s="66" t="s">
        <v>91</v>
      </c>
      <c r="G3" s="66" t="s">
        <v>600</v>
      </c>
      <c r="H3" s="66" t="s">
        <v>109</v>
      </c>
      <c r="I3" s="66" t="s">
        <v>114</v>
      </c>
      <c r="J3" s="66" t="s">
        <v>111</v>
      </c>
      <c r="K3" s="67" t="s">
        <v>119</v>
      </c>
    </row>
    <row r="4" spans="1:11">
      <c r="A4" s="68">
        <v>1995</v>
      </c>
      <c r="B4" s="63">
        <f>SUM(Month!B5:B16)</f>
        <v>76949</v>
      </c>
      <c r="C4" s="63">
        <f>SUM(Month!C5:C16)</f>
        <v>60035.210000000006</v>
      </c>
      <c r="D4" s="63">
        <f>SUM(Month!D5:D16)</f>
        <v>8662</v>
      </c>
      <c r="E4" s="63">
        <f>SUM(Month!E5:E16)</f>
        <v>984</v>
      </c>
      <c r="F4" s="63">
        <f>SUM(Month!F5:F16)</f>
        <v>4044</v>
      </c>
      <c r="G4" s="63">
        <f>SUM(Month!G5:G16)</f>
        <v>3221</v>
      </c>
      <c r="H4" s="63">
        <f>Month!H16</f>
        <v>20330.310000000001</v>
      </c>
      <c r="I4" s="63">
        <f>Month!I16</f>
        <v>10587.48</v>
      </c>
      <c r="J4" s="63">
        <f>Month!J16</f>
        <v>961.25</v>
      </c>
      <c r="K4" s="70">
        <f>Month!K16</f>
        <v>8781.59</v>
      </c>
    </row>
    <row r="5" spans="1:11">
      <c r="A5" s="69">
        <v>1996</v>
      </c>
      <c r="B5" s="63">
        <f>SUM(Month!B17:B28)</f>
        <v>71400</v>
      </c>
      <c r="C5" s="63">
        <f>SUM(Month!C17:C28)</f>
        <v>54892.700000000004</v>
      </c>
      <c r="D5" s="63">
        <f>SUM(Month!D17:D28)</f>
        <v>8632</v>
      </c>
      <c r="E5" s="63">
        <f>SUM(Month!E17:E28)</f>
        <v>947</v>
      </c>
      <c r="F5" s="63">
        <f>SUM(Month!F17:F28)</f>
        <v>3640</v>
      </c>
      <c r="G5" s="63">
        <f>SUM(Month!G17:G28)</f>
        <v>3288</v>
      </c>
      <c r="H5" s="63">
        <f>Month!H28</f>
        <v>16505.21</v>
      </c>
      <c r="I5" s="63">
        <f>Month!I28</f>
        <v>9495.2999999999993</v>
      </c>
      <c r="J5" s="63">
        <f>Month!J28</f>
        <v>1227.97</v>
      </c>
      <c r="K5" s="71">
        <f>Month!K28</f>
        <v>5781.95</v>
      </c>
    </row>
    <row r="6" spans="1:11">
      <c r="A6" s="69">
        <v>1997</v>
      </c>
      <c r="B6" s="63">
        <f>SUM(Month!B29:B40)</f>
        <v>63080</v>
      </c>
      <c r="C6" s="63">
        <f>SUM(Month!C29:C40)</f>
        <v>47333.240000000005</v>
      </c>
      <c r="D6" s="63">
        <f>SUM(Month!D29:D40)</f>
        <v>8750</v>
      </c>
      <c r="E6" s="63">
        <f>SUM(Month!E29:E40)</f>
        <v>864</v>
      </c>
      <c r="F6" s="63">
        <f>SUM(Month!F29:F40)</f>
        <v>2888</v>
      </c>
      <c r="G6" s="63">
        <f>SUM(Month!G29:G40)</f>
        <v>3246</v>
      </c>
      <c r="H6" s="63">
        <f>Month!H40</f>
        <v>20188.14</v>
      </c>
      <c r="I6" s="63">
        <f>Month!I40</f>
        <v>12618.53</v>
      </c>
      <c r="J6" s="63">
        <f>Month!J40</f>
        <v>1128.07</v>
      </c>
      <c r="K6" s="71">
        <f>Month!K40</f>
        <v>6441.53</v>
      </c>
    </row>
    <row r="7" spans="1:11">
      <c r="A7" s="69">
        <v>1998</v>
      </c>
      <c r="B7" s="63">
        <f>SUM(Month!B41:B52)</f>
        <v>63152</v>
      </c>
      <c r="C7" s="63">
        <f>SUM(Month!C41:C52)</f>
        <v>48588.07</v>
      </c>
      <c r="D7" s="63">
        <f>SUM(Month!D41:D52)</f>
        <v>8728</v>
      </c>
      <c r="E7" s="63">
        <f>SUM(Month!E41:E52)</f>
        <v>635</v>
      </c>
      <c r="F7" s="63">
        <f>SUM(Month!F41:F52)</f>
        <v>2414</v>
      </c>
      <c r="G7" s="63">
        <f>SUM(Month!G41:G52)</f>
        <v>2787</v>
      </c>
      <c r="H7" s="63">
        <f>Month!H52</f>
        <v>18766.77</v>
      </c>
      <c r="I7" s="63">
        <f>Month!I52</f>
        <v>11269.53</v>
      </c>
      <c r="J7" s="63">
        <f>Month!J52</f>
        <v>1311.94</v>
      </c>
      <c r="K7" s="71">
        <f>Month!K52</f>
        <v>6185.3</v>
      </c>
    </row>
    <row r="8" spans="1:11">
      <c r="A8" s="69">
        <v>1999</v>
      </c>
      <c r="B8" s="63">
        <f>SUM(Month!B53:B64)</f>
        <v>55724</v>
      </c>
      <c r="C8" s="63">
        <f>SUM(Month!C53:C64)</f>
        <v>41177.879999999997</v>
      </c>
      <c r="D8" s="63">
        <f>SUM(Month!D53:D64)</f>
        <v>8413</v>
      </c>
      <c r="E8" s="63">
        <f>SUM(Month!E53:E64)</f>
        <v>646</v>
      </c>
      <c r="F8" s="63">
        <f>SUM(Month!F53:F64)</f>
        <v>2040</v>
      </c>
      <c r="G8" s="63">
        <f>SUM(Month!G53:G64)</f>
        <v>3447</v>
      </c>
      <c r="H8" s="63">
        <f>Month!H64</f>
        <v>19931.45</v>
      </c>
      <c r="I8" s="63">
        <f>Month!I64</f>
        <v>12096.66</v>
      </c>
      <c r="J8" s="63">
        <f>Month!J64</f>
        <v>1054.0899999999999</v>
      </c>
      <c r="K8" s="71">
        <f>Month!K64</f>
        <v>6780.7</v>
      </c>
    </row>
    <row r="9" spans="1:11">
      <c r="A9" s="69">
        <v>2000</v>
      </c>
      <c r="B9" s="63">
        <f>SUM(Month!B65:B76)</f>
        <v>59928.630000000005</v>
      </c>
      <c r="C9" s="63">
        <f>SUM(Month!C65:C76)</f>
        <v>46197.5</v>
      </c>
      <c r="D9" s="63">
        <f>SUM(Month!D65:D76)</f>
        <v>8685.2599999999984</v>
      </c>
      <c r="E9" s="63">
        <f>SUM(Month!E65:E76)</f>
        <v>539.55999999999995</v>
      </c>
      <c r="F9" s="63">
        <f>SUM(Month!F65:F76)</f>
        <v>1875.6999999999998</v>
      </c>
      <c r="G9" s="63">
        <f>SUM(Month!G65:G76)</f>
        <v>2630.5600000000004</v>
      </c>
      <c r="H9" s="63">
        <f>Month!H76</f>
        <v>14076.62</v>
      </c>
      <c r="I9" s="63">
        <f>Month!I76</f>
        <v>11034.12</v>
      </c>
      <c r="J9" s="63">
        <f>Month!J76</f>
        <v>943.35</v>
      </c>
      <c r="K9" s="71">
        <f>Month!K76</f>
        <v>2099.15</v>
      </c>
    </row>
    <row r="10" spans="1:11">
      <c r="A10" s="69">
        <v>2001</v>
      </c>
      <c r="B10" s="63">
        <f>SUM(Month!B77:B88)</f>
        <v>63852.889999999992</v>
      </c>
      <c r="C10" s="63">
        <f>SUM(Month!C77:C88)</f>
        <v>50931.359999999993</v>
      </c>
      <c r="D10" s="63">
        <f>SUM(Month!D77:D88)</f>
        <v>7896.3099999999986</v>
      </c>
      <c r="E10" s="63">
        <f>SUM(Month!E77:E88)</f>
        <v>495.67</v>
      </c>
      <c r="F10" s="63">
        <f>SUM(Month!F77:F88)</f>
        <v>1826.3700000000001</v>
      </c>
      <c r="G10" s="63">
        <f>SUM(Month!G77:G88)</f>
        <v>2703.16</v>
      </c>
      <c r="H10" s="63">
        <f>Month!H88</f>
        <v>17468.3</v>
      </c>
      <c r="I10" s="63">
        <f>Month!I88</f>
        <v>13619.84</v>
      </c>
      <c r="J10" s="63">
        <f>Month!J88</f>
        <v>1309.44</v>
      </c>
      <c r="K10" s="71">
        <f>Month!K88</f>
        <v>2539.02</v>
      </c>
    </row>
    <row r="11" spans="1:11">
      <c r="A11" s="69">
        <v>2002</v>
      </c>
      <c r="B11" s="63">
        <f>SUM(Month!B89:B100)</f>
        <v>58552.49</v>
      </c>
      <c r="C11" s="63">
        <f>SUM(Month!C89:C100)</f>
        <v>47741.099999999991</v>
      </c>
      <c r="D11" s="63">
        <f>SUM(Month!D89:D100)</f>
        <v>6533.37</v>
      </c>
      <c r="E11" s="63">
        <f>SUM(Month!E89:E100)</f>
        <v>435.84999999999997</v>
      </c>
      <c r="F11" s="63">
        <f>SUM(Month!F89:F100)</f>
        <v>1808.66</v>
      </c>
      <c r="G11" s="63">
        <f>SUM(Month!G89:G100)</f>
        <v>2033.4800000000002</v>
      </c>
      <c r="H11" s="63">
        <f>Month!H100</f>
        <v>16967.71</v>
      </c>
      <c r="I11" s="63">
        <f>Month!I100</f>
        <v>12541.98</v>
      </c>
      <c r="J11" s="63">
        <f>Month!J100</f>
        <v>1147.72</v>
      </c>
      <c r="K11" s="71">
        <f>Month!K100</f>
        <v>3278.01</v>
      </c>
    </row>
    <row r="12" spans="1:11">
      <c r="A12" s="69">
        <v>2003</v>
      </c>
      <c r="B12" s="63">
        <f>SUM(Month!B101:B112)</f>
        <v>63021.439999999995</v>
      </c>
      <c r="C12" s="63">
        <f>SUM(Month!C101:C112)</f>
        <v>52462.670000000006</v>
      </c>
      <c r="D12" s="63">
        <f>SUM(Month!D101:D112)</f>
        <v>6612.2000000000007</v>
      </c>
      <c r="E12" s="63">
        <f>SUM(Month!E101:E112)</f>
        <v>396.41999999999996</v>
      </c>
      <c r="F12" s="63">
        <f>SUM(Month!F101:F112)</f>
        <v>1855.9</v>
      </c>
      <c r="G12" s="63">
        <f>SUM(Month!G101:G112)</f>
        <v>1694.26</v>
      </c>
      <c r="H12" s="63">
        <f>Month!H112</f>
        <v>13730.68</v>
      </c>
      <c r="I12" s="63">
        <f>Month!I112</f>
        <v>10970.75</v>
      </c>
      <c r="J12" s="63">
        <f>Month!J112</f>
        <v>1085.8</v>
      </c>
      <c r="K12" s="71">
        <f>Month!K112</f>
        <v>1674.12</v>
      </c>
    </row>
    <row r="13" spans="1:11">
      <c r="A13" s="69">
        <v>2004</v>
      </c>
      <c r="B13" s="63">
        <f>SUM(Month!B113:B124)</f>
        <v>60450.92</v>
      </c>
      <c r="C13" s="63">
        <f>SUM(Month!C113:C124)</f>
        <v>50455.590000000011</v>
      </c>
      <c r="D13" s="63">
        <f>SUM(Month!D113:D124)</f>
        <v>6381.6</v>
      </c>
      <c r="E13" s="63">
        <f>SUM(Month!E113:E124)</f>
        <v>327.44</v>
      </c>
      <c r="F13" s="63">
        <f>SUM(Month!F113:F124)</f>
        <v>1836.5700000000002</v>
      </c>
      <c r="G13" s="63">
        <f>SUM(Month!G113:G124)</f>
        <v>1449.73</v>
      </c>
      <c r="H13" s="63">
        <f>Month!H124</f>
        <v>13790.73</v>
      </c>
      <c r="I13" s="63">
        <f>Month!I124</f>
        <v>11018.67</v>
      </c>
      <c r="J13" s="63">
        <f>Month!J124</f>
        <v>1291.47</v>
      </c>
      <c r="K13" s="71">
        <f>Month!K124</f>
        <v>1480.59</v>
      </c>
    </row>
    <row r="14" spans="1:11">
      <c r="A14" s="69">
        <v>2005</v>
      </c>
      <c r="B14" s="63">
        <f>SUM(Month!B125:B136)</f>
        <v>61851.71</v>
      </c>
      <c r="C14" s="63">
        <f>SUM(Month!C125:C136)</f>
        <v>52058.240000000005</v>
      </c>
      <c r="D14" s="63">
        <f>SUM(Month!D125:D136)</f>
        <v>6608.9299999999994</v>
      </c>
      <c r="E14" s="63">
        <f>SUM(Month!E125:E136)</f>
        <v>266.2</v>
      </c>
      <c r="F14" s="63">
        <f>SUM(Month!F125:F136)</f>
        <v>1781.34</v>
      </c>
      <c r="G14" s="63">
        <f>SUM(Month!G125:G136)</f>
        <v>1137</v>
      </c>
      <c r="H14" s="63">
        <f>Month!H136</f>
        <v>15628.13</v>
      </c>
      <c r="I14" s="63">
        <f>Month!I136</f>
        <v>12696.09</v>
      </c>
      <c r="J14" s="63">
        <f>Month!J136</f>
        <v>1317.24</v>
      </c>
      <c r="K14" s="71">
        <f>Month!K136</f>
        <v>1614.8</v>
      </c>
    </row>
    <row r="15" spans="1:11">
      <c r="A15" s="69">
        <v>2006</v>
      </c>
      <c r="B15" s="63">
        <f>SUM(Month!B137:B148)</f>
        <v>67594.13</v>
      </c>
      <c r="C15" s="63">
        <f>SUM(Month!C137:C148)</f>
        <v>57437.780000000006</v>
      </c>
      <c r="D15" s="63">
        <f>SUM(Month!D137:D148)</f>
        <v>7049.35</v>
      </c>
      <c r="E15" s="63">
        <f>SUM(Month!E137:E148)</f>
        <v>275.83000000000004</v>
      </c>
      <c r="F15" s="63">
        <f>SUM(Month!F137:F148)</f>
        <v>1755.5200000000002</v>
      </c>
      <c r="G15" s="63">
        <f>SUM(Month!G137:G148)</f>
        <v>1075.6099999999999</v>
      </c>
      <c r="H15" s="63">
        <f>Month!H148</f>
        <v>17210.259999999998</v>
      </c>
      <c r="I15" s="63">
        <f>Month!I148</f>
        <v>14812.72</v>
      </c>
      <c r="J15" s="63">
        <f>Month!J148</f>
        <v>946.3</v>
      </c>
      <c r="K15" s="71">
        <f>Month!K148</f>
        <v>1451.23</v>
      </c>
    </row>
    <row r="16" spans="1:11">
      <c r="A16" s="69">
        <v>2007</v>
      </c>
      <c r="B16" s="63">
        <f>SUM(Month!B149:B160)</f>
        <v>63028.909999999996</v>
      </c>
      <c r="C16" s="63">
        <f>SUM(Month!C149:C160)</f>
        <v>52510.659999999996</v>
      </c>
      <c r="D16" s="63">
        <f>SUM(Month!D149:D160)</f>
        <v>7174.3099999999986</v>
      </c>
      <c r="E16" s="63">
        <f>SUM(Month!E149:E160)</f>
        <v>264.84999999999997</v>
      </c>
      <c r="F16" s="63">
        <f>SUM(Month!F149:F160)</f>
        <v>1896.35</v>
      </c>
      <c r="G16" s="63">
        <f>SUM(Month!G149:G160)</f>
        <v>1182.6999999999998</v>
      </c>
      <c r="H16" s="63">
        <f>Month!H160</f>
        <v>14154.72</v>
      </c>
      <c r="I16" s="63">
        <f>Month!I160</f>
        <v>11179.32</v>
      </c>
      <c r="J16" s="63">
        <f>Month!J160</f>
        <v>1479.02</v>
      </c>
      <c r="K16" s="71">
        <f>Month!K160</f>
        <v>1496.38</v>
      </c>
    </row>
    <row r="17" spans="1:11">
      <c r="A17" s="69">
        <v>2008</v>
      </c>
      <c r="B17" s="63">
        <f>SUM(Month!B161:B172)</f>
        <v>58385.029999999992</v>
      </c>
      <c r="C17" s="63">
        <f>SUM(Month!C161:C172)</f>
        <v>47807.63</v>
      </c>
      <c r="D17" s="63">
        <f>SUM(Month!D161:D172)</f>
        <v>7044.8400000000011</v>
      </c>
      <c r="E17" s="63">
        <f>SUM(Month!E161:E172)</f>
        <v>352.03999999999996</v>
      </c>
      <c r="F17" s="63">
        <f>SUM(Month!F161:F172)</f>
        <v>1940.4399999999998</v>
      </c>
      <c r="G17" s="63">
        <f>SUM(Month!G161:G172)</f>
        <v>1240.0700000000002</v>
      </c>
      <c r="H17" s="63">
        <f>Month!H172</f>
        <v>17245.810000000001</v>
      </c>
      <c r="I17" s="63">
        <f>Month!I172</f>
        <v>14863.41</v>
      </c>
      <c r="J17" s="63">
        <f>Month!J172</f>
        <v>1064.99</v>
      </c>
      <c r="K17" s="71">
        <f>Month!K172</f>
        <v>1317.4</v>
      </c>
    </row>
    <row r="18" spans="1:11">
      <c r="A18" s="69">
        <v>2009</v>
      </c>
      <c r="B18" s="63">
        <f>SUM(Month!B173:B184)</f>
        <v>48718.409999999996</v>
      </c>
      <c r="C18" s="63">
        <f>SUM(Month!C173:C184)</f>
        <v>39680.81</v>
      </c>
      <c r="D18" s="63">
        <f>SUM(Month!D173:D184)</f>
        <v>5787.12</v>
      </c>
      <c r="E18" s="63">
        <f>SUM(Month!E173:E184)</f>
        <v>238.04</v>
      </c>
      <c r="F18" s="63">
        <f>SUM(Month!F173:F184)</f>
        <v>1742.31</v>
      </c>
      <c r="G18" s="63">
        <f>SUM(Month!G173:G184)</f>
        <v>1270.1499999999999</v>
      </c>
      <c r="H18" s="63">
        <f>Month!H184</f>
        <v>24091.05</v>
      </c>
      <c r="I18" s="63">
        <f>Month!I184</f>
        <v>21769.89</v>
      </c>
      <c r="J18" s="63">
        <f>Month!J184</f>
        <v>806.34</v>
      </c>
      <c r="K18" s="71">
        <f>Month!K184</f>
        <v>1514.82</v>
      </c>
    </row>
    <row r="19" spans="1:11">
      <c r="A19" s="69">
        <v>2010</v>
      </c>
      <c r="B19" s="63">
        <f>SUM(Month!B185:B196)</f>
        <v>51324.15</v>
      </c>
      <c r="C19" s="63">
        <f>SUM(Month!C185:C196)</f>
        <v>41497.519999999997</v>
      </c>
      <c r="D19" s="63">
        <f>SUM(Month!D185:D196)</f>
        <v>6377.7100000000009</v>
      </c>
      <c r="E19" s="63">
        <f>SUM(Month!E185:E196)</f>
        <v>231.12999999999997</v>
      </c>
      <c r="F19" s="63">
        <f>SUM(Month!F185:F196)</f>
        <v>1958.6100000000001</v>
      </c>
      <c r="G19" s="63">
        <f>SUM(Month!G185:G196)</f>
        <v>1259.17</v>
      </c>
      <c r="H19" s="63">
        <f>Month!H196</f>
        <v>16884.75</v>
      </c>
      <c r="I19" s="63">
        <f>Month!I196</f>
        <v>13369.63</v>
      </c>
      <c r="J19" s="63">
        <f>Month!J196</f>
        <v>1337.76</v>
      </c>
      <c r="K19" s="71">
        <f>Month!K196</f>
        <v>2177.36</v>
      </c>
    </row>
    <row r="20" spans="1:11">
      <c r="A20" s="69">
        <v>2011</v>
      </c>
      <c r="B20" s="63">
        <f>SUM(Month!B197:B208)</f>
        <v>51507.26</v>
      </c>
      <c r="C20" s="63">
        <f>SUM(Month!C197:C208)</f>
        <v>41849.65</v>
      </c>
      <c r="D20" s="63">
        <f>SUM(Month!D197:D208)</f>
        <v>6276.64</v>
      </c>
      <c r="E20" s="63">
        <f>SUM(Month!E197:E208)</f>
        <v>258.04000000000002</v>
      </c>
      <c r="F20" s="63">
        <f>SUM(Month!F197:F208)</f>
        <v>1797.5700000000002</v>
      </c>
      <c r="G20" s="63">
        <f>SUM(Month!G197:G208)</f>
        <v>1325.3600000000001</v>
      </c>
      <c r="H20" s="63">
        <f>Month!H208</f>
        <v>16041.05</v>
      </c>
      <c r="I20" s="63">
        <f>Month!I208</f>
        <v>13495.5</v>
      </c>
      <c r="J20" s="63">
        <f>Month!J208</f>
        <v>1355.13</v>
      </c>
      <c r="K20" s="71">
        <f>Month!K208</f>
        <v>1190.42</v>
      </c>
    </row>
    <row r="21" spans="1:11">
      <c r="A21" s="69">
        <v>2012</v>
      </c>
      <c r="B21" s="63">
        <f>SUM(Month!B209:B220)</f>
        <v>64042.45</v>
      </c>
      <c r="C21" s="63">
        <f>SUM(Month!C209:C220)</f>
        <v>54901.43</v>
      </c>
      <c r="D21" s="63">
        <f>SUM(Month!D209:D220)</f>
        <v>5951.8899999999994</v>
      </c>
      <c r="E21" s="63">
        <f>SUM(Month!E209:E220)</f>
        <v>184.00999999999996</v>
      </c>
      <c r="F21" s="63">
        <f>SUM(Month!F209:F220)</f>
        <v>1826.4700000000003</v>
      </c>
      <c r="G21" s="63">
        <f>SUM(Month!G209:G220)</f>
        <v>1178.6200000000001</v>
      </c>
      <c r="H21" s="63">
        <f>Month!H220</f>
        <v>13003.08</v>
      </c>
      <c r="I21" s="63">
        <f>Month!I220</f>
        <v>9560.99</v>
      </c>
      <c r="J21" s="63">
        <f>Month!J220</f>
        <v>830.61</v>
      </c>
      <c r="K21" s="71">
        <f>Month!K220</f>
        <v>2611.48</v>
      </c>
    </row>
    <row r="22" spans="1:11">
      <c r="A22" s="69">
        <v>2013</v>
      </c>
      <c r="B22" s="63">
        <f>SUM(Month!B221:B232)</f>
        <v>60206</v>
      </c>
      <c r="C22" s="63">
        <f>SUM(Month!C221:C232)</f>
        <v>49872.85</v>
      </c>
      <c r="D22" s="63">
        <f>SUM(Month!D221:D232)</f>
        <v>6698.32</v>
      </c>
      <c r="E22" s="63">
        <f>SUM(Month!E221:E232)</f>
        <v>258.78000000000003</v>
      </c>
      <c r="F22" s="63">
        <f>SUM(Month!F221:F232)</f>
        <v>2322.52</v>
      </c>
      <c r="G22" s="63">
        <f>SUM(Month!G221:G232)</f>
        <v>1053.49</v>
      </c>
      <c r="H22" s="63">
        <f>Month!H232</f>
        <v>15643.58</v>
      </c>
      <c r="I22" s="63">
        <f>Month!I232</f>
        <v>11870.8</v>
      </c>
      <c r="J22" s="63">
        <f>Month!J232</f>
        <v>518.33000000000004</v>
      </c>
      <c r="K22" s="71">
        <f>Month!K232</f>
        <v>3254.45</v>
      </c>
    </row>
    <row r="23" spans="1:11">
      <c r="A23" s="69">
        <v>2014</v>
      </c>
      <c r="B23" s="63">
        <f>SUM(Month!B233:B244)</f>
        <v>48294.770000000004</v>
      </c>
      <c r="C23" s="63">
        <f>SUM(Month!C233:C244)</f>
        <v>38234.019999999997</v>
      </c>
      <c r="D23" s="63">
        <f>SUM(Month!D233:D244)</f>
        <v>6490.05</v>
      </c>
      <c r="E23" s="63">
        <f>SUM(Month!E233:E244)</f>
        <v>258.93</v>
      </c>
      <c r="F23" s="63">
        <f>SUM(Month!F233:F244)</f>
        <v>2441.7999999999997</v>
      </c>
      <c r="G23" s="63">
        <f>SUM(Month!G233:G244)</f>
        <v>870</v>
      </c>
      <c r="H23" s="63">
        <f>Month!H244</f>
        <v>20775.009999999998</v>
      </c>
      <c r="I23" s="63">
        <f>Month!I244</f>
        <v>17090.66</v>
      </c>
      <c r="J23" s="63">
        <f>Month!J244</f>
        <v>794.65</v>
      </c>
      <c r="K23" s="71">
        <f>Month!K244</f>
        <v>2889.7</v>
      </c>
    </row>
    <row r="24" spans="1:11">
      <c r="A24" s="69">
        <v>2015</v>
      </c>
      <c r="B24" s="63">
        <f>SUM(Month!B245:B256)</f>
        <v>37450.92</v>
      </c>
      <c r="C24" s="63">
        <f>SUM(Month!C245:C256)</f>
        <v>29329.690000000002</v>
      </c>
      <c r="D24" s="63">
        <f>SUM(Month!D245:D256)</f>
        <v>5210.8099999999995</v>
      </c>
      <c r="E24" s="63">
        <f>SUM(Month!E245:E256)</f>
        <v>228.48000000000002</v>
      </c>
      <c r="F24" s="63">
        <f>SUM(Month!F245:F256)</f>
        <v>2073.4500000000003</v>
      </c>
      <c r="G24" s="63">
        <f>SUM(Month!G245:G256)</f>
        <v>608.45000000000005</v>
      </c>
      <c r="H24" s="63">
        <f>Month!H256</f>
        <v>13905.66</v>
      </c>
      <c r="I24" s="63">
        <f>Month!I256</f>
        <v>12594.74</v>
      </c>
      <c r="J24" s="63">
        <f>Month!J256</f>
        <v>552.79999999999995</v>
      </c>
      <c r="K24" s="71">
        <f>Month!K256</f>
        <v>758.12</v>
      </c>
    </row>
    <row r="25" spans="1:11">
      <c r="A25" s="69">
        <v>2016</v>
      </c>
      <c r="B25" s="63">
        <f>SUM(Quarter!B89:B92)</f>
        <v>18035.3</v>
      </c>
      <c r="C25" s="63">
        <f>SUM(Quarter!C89:C92)</f>
        <v>12055.150000000001</v>
      </c>
      <c r="D25" s="63">
        <f>SUM(Quarter!D89:D92)</f>
        <v>3184.32</v>
      </c>
      <c r="E25" s="63">
        <f>SUM(Quarter!E89:E92)</f>
        <v>222.62</v>
      </c>
      <c r="F25" s="63">
        <f>SUM(Quarter!F89:F92)</f>
        <v>1962.6</v>
      </c>
      <c r="G25" s="63">
        <f>SUM(Quarter!G89:G92)</f>
        <v>610.66999999999996</v>
      </c>
      <c r="H25" s="63">
        <f>Month!H268</f>
        <v>8531.49</v>
      </c>
      <c r="I25" s="63">
        <f>Month!I268</f>
        <v>6961.74</v>
      </c>
      <c r="J25" s="63">
        <f>Month!J268</f>
        <v>593.77</v>
      </c>
      <c r="K25" s="71">
        <f>Month!K268</f>
        <v>975.98</v>
      </c>
    </row>
    <row r="26" spans="1:11">
      <c r="A26" s="69">
        <v>2017</v>
      </c>
      <c r="B26" s="63">
        <f>SUM(Quarter!B93:B96)</f>
        <v>14439.08</v>
      </c>
      <c r="C26" s="63">
        <f>SUM(Quarter!C93:C96)</f>
        <v>8716.4699999999993</v>
      </c>
      <c r="D26" s="63">
        <f>SUM(Quarter!D93:D96)</f>
        <v>3189.14</v>
      </c>
      <c r="E26" s="63">
        <f>SUM(Quarter!E93:E96)</f>
        <v>206.87</v>
      </c>
      <c r="F26" s="63">
        <f>SUM(Quarter!F93:F96)</f>
        <v>1731.9299999999998</v>
      </c>
      <c r="G26" s="63">
        <f>SUM(Quarter!G93:G96)</f>
        <v>594.69000000000005</v>
      </c>
      <c r="H26" s="63">
        <f>Month!H280</f>
        <v>5153.8500000000004</v>
      </c>
      <c r="I26" s="63">
        <f>Month!I280</f>
        <v>4257.3599999999997</v>
      </c>
      <c r="J26" s="63">
        <f>Month!J280</f>
        <v>313.27</v>
      </c>
      <c r="K26" s="71">
        <f>Month!K280</f>
        <v>583.22</v>
      </c>
    </row>
    <row r="27" spans="1:11">
      <c r="A27" s="69">
        <v>2018</v>
      </c>
      <c r="B27" s="63">
        <f>SUM(Quarter!B97:B100)</f>
        <v>12058.51</v>
      </c>
      <c r="C27" s="63">
        <f>SUM(Quarter!C97:C100)</f>
        <v>6655.2999999999993</v>
      </c>
      <c r="D27" s="63">
        <f>SUM(Quarter!D97:D100)</f>
        <v>2922.5499999999997</v>
      </c>
      <c r="E27" s="63">
        <f>SUM(Quarter!E97:E100)</f>
        <v>197.70999999999998</v>
      </c>
      <c r="F27" s="63">
        <f>SUM(Quarter!F97:F100)</f>
        <v>1701.21</v>
      </c>
      <c r="G27" s="63">
        <f>SUM(Quarter!G97:G100)</f>
        <v>581.74</v>
      </c>
      <c r="H27" s="63">
        <f>Month!H292</f>
        <v>5300.45</v>
      </c>
      <c r="I27" s="63">
        <f>Month!I292</f>
        <v>3889.21</v>
      </c>
      <c r="J27" s="63">
        <f>Month!J292</f>
        <v>446.54</v>
      </c>
      <c r="K27" s="71">
        <f>Month!K292</f>
        <v>964.7</v>
      </c>
    </row>
    <row r="28" spans="1:11">
      <c r="A28" s="69">
        <v>2019</v>
      </c>
      <c r="B28" s="63">
        <f>SUM(Quarter!B101:B104)</f>
        <v>7990.6</v>
      </c>
      <c r="C28" s="63">
        <f>SUM(Quarter!C101:C104)</f>
        <v>2906.1600000000003</v>
      </c>
      <c r="D28" s="63">
        <f>SUM(Quarter!D101:D104)</f>
        <v>2943.4900000000002</v>
      </c>
      <c r="E28" s="63">
        <f>SUM(Quarter!E101:E104)</f>
        <v>152.31</v>
      </c>
      <c r="F28" s="63">
        <f>SUM(Quarter!F101:F104)</f>
        <v>1446.3999999999999</v>
      </c>
      <c r="G28" s="63">
        <f>SUM(Quarter!G101:G104)</f>
        <v>542.23</v>
      </c>
      <c r="H28" s="63">
        <f>Month!H304</f>
        <v>6614.4</v>
      </c>
      <c r="I28" s="63">
        <f>Month!I304</f>
        <v>3689.08</v>
      </c>
      <c r="J28" s="63">
        <f>Month!J304</f>
        <v>438.61</v>
      </c>
      <c r="K28" s="71">
        <f>Month!K304</f>
        <v>2486.71</v>
      </c>
    </row>
    <row r="29" spans="1:11">
      <c r="A29" s="110">
        <v>2020</v>
      </c>
      <c r="B29" s="63">
        <f>SUM(Quarter!B105:B108)</f>
        <v>7080.0599999999995</v>
      </c>
      <c r="C29" s="63">
        <f>SUM(Quarter!C105:C108)</f>
        <v>2326.96</v>
      </c>
      <c r="D29" s="63">
        <f>SUM(Quarter!D105:D108)</f>
        <v>2776.65</v>
      </c>
      <c r="E29" s="63">
        <f>SUM(Quarter!E105:E108)</f>
        <v>166.24</v>
      </c>
      <c r="F29" s="63">
        <f>SUM(Quarter!F105:F108)</f>
        <v>1292.25</v>
      </c>
      <c r="G29" s="63">
        <f>SUM(Quarter!G105:G108)</f>
        <v>517.94000000000005</v>
      </c>
      <c r="H29" s="63">
        <f>Month!H316</f>
        <v>4426.03</v>
      </c>
      <c r="I29" s="63">
        <f>Month!I316</f>
        <v>1875.32</v>
      </c>
      <c r="J29" s="63">
        <f>Month!J316</f>
        <v>320.83</v>
      </c>
      <c r="K29" s="71">
        <f>Month!K316</f>
        <v>2229.88</v>
      </c>
    </row>
    <row r="30" spans="1:11">
      <c r="A30" s="69">
        <v>2021</v>
      </c>
      <c r="B30" s="63">
        <f>SUM(Quarter!B109:B112)</f>
        <v>7278.89</v>
      </c>
      <c r="C30" s="63">
        <f>SUM(Quarter!C109:C112)</f>
        <v>2654.0699999999997</v>
      </c>
      <c r="D30" s="63">
        <f>SUM(Quarter!D109:D112)</f>
        <v>2603.0300000000002</v>
      </c>
      <c r="E30" s="63">
        <f>SUM(Quarter!E109:E112)</f>
        <v>137.14000000000001</v>
      </c>
      <c r="F30" s="63">
        <f>SUM(Quarter!F109:F112)</f>
        <v>1353.57</v>
      </c>
      <c r="G30" s="63">
        <f>SUM(Quarter!G109:G112)</f>
        <v>531.04</v>
      </c>
      <c r="H30" s="63">
        <f>Month!H328</f>
        <v>1672.24</v>
      </c>
      <c r="I30" s="63">
        <f>Month!I328</f>
        <v>592.73</v>
      </c>
      <c r="J30" s="63">
        <f>Month!J328</f>
        <v>375.24</v>
      </c>
      <c r="K30" s="71">
        <f>Month!K328</f>
        <v>704.27</v>
      </c>
    </row>
    <row r="32" spans="1:11">
      <c r="B32" s="63"/>
    </row>
    <row r="33" spans="2:3">
      <c r="B33" s="63"/>
      <c r="C33" s="63"/>
    </row>
  </sheetData>
  <pageMargins left="0.7" right="0.7" top="0.75" bottom="0.75" header="0.3" footer="0.3"/>
  <pageSetup paperSize="9" orientation="portrait" r:id="rId1"/>
  <ignoredErrors>
    <ignoredError sqref="B31:G31 B4:G28"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7B8A8-BF44-44B6-AF74-5F4050D2CB24}">
  <sheetPr codeName="Sheet4"/>
  <dimension ref="A1:K113"/>
  <sheetViews>
    <sheetView showGridLines="0" zoomScaleNormal="100" workbookViewId="0">
      <pane xSplit="1" ySplit="4" topLeftCell="B109" activePane="bottomRight" state="frozen"/>
      <selection pane="topRight"/>
      <selection pane="bottomLeft"/>
      <selection pane="bottomRight"/>
    </sheetView>
  </sheetViews>
  <sheetFormatPr defaultColWidth="9" defaultRowHeight="15.5"/>
  <cols>
    <col min="1" max="1" width="29.453125" style="2" customWidth="1"/>
    <col min="2" max="6" width="13.54296875" style="2" customWidth="1"/>
    <col min="7" max="7" width="11.54296875" style="2" customWidth="1"/>
    <col min="8" max="11" width="13.54296875" style="2" customWidth="1"/>
    <col min="12" max="12" width="9.81640625" style="2" customWidth="1"/>
    <col min="13" max="13" width="9.54296875" style="2" customWidth="1"/>
    <col min="14" max="14" width="9.1796875" style="2" customWidth="1"/>
    <col min="15" max="15" width="9.26953125" style="2" customWidth="1"/>
    <col min="16" max="16" width="8.54296875" style="2" customWidth="1"/>
    <col min="17" max="17" width="10.453125" style="2" customWidth="1"/>
    <col min="18" max="18" width="10.1796875" style="2" customWidth="1"/>
    <col min="19" max="19" width="9.453125" style="2" customWidth="1"/>
    <col min="20" max="20" width="10.453125" style="2" customWidth="1"/>
    <col min="21" max="21" width="9.54296875" style="2" customWidth="1"/>
    <col min="22" max="22" width="11.81640625" style="2" customWidth="1"/>
    <col min="23" max="24" width="9.54296875" style="2" customWidth="1"/>
    <col min="25" max="25" width="9.453125" style="2" customWidth="1"/>
    <col min="26" max="26" width="9.54296875" style="2" customWidth="1"/>
    <col min="27" max="27" width="10.453125" style="2" customWidth="1"/>
    <col min="28" max="28" width="10.54296875" style="2" customWidth="1"/>
    <col min="29" max="29" width="15.26953125" style="2" bestFit="1" customWidth="1"/>
    <col min="30" max="249" width="9" style="2"/>
    <col min="250" max="250" width="7.26953125" style="2" customWidth="1"/>
    <col min="251" max="251" width="10.54296875" style="2" customWidth="1"/>
    <col min="252" max="252" width="9" style="2" customWidth="1"/>
    <col min="253" max="253" width="17.54296875" style="2" customWidth="1"/>
    <col min="254" max="254" width="9" style="2" customWidth="1"/>
    <col min="255" max="255" width="19.54296875" style="2" customWidth="1"/>
    <col min="256" max="256" width="9" style="2" customWidth="1"/>
    <col min="257" max="257" width="11.453125" style="2" customWidth="1"/>
    <col min="258" max="258" width="11" style="2" customWidth="1"/>
    <col min="259" max="259" width="13" style="2" customWidth="1"/>
    <col min="260" max="260" width="9.54296875" style="2" customWidth="1"/>
    <col min="261" max="261" width="10.453125" style="2" customWidth="1"/>
    <col min="262" max="262" width="12" style="2" customWidth="1"/>
    <col min="263" max="263" width="9" style="2" customWidth="1"/>
    <col min="264" max="264" width="7.54296875" style="2" customWidth="1"/>
    <col min="265" max="265" width="10" style="2" customWidth="1"/>
    <col min="266" max="266" width="9" style="2"/>
    <col min="267" max="267" width="10" style="2" customWidth="1"/>
    <col min="268" max="269" width="8" style="2" customWidth="1"/>
    <col min="270" max="276" width="10" style="2" customWidth="1"/>
    <col min="277" max="277" width="11.26953125" style="2" customWidth="1"/>
    <col min="278" max="278" width="10" style="2" customWidth="1"/>
    <col min="279" max="279" width="8.26953125" style="2" customWidth="1"/>
    <col min="280" max="281" width="10" style="2" customWidth="1"/>
    <col min="282" max="282" width="11.26953125" style="2" customWidth="1"/>
    <col min="283" max="283" width="9" style="2" customWidth="1"/>
    <col min="284" max="284" width="11.453125" style="2" customWidth="1"/>
    <col min="285" max="285" width="15.26953125" style="2" bestFit="1" customWidth="1"/>
    <col min="286" max="505" width="9" style="2"/>
    <col min="506" max="506" width="7.26953125" style="2" customWidth="1"/>
    <col min="507" max="507" width="10.54296875" style="2" customWidth="1"/>
    <col min="508" max="508" width="9" style="2" customWidth="1"/>
    <col min="509" max="509" width="17.54296875" style="2" customWidth="1"/>
    <col min="510" max="510" width="9" style="2" customWidth="1"/>
    <col min="511" max="511" width="19.54296875" style="2" customWidth="1"/>
    <col min="512" max="512" width="9" style="2" customWidth="1"/>
    <col min="513" max="513" width="11.453125" style="2" customWidth="1"/>
    <col min="514" max="514" width="11" style="2" customWidth="1"/>
    <col min="515" max="515" width="13" style="2" customWidth="1"/>
    <col min="516" max="516" width="9.54296875" style="2" customWidth="1"/>
    <col min="517" max="517" width="10.453125" style="2" customWidth="1"/>
    <col min="518" max="518" width="12" style="2" customWidth="1"/>
    <col min="519" max="519" width="9" style="2" customWidth="1"/>
    <col min="520" max="520" width="7.54296875" style="2" customWidth="1"/>
    <col min="521" max="521" width="10" style="2" customWidth="1"/>
    <col min="522" max="522" width="9" style="2"/>
    <col min="523" max="523" width="10" style="2" customWidth="1"/>
    <col min="524" max="525" width="8" style="2" customWidth="1"/>
    <col min="526" max="532" width="10" style="2" customWidth="1"/>
    <col min="533" max="533" width="11.26953125" style="2" customWidth="1"/>
    <col min="534" max="534" width="10" style="2" customWidth="1"/>
    <col min="535" max="535" width="8.26953125" style="2" customWidth="1"/>
    <col min="536" max="537" width="10" style="2" customWidth="1"/>
    <col min="538" max="538" width="11.26953125" style="2" customWidth="1"/>
    <col min="539" max="539" width="9" style="2" customWidth="1"/>
    <col min="540" max="540" width="11.453125" style="2" customWidth="1"/>
    <col min="541" max="541" width="15.26953125" style="2" bestFit="1" customWidth="1"/>
    <col min="542" max="761" width="9" style="2"/>
    <col min="762" max="762" width="7.26953125" style="2" customWidth="1"/>
    <col min="763" max="763" width="10.54296875" style="2" customWidth="1"/>
    <col min="764" max="764" width="9" style="2" customWidth="1"/>
    <col min="765" max="765" width="17.54296875" style="2" customWidth="1"/>
    <col min="766" max="766" width="9" style="2" customWidth="1"/>
    <col min="767" max="767" width="19.54296875" style="2" customWidth="1"/>
    <col min="768" max="768" width="9" style="2" customWidth="1"/>
    <col min="769" max="769" width="11.453125" style="2" customWidth="1"/>
    <col min="770" max="770" width="11" style="2" customWidth="1"/>
    <col min="771" max="771" width="13" style="2" customWidth="1"/>
    <col min="772" max="772" width="9.54296875" style="2" customWidth="1"/>
    <col min="773" max="773" width="10.453125" style="2" customWidth="1"/>
    <col min="774" max="774" width="12" style="2" customWidth="1"/>
    <col min="775" max="775" width="9" style="2" customWidth="1"/>
    <col min="776" max="776" width="7.54296875" style="2" customWidth="1"/>
    <col min="777" max="777" width="10" style="2" customWidth="1"/>
    <col min="778" max="778" width="9" style="2"/>
    <col min="779" max="779" width="10" style="2" customWidth="1"/>
    <col min="780" max="781" width="8" style="2" customWidth="1"/>
    <col min="782" max="788" width="10" style="2" customWidth="1"/>
    <col min="789" max="789" width="11.26953125" style="2" customWidth="1"/>
    <col min="790" max="790" width="10" style="2" customWidth="1"/>
    <col min="791" max="791" width="8.26953125" style="2" customWidth="1"/>
    <col min="792" max="793" width="10" style="2" customWidth="1"/>
    <col min="794" max="794" width="11.26953125" style="2" customWidth="1"/>
    <col min="795" max="795" width="9" style="2" customWidth="1"/>
    <col min="796" max="796" width="11.453125" style="2" customWidth="1"/>
    <col min="797" max="797" width="15.26953125" style="2" bestFit="1" customWidth="1"/>
    <col min="798" max="1017" width="9" style="2"/>
    <col min="1018" max="1018" width="7.26953125" style="2" customWidth="1"/>
    <col min="1019" max="1019" width="10.54296875" style="2" customWidth="1"/>
    <col min="1020" max="1020" width="9" style="2" customWidth="1"/>
    <col min="1021" max="1021" width="17.54296875" style="2" customWidth="1"/>
    <col min="1022" max="1022" width="9" style="2" customWidth="1"/>
    <col min="1023" max="1023" width="19.54296875" style="2" customWidth="1"/>
    <col min="1024" max="1024" width="9" style="2" customWidth="1"/>
    <col min="1025" max="1025" width="11.453125" style="2" customWidth="1"/>
    <col min="1026" max="1026" width="11" style="2" customWidth="1"/>
    <col min="1027" max="1027" width="13" style="2" customWidth="1"/>
    <col min="1028" max="1028" width="9.54296875" style="2" customWidth="1"/>
    <col min="1029" max="1029" width="10.453125" style="2" customWidth="1"/>
    <col min="1030" max="1030" width="12" style="2" customWidth="1"/>
    <col min="1031" max="1031" width="9" style="2" customWidth="1"/>
    <col min="1032" max="1032" width="7.54296875" style="2" customWidth="1"/>
    <col min="1033" max="1033" width="10" style="2" customWidth="1"/>
    <col min="1034" max="1034" width="9" style="2"/>
    <col min="1035" max="1035" width="10" style="2" customWidth="1"/>
    <col min="1036" max="1037" width="8" style="2" customWidth="1"/>
    <col min="1038" max="1044" width="10" style="2" customWidth="1"/>
    <col min="1045" max="1045" width="11.26953125" style="2" customWidth="1"/>
    <col min="1046" max="1046" width="10" style="2" customWidth="1"/>
    <col min="1047" max="1047" width="8.26953125" style="2" customWidth="1"/>
    <col min="1048" max="1049" width="10" style="2" customWidth="1"/>
    <col min="1050" max="1050" width="11.26953125" style="2" customWidth="1"/>
    <col min="1051" max="1051" width="9" style="2" customWidth="1"/>
    <col min="1052" max="1052" width="11.453125" style="2" customWidth="1"/>
    <col min="1053" max="1053" width="15.26953125" style="2" bestFit="1" customWidth="1"/>
    <col min="1054" max="1273" width="9" style="2"/>
    <col min="1274" max="1274" width="7.26953125" style="2" customWidth="1"/>
    <col min="1275" max="1275" width="10.54296875" style="2" customWidth="1"/>
    <col min="1276" max="1276" width="9" style="2" customWidth="1"/>
    <col min="1277" max="1277" width="17.54296875" style="2" customWidth="1"/>
    <col min="1278" max="1278" width="9" style="2" customWidth="1"/>
    <col min="1279" max="1279" width="19.54296875" style="2" customWidth="1"/>
    <col min="1280" max="1280" width="9" style="2" customWidth="1"/>
    <col min="1281" max="1281" width="11.453125" style="2" customWidth="1"/>
    <col min="1282" max="1282" width="11" style="2" customWidth="1"/>
    <col min="1283" max="1283" width="13" style="2" customWidth="1"/>
    <col min="1284" max="1284" width="9.54296875" style="2" customWidth="1"/>
    <col min="1285" max="1285" width="10.453125" style="2" customWidth="1"/>
    <col min="1286" max="1286" width="12" style="2" customWidth="1"/>
    <col min="1287" max="1287" width="9" style="2" customWidth="1"/>
    <col min="1288" max="1288" width="7.54296875" style="2" customWidth="1"/>
    <col min="1289" max="1289" width="10" style="2" customWidth="1"/>
    <col min="1290" max="1290" width="9" style="2"/>
    <col min="1291" max="1291" width="10" style="2" customWidth="1"/>
    <col min="1292" max="1293" width="8" style="2" customWidth="1"/>
    <col min="1294" max="1300" width="10" style="2" customWidth="1"/>
    <col min="1301" max="1301" width="11.26953125" style="2" customWidth="1"/>
    <col min="1302" max="1302" width="10" style="2" customWidth="1"/>
    <col min="1303" max="1303" width="8.26953125" style="2" customWidth="1"/>
    <col min="1304" max="1305" width="10" style="2" customWidth="1"/>
    <col min="1306" max="1306" width="11.26953125" style="2" customWidth="1"/>
    <col min="1307" max="1307" width="9" style="2" customWidth="1"/>
    <col min="1308" max="1308" width="11.453125" style="2" customWidth="1"/>
    <col min="1309" max="1309" width="15.26953125" style="2" bestFit="1" customWidth="1"/>
    <col min="1310" max="1529" width="9" style="2"/>
    <col min="1530" max="1530" width="7.26953125" style="2" customWidth="1"/>
    <col min="1531" max="1531" width="10.54296875" style="2" customWidth="1"/>
    <col min="1532" max="1532" width="9" style="2" customWidth="1"/>
    <col min="1533" max="1533" width="17.54296875" style="2" customWidth="1"/>
    <col min="1534" max="1534" width="9" style="2" customWidth="1"/>
    <col min="1535" max="1535" width="19.54296875" style="2" customWidth="1"/>
    <col min="1536" max="1536" width="9" style="2" customWidth="1"/>
    <col min="1537" max="1537" width="11.453125" style="2" customWidth="1"/>
    <col min="1538" max="1538" width="11" style="2" customWidth="1"/>
    <col min="1539" max="1539" width="13" style="2" customWidth="1"/>
    <col min="1540" max="1540" width="9.54296875" style="2" customWidth="1"/>
    <col min="1541" max="1541" width="10.453125" style="2" customWidth="1"/>
    <col min="1542" max="1542" width="12" style="2" customWidth="1"/>
    <col min="1543" max="1543" width="9" style="2" customWidth="1"/>
    <col min="1544" max="1544" width="7.54296875" style="2" customWidth="1"/>
    <col min="1545" max="1545" width="10" style="2" customWidth="1"/>
    <col min="1546" max="1546" width="9" style="2"/>
    <col min="1547" max="1547" width="10" style="2" customWidth="1"/>
    <col min="1548" max="1549" width="8" style="2" customWidth="1"/>
    <col min="1550" max="1556" width="10" style="2" customWidth="1"/>
    <col min="1557" max="1557" width="11.26953125" style="2" customWidth="1"/>
    <col min="1558" max="1558" width="10" style="2" customWidth="1"/>
    <col min="1559" max="1559" width="8.26953125" style="2" customWidth="1"/>
    <col min="1560" max="1561" width="10" style="2" customWidth="1"/>
    <col min="1562" max="1562" width="11.26953125" style="2" customWidth="1"/>
    <col min="1563" max="1563" width="9" style="2" customWidth="1"/>
    <col min="1564" max="1564" width="11.453125" style="2" customWidth="1"/>
    <col min="1565" max="1565" width="15.26953125" style="2" bestFit="1" customWidth="1"/>
    <col min="1566" max="1785" width="9" style="2"/>
    <col min="1786" max="1786" width="7.26953125" style="2" customWidth="1"/>
    <col min="1787" max="1787" width="10.54296875" style="2" customWidth="1"/>
    <col min="1788" max="1788" width="9" style="2" customWidth="1"/>
    <col min="1789" max="1789" width="17.54296875" style="2" customWidth="1"/>
    <col min="1790" max="1790" width="9" style="2" customWidth="1"/>
    <col min="1791" max="1791" width="19.54296875" style="2" customWidth="1"/>
    <col min="1792" max="1792" width="9" style="2" customWidth="1"/>
    <col min="1793" max="1793" width="11.453125" style="2" customWidth="1"/>
    <col min="1794" max="1794" width="11" style="2" customWidth="1"/>
    <col min="1795" max="1795" width="13" style="2" customWidth="1"/>
    <col min="1796" max="1796" width="9.54296875" style="2" customWidth="1"/>
    <col min="1797" max="1797" width="10.453125" style="2" customWidth="1"/>
    <col min="1798" max="1798" width="12" style="2" customWidth="1"/>
    <col min="1799" max="1799" width="9" style="2" customWidth="1"/>
    <col min="1800" max="1800" width="7.54296875" style="2" customWidth="1"/>
    <col min="1801" max="1801" width="10" style="2" customWidth="1"/>
    <col min="1802" max="1802" width="9" style="2"/>
    <col min="1803" max="1803" width="10" style="2" customWidth="1"/>
    <col min="1804" max="1805" width="8" style="2" customWidth="1"/>
    <col min="1806" max="1812" width="10" style="2" customWidth="1"/>
    <col min="1813" max="1813" width="11.26953125" style="2" customWidth="1"/>
    <col min="1814" max="1814" width="10" style="2" customWidth="1"/>
    <col min="1815" max="1815" width="8.26953125" style="2" customWidth="1"/>
    <col min="1816" max="1817" width="10" style="2" customWidth="1"/>
    <col min="1818" max="1818" width="11.26953125" style="2" customWidth="1"/>
    <col min="1819" max="1819" width="9" style="2" customWidth="1"/>
    <col min="1820" max="1820" width="11.453125" style="2" customWidth="1"/>
    <col min="1821" max="1821" width="15.26953125" style="2" bestFit="1" customWidth="1"/>
    <col min="1822" max="2041" width="9" style="2"/>
    <col min="2042" max="2042" width="7.26953125" style="2" customWidth="1"/>
    <col min="2043" max="2043" width="10.54296875" style="2" customWidth="1"/>
    <col min="2044" max="2044" width="9" style="2" customWidth="1"/>
    <col min="2045" max="2045" width="17.54296875" style="2" customWidth="1"/>
    <col min="2046" max="2046" width="9" style="2" customWidth="1"/>
    <col min="2047" max="2047" width="19.54296875" style="2" customWidth="1"/>
    <col min="2048" max="2048" width="9" style="2" customWidth="1"/>
    <col min="2049" max="2049" width="11.453125" style="2" customWidth="1"/>
    <col min="2050" max="2050" width="11" style="2" customWidth="1"/>
    <col min="2051" max="2051" width="13" style="2" customWidth="1"/>
    <col min="2052" max="2052" width="9.54296875" style="2" customWidth="1"/>
    <col min="2053" max="2053" width="10.453125" style="2" customWidth="1"/>
    <col min="2054" max="2054" width="12" style="2" customWidth="1"/>
    <col min="2055" max="2055" width="9" style="2" customWidth="1"/>
    <col min="2056" max="2056" width="7.54296875" style="2" customWidth="1"/>
    <col min="2057" max="2057" width="10" style="2" customWidth="1"/>
    <col min="2058" max="2058" width="9" style="2"/>
    <col min="2059" max="2059" width="10" style="2" customWidth="1"/>
    <col min="2060" max="2061" width="8" style="2" customWidth="1"/>
    <col min="2062" max="2068" width="10" style="2" customWidth="1"/>
    <col min="2069" max="2069" width="11.26953125" style="2" customWidth="1"/>
    <col min="2070" max="2070" width="10" style="2" customWidth="1"/>
    <col min="2071" max="2071" width="8.26953125" style="2" customWidth="1"/>
    <col min="2072" max="2073" width="10" style="2" customWidth="1"/>
    <col min="2074" max="2074" width="11.26953125" style="2" customWidth="1"/>
    <col min="2075" max="2075" width="9" style="2" customWidth="1"/>
    <col min="2076" max="2076" width="11.453125" style="2" customWidth="1"/>
    <col min="2077" max="2077" width="15.26953125" style="2" bestFit="1" customWidth="1"/>
    <col min="2078" max="2297" width="9" style="2"/>
    <col min="2298" max="2298" width="7.26953125" style="2" customWidth="1"/>
    <col min="2299" max="2299" width="10.54296875" style="2" customWidth="1"/>
    <col min="2300" max="2300" width="9" style="2" customWidth="1"/>
    <col min="2301" max="2301" width="17.54296875" style="2" customWidth="1"/>
    <col min="2302" max="2302" width="9" style="2" customWidth="1"/>
    <col min="2303" max="2303" width="19.54296875" style="2" customWidth="1"/>
    <col min="2304" max="2304" width="9" style="2" customWidth="1"/>
    <col min="2305" max="2305" width="11.453125" style="2" customWidth="1"/>
    <col min="2306" max="2306" width="11" style="2" customWidth="1"/>
    <col min="2307" max="2307" width="13" style="2" customWidth="1"/>
    <col min="2308" max="2308" width="9.54296875" style="2" customWidth="1"/>
    <col min="2309" max="2309" width="10.453125" style="2" customWidth="1"/>
    <col min="2310" max="2310" width="12" style="2" customWidth="1"/>
    <col min="2311" max="2311" width="9" style="2" customWidth="1"/>
    <col min="2312" max="2312" width="7.54296875" style="2" customWidth="1"/>
    <col min="2313" max="2313" width="10" style="2" customWidth="1"/>
    <col min="2314" max="2314" width="9" style="2"/>
    <col min="2315" max="2315" width="10" style="2" customWidth="1"/>
    <col min="2316" max="2317" width="8" style="2" customWidth="1"/>
    <col min="2318" max="2324" width="10" style="2" customWidth="1"/>
    <col min="2325" max="2325" width="11.26953125" style="2" customWidth="1"/>
    <col min="2326" max="2326" width="10" style="2" customWidth="1"/>
    <col min="2327" max="2327" width="8.26953125" style="2" customWidth="1"/>
    <col min="2328" max="2329" width="10" style="2" customWidth="1"/>
    <col min="2330" max="2330" width="11.26953125" style="2" customWidth="1"/>
    <col min="2331" max="2331" width="9" style="2" customWidth="1"/>
    <col min="2332" max="2332" width="11.453125" style="2" customWidth="1"/>
    <col min="2333" max="2333" width="15.26953125" style="2" bestFit="1" customWidth="1"/>
    <col min="2334" max="2553" width="9" style="2"/>
    <col min="2554" max="2554" width="7.26953125" style="2" customWidth="1"/>
    <col min="2555" max="2555" width="10.54296875" style="2" customWidth="1"/>
    <col min="2556" max="2556" width="9" style="2" customWidth="1"/>
    <col min="2557" max="2557" width="17.54296875" style="2" customWidth="1"/>
    <col min="2558" max="2558" width="9" style="2" customWidth="1"/>
    <col min="2559" max="2559" width="19.54296875" style="2" customWidth="1"/>
    <col min="2560" max="2560" width="9" style="2" customWidth="1"/>
    <col min="2561" max="2561" width="11.453125" style="2" customWidth="1"/>
    <col min="2562" max="2562" width="11" style="2" customWidth="1"/>
    <col min="2563" max="2563" width="13" style="2" customWidth="1"/>
    <col min="2564" max="2564" width="9.54296875" style="2" customWidth="1"/>
    <col min="2565" max="2565" width="10.453125" style="2" customWidth="1"/>
    <col min="2566" max="2566" width="12" style="2" customWidth="1"/>
    <col min="2567" max="2567" width="9" style="2" customWidth="1"/>
    <col min="2568" max="2568" width="7.54296875" style="2" customWidth="1"/>
    <col min="2569" max="2569" width="10" style="2" customWidth="1"/>
    <col min="2570" max="2570" width="9" style="2"/>
    <col min="2571" max="2571" width="10" style="2" customWidth="1"/>
    <col min="2572" max="2573" width="8" style="2" customWidth="1"/>
    <col min="2574" max="2580" width="10" style="2" customWidth="1"/>
    <col min="2581" max="2581" width="11.26953125" style="2" customWidth="1"/>
    <col min="2582" max="2582" width="10" style="2" customWidth="1"/>
    <col min="2583" max="2583" width="8.26953125" style="2" customWidth="1"/>
    <col min="2584" max="2585" width="10" style="2" customWidth="1"/>
    <col min="2586" max="2586" width="11.26953125" style="2" customWidth="1"/>
    <col min="2587" max="2587" width="9" style="2" customWidth="1"/>
    <col min="2588" max="2588" width="11.453125" style="2" customWidth="1"/>
    <col min="2589" max="2589" width="15.26953125" style="2" bestFit="1" customWidth="1"/>
    <col min="2590" max="2809" width="9" style="2"/>
    <col min="2810" max="2810" width="7.26953125" style="2" customWidth="1"/>
    <col min="2811" max="2811" width="10.54296875" style="2" customWidth="1"/>
    <col min="2812" max="2812" width="9" style="2" customWidth="1"/>
    <col min="2813" max="2813" width="17.54296875" style="2" customWidth="1"/>
    <col min="2814" max="2814" width="9" style="2" customWidth="1"/>
    <col min="2815" max="2815" width="19.54296875" style="2" customWidth="1"/>
    <col min="2816" max="2816" width="9" style="2" customWidth="1"/>
    <col min="2817" max="2817" width="11.453125" style="2" customWidth="1"/>
    <col min="2818" max="2818" width="11" style="2" customWidth="1"/>
    <col min="2819" max="2819" width="13" style="2" customWidth="1"/>
    <col min="2820" max="2820" width="9.54296875" style="2" customWidth="1"/>
    <col min="2821" max="2821" width="10.453125" style="2" customWidth="1"/>
    <col min="2822" max="2822" width="12" style="2" customWidth="1"/>
    <col min="2823" max="2823" width="9" style="2" customWidth="1"/>
    <col min="2824" max="2824" width="7.54296875" style="2" customWidth="1"/>
    <col min="2825" max="2825" width="10" style="2" customWidth="1"/>
    <col min="2826" max="2826" width="9" style="2"/>
    <col min="2827" max="2827" width="10" style="2" customWidth="1"/>
    <col min="2828" max="2829" width="8" style="2" customWidth="1"/>
    <col min="2830" max="2836" width="10" style="2" customWidth="1"/>
    <col min="2837" max="2837" width="11.26953125" style="2" customWidth="1"/>
    <col min="2838" max="2838" width="10" style="2" customWidth="1"/>
    <col min="2839" max="2839" width="8.26953125" style="2" customWidth="1"/>
    <col min="2840" max="2841" width="10" style="2" customWidth="1"/>
    <col min="2842" max="2842" width="11.26953125" style="2" customWidth="1"/>
    <col min="2843" max="2843" width="9" style="2" customWidth="1"/>
    <col min="2844" max="2844" width="11.453125" style="2" customWidth="1"/>
    <col min="2845" max="2845" width="15.26953125" style="2" bestFit="1" customWidth="1"/>
    <col min="2846" max="3065" width="9" style="2"/>
    <col min="3066" max="3066" width="7.26953125" style="2" customWidth="1"/>
    <col min="3067" max="3067" width="10.54296875" style="2" customWidth="1"/>
    <col min="3068" max="3068" width="9" style="2" customWidth="1"/>
    <col min="3069" max="3069" width="17.54296875" style="2" customWidth="1"/>
    <col min="3070" max="3070" width="9" style="2" customWidth="1"/>
    <col min="3071" max="3071" width="19.54296875" style="2" customWidth="1"/>
    <col min="3072" max="3072" width="9" style="2" customWidth="1"/>
    <col min="3073" max="3073" width="11.453125" style="2" customWidth="1"/>
    <col min="3074" max="3074" width="11" style="2" customWidth="1"/>
    <col min="3075" max="3075" width="13" style="2" customWidth="1"/>
    <col min="3076" max="3076" width="9.54296875" style="2" customWidth="1"/>
    <col min="3077" max="3077" width="10.453125" style="2" customWidth="1"/>
    <col min="3078" max="3078" width="12" style="2" customWidth="1"/>
    <col min="3079" max="3079" width="9" style="2" customWidth="1"/>
    <col min="3080" max="3080" width="7.54296875" style="2" customWidth="1"/>
    <col min="3081" max="3081" width="10" style="2" customWidth="1"/>
    <col min="3082" max="3082" width="9" style="2"/>
    <col min="3083" max="3083" width="10" style="2" customWidth="1"/>
    <col min="3084" max="3085" width="8" style="2" customWidth="1"/>
    <col min="3086" max="3092" width="10" style="2" customWidth="1"/>
    <col min="3093" max="3093" width="11.26953125" style="2" customWidth="1"/>
    <col min="3094" max="3094" width="10" style="2" customWidth="1"/>
    <col min="3095" max="3095" width="8.26953125" style="2" customWidth="1"/>
    <col min="3096" max="3097" width="10" style="2" customWidth="1"/>
    <col min="3098" max="3098" width="11.26953125" style="2" customWidth="1"/>
    <col min="3099" max="3099" width="9" style="2" customWidth="1"/>
    <col min="3100" max="3100" width="11.453125" style="2" customWidth="1"/>
    <col min="3101" max="3101" width="15.26953125" style="2" bestFit="1" customWidth="1"/>
    <col min="3102" max="3321" width="9" style="2"/>
    <col min="3322" max="3322" width="7.26953125" style="2" customWidth="1"/>
    <col min="3323" max="3323" width="10.54296875" style="2" customWidth="1"/>
    <col min="3324" max="3324" width="9" style="2" customWidth="1"/>
    <col min="3325" max="3325" width="17.54296875" style="2" customWidth="1"/>
    <col min="3326" max="3326" width="9" style="2" customWidth="1"/>
    <col min="3327" max="3327" width="19.54296875" style="2" customWidth="1"/>
    <col min="3328" max="3328" width="9" style="2" customWidth="1"/>
    <col min="3329" max="3329" width="11.453125" style="2" customWidth="1"/>
    <col min="3330" max="3330" width="11" style="2" customWidth="1"/>
    <col min="3331" max="3331" width="13" style="2" customWidth="1"/>
    <col min="3332" max="3332" width="9.54296875" style="2" customWidth="1"/>
    <col min="3333" max="3333" width="10.453125" style="2" customWidth="1"/>
    <col min="3334" max="3334" width="12" style="2" customWidth="1"/>
    <col min="3335" max="3335" width="9" style="2" customWidth="1"/>
    <col min="3336" max="3336" width="7.54296875" style="2" customWidth="1"/>
    <col min="3337" max="3337" width="10" style="2" customWidth="1"/>
    <col min="3338" max="3338" width="9" style="2"/>
    <col min="3339" max="3339" width="10" style="2" customWidth="1"/>
    <col min="3340" max="3341" width="8" style="2" customWidth="1"/>
    <col min="3342" max="3348" width="10" style="2" customWidth="1"/>
    <col min="3349" max="3349" width="11.26953125" style="2" customWidth="1"/>
    <col min="3350" max="3350" width="10" style="2" customWidth="1"/>
    <col min="3351" max="3351" width="8.26953125" style="2" customWidth="1"/>
    <col min="3352" max="3353" width="10" style="2" customWidth="1"/>
    <col min="3354" max="3354" width="11.26953125" style="2" customWidth="1"/>
    <col min="3355" max="3355" width="9" style="2" customWidth="1"/>
    <col min="3356" max="3356" width="11.453125" style="2" customWidth="1"/>
    <col min="3357" max="3357" width="15.26953125" style="2" bestFit="1" customWidth="1"/>
    <col min="3358" max="3577" width="9" style="2"/>
    <col min="3578" max="3578" width="7.26953125" style="2" customWidth="1"/>
    <col min="3579" max="3579" width="10.54296875" style="2" customWidth="1"/>
    <col min="3580" max="3580" width="9" style="2" customWidth="1"/>
    <col min="3581" max="3581" width="17.54296875" style="2" customWidth="1"/>
    <col min="3582" max="3582" width="9" style="2" customWidth="1"/>
    <col min="3583" max="3583" width="19.54296875" style="2" customWidth="1"/>
    <col min="3584" max="3584" width="9" style="2" customWidth="1"/>
    <col min="3585" max="3585" width="11.453125" style="2" customWidth="1"/>
    <col min="3586" max="3586" width="11" style="2" customWidth="1"/>
    <col min="3587" max="3587" width="13" style="2" customWidth="1"/>
    <col min="3588" max="3588" width="9.54296875" style="2" customWidth="1"/>
    <col min="3589" max="3589" width="10.453125" style="2" customWidth="1"/>
    <col min="3590" max="3590" width="12" style="2" customWidth="1"/>
    <col min="3591" max="3591" width="9" style="2" customWidth="1"/>
    <col min="3592" max="3592" width="7.54296875" style="2" customWidth="1"/>
    <col min="3593" max="3593" width="10" style="2" customWidth="1"/>
    <col min="3594" max="3594" width="9" style="2"/>
    <col min="3595" max="3595" width="10" style="2" customWidth="1"/>
    <col min="3596" max="3597" width="8" style="2" customWidth="1"/>
    <col min="3598" max="3604" width="10" style="2" customWidth="1"/>
    <col min="3605" max="3605" width="11.26953125" style="2" customWidth="1"/>
    <col min="3606" max="3606" width="10" style="2" customWidth="1"/>
    <col min="3607" max="3607" width="8.26953125" style="2" customWidth="1"/>
    <col min="3608" max="3609" width="10" style="2" customWidth="1"/>
    <col min="3610" max="3610" width="11.26953125" style="2" customWidth="1"/>
    <col min="3611" max="3611" width="9" style="2" customWidth="1"/>
    <col min="3612" max="3612" width="11.453125" style="2" customWidth="1"/>
    <col min="3613" max="3613" width="15.26953125" style="2" bestFit="1" customWidth="1"/>
    <col min="3614" max="3833" width="9" style="2"/>
    <col min="3834" max="3834" width="7.26953125" style="2" customWidth="1"/>
    <col min="3835" max="3835" width="10.54296875" style="2" customWidth="1"/>
    <col min="3836" max="3836" width="9" style="2" customWidth="1"/>
    <col min="3837" max="3837" width="17.54296875" style="2" customWidth="1"/>
    <col min="3838" max="3838" width="9" style="2" customWidth="1"/>
    <col min="3839" max="3839" width="19.54296875" style="2" customWidth="1"/>
    <col min="3840" max="3840" width="9" style="2" customWidth="1"/>
    <col min="3841" max="3841" width="11.453125" style="2" customWidth="1"/>
    <col min="3842" max="3842" width="11" style="2" customWidth="1"/>
    <col min="3843" max="3843" width="13" style="2" customWidth="1"/>
    <col min="3844" max="3844" width="9.54296875" style="2" customWidth="1"/>
    <col min="3845" max="3845" width="10.453125" style="2" customWidth="1"/>
    <col min="3846" max="3846" width="12" style="2" customWidth="1"/>
    <col min="3847" max="3847" width="9" style="2" customWidth="1"/>
    <col min="3848" max="3848" width="7.54296875" style="2" customWidth="1"/>
    <col min="3849" max="3849" width="10" style="2" customWidth="1"/>
    <col min="3850" max="3850" width="9" style="2"/>
    <col min="3851" max="3851" width="10" style="2" customWidth="1"/>
    <col min="3852" max="3853" width="8" style="2" customWidth="1"/>
    <col min="3854" max="3860" width="10" style="2" customWidth="1"/>
    <col min="3861" max="3861" width="11.26953125" style="2" customWidth="1"/>
    <col min="3862" max="3862" width="10" style="2" customWidth="1"/>
    <col min="3863" max="3863" width="8.26953125" style="2" customWidth="1"/>
    <col min="3864" max="3865" width="10" style="2" customWidth="1"/>
    <col min="3866" max="3866" width="11.26953125" style="2" customWidth="1"/>
    <col min="3867" max="3867" width="9" style="2" customWidth="1"/>
    <col min="3868" max="3868" width="11.453125" style="2" customWidth="1"/>
    <col min="3869" max="3869" width="15.26953125" style="2" bestFit="1" customWidth="1"/>
    <col min="3870" max="4089" width="9" style="2"/>
    <col min="4090" max="4090" width="7.26953125" style="2" customWidth="1"/>
    <col min="4091" max="4091" width="10.54296875" style="2" customWidth="1"/>
    <col min="4092" max="4092" width="9" style="2" customWidth="1"/>
    <col min="4093" max="4093" width="17.54296875" style="2" customWidth="1"/>
    <col min="4094" max="4094" width="9" style="2" customWidth="1"/>
    <col min="4095" max="4095" width="19.54296875" style="2" customWidth="1"/>
    <col min="4096" max="4096" width="9" style="2" customWidth="1"/>
    <col min="4097" max="4097" width="11.453125" style="2" customWidth="1"/>
    <col min="4098" max="4098" width="11" style="2" customWidth="1"/>
    <col min="4099" max="4099" width="13" style="2" customWidth="1"/>
    <col min="4100" max="4100" width="9.54296875" style="2" customWidth="1"/>
    <col min="4101" max="4101" width="10.453125" style="2" customWidth="1"/>
    <col min="4102" max="4102" width="12" style="2" customWidth="1"/>
    <col min="4103" max="4103" width="9" style="2" customWidth="1"/>
    <col min="4104" max="4104" width="7.54296875" style="2" customWidth="1"/>
    <col min="4105" max="4105" width="10" style="2" customWidth="1"/>
    <col min="4106" max="4106" width="9" style="2"/>
    <col min="4107" max="4107" width="10" style="2" customWidth="1"/>
    <col min="4108" max="4109" width="8" style="2" customWidth="1"/>
    <col min="4110" max="4116" width="10" style="2" customWidth="1"/>
    <col min="4117" max="4117" width="11.26953125" style="2" customWidth="1"/>
    <col min="4118" max="4118" width="10" style="2" customWidth="1"/>
    <col min="4119" max="4119" width="8.26953125" style="2" customWidth="1"/>
    <col min="4120" max="4121" width="10" style="2" customWidth="1"/>
    <col min="4122" max="4122" width="11.26953125" style="2" customWidth="1"/>
    <col min="4123" max="4123" width="9" style="2" customWidth="1"/>
    <col min="4124" max="4124" width="11.453125" style="2" customWidth="1"/>
    <col min="4125" max="4125" width="15.26953125" style="2" bestFit="1" customWidth="1"/>
    <col min="4126" max="4345" width="9" style="2"/>
    <col min="4346" max="4346" width="7.26953125" style="2" customWidth="1"/>
    <col min="4347" max="4347" width="10.54296875" style="2" customWidth="1"/>
    <col min="4348" max="4348" width="9" style="2" customWidth="1"/>
    <col min="4349" max="4349" width="17.54296875" style="2" customWidth="1"/>
    <col min="4350" max="4350" width="9" style="2" customWidth="1"/>
    <col min="4351" max="4351" width="19.54296875" style="2" customWidth="1"/>
    <col min="4352" max="4352" width="9" style="2" customWidth="1"/>
    <col min="4353" max="4353" width="11.453125" style="2" customWidth="1"/>
    <col min="4354" max="4354" width="11" style="2" customWidth="1"/>
    <col min="4355" max="4355" width="13" style="2" customWidth="1"/>
    <col min="4356" max="4356" width="9.54296875" style="2" customWidth="1"/>
    <col min="4357" max="4357" width="10.453125" style="2" customWidth="1"/>
    <col min="4358" max="4358" width="12" style="2" customWidth="1"/>
    <col min="4359" max="4359" width="9" style="2" customWidth="1"/>
    <col min="4360" max="4360" width="7.54296875" style="2" customWidth="1"/>
    <col min="4361" max="4361" width="10" style="2" customWidth="1"/>
    <col min="4362" max="4362" width="9" style="2"/>
    <col min="4363" max="4363" width="10" style="2" customWidth="1"/>
    <col min="4364" max="4365" width="8" style="2" customWidth="1"/>
    <col min="4366" max="4372" width="10" style="2" customWidth="1"/>
    <col min="4373" max="4373" width="11.26953125" style="2" customWidth="1"/>
    <col min="4374" max="4374" width="10" style="2" customWidth="1"/>
    <col min="4375" max="4375" width="8.26953125" style="2" customWidth="1"/>
    <col min="4376" max="4377" width="10" style="2" customWidth="1"/>
    <col min="4378" max="4378" width="11.26953125" style="2" customWidth="1"/>
    <col min="4379" max="4379" width="9" style="2" customWidth="1"/>
    <col min="4380" max="4380" width="11.453125" style="2" customWidth="1"/>
    <col min="4381" max="4381" width="15.26953125" style="2" bestFit="1" customWidth="1"/>
    <col min="4382" max="4601" width="9" style="2"/>
    <col min="4602" max="4602" width="7.26953125" style="2" customWidth="1"/>
    <col min="4603" max="4603" width="10.54296875" style="2" customWidth="1"/>
    <col min="4604" max="4604" width="9" style="2" customWidth="1"/>
    <col min="4605" max="4605" width="17.54296875" style="2" customWidth="1"/>
    <col min="4606" max="4606" width="9" style="2" customWidth="1"/>
    <col min="4607" max="4607" width="19.54296875" style="2" customWidth="1"/>
    <col min="4608" max="4608" width="9" style="2" customWidth="1"/>
    <col min="4609" max="4609" width="11.453125" style="2" customWidth="1"/>
    <col min="4610" max="4610" width="11" style="2" customWidth="1"/>
    <col min="4611" max="4611" width="13" style="2" customWidth="1"/>
    <col min="4612" max="4612" width="9.54296875" style="2" customWidth="1"/>
    <col min="4613" max="4613" width="10.453125" style="2" customWidth="1"/>
    <col min="4614" max="4614" width="12" style="2" customWidth="1"/>
    <col min="4615" max="4615" width="9" style="2" customWidth="1"/>
    <col min="4616" max="4616" width="7.54296875" style="2" customWidth="1"/>
    <col min="4617" max="4617" width="10" style="2" customWidth="1"/>
    <col min="4618" max="4618" width="9" style="2"/>
    <col min="4619" max="4619" width="10" style="2" customWidth="1"/>
    <col min="4620" max="4621" width="8" style="2" customWidth="1"/>
    <col min="4622" max="4628" width="10" style="2" customWidth="1"/>
    <col min="4629" max="4629" width="11.26953125" style="2" customWidth="1"/>
    <col min="4630" max="4630" width="10" style="2" customWidth="1"/>
    <col min="4631" max="4631" width="8.26953125" style="2" customWidth="1"/>
    <col min="4632" max="4633" width="10" style="2" customWidth="1"/>
    <col min="4634" max="4634" width="11.26953125" style="2" customWidth="1"/>
    <col min="4635" max="4635" width="9" style="2" customWidth="1"/>
    <col min="4636" max="4636" width="11.453125" style="2" customWidth="1"/>
    <col min="4637" max="4637" width="15.26953125" style="2" bestFit="1" customWidth="1"/>
    <col min="4638" max="4857" width="9" style="2"/>
    <col min="4858" max="4858" width="7.26953125" style="2" customWidth="1"/>
    <col min="4859" max="4859" width="10.54296875" style="2" customWidth="1"/>
    <col min="4860" max="4860" width="9" style="2" customWidth="1"/>
    <col min="4861" max="4861" width="17.54296875" style="2" customWidth="1"/>
    <col min="4862" max="4862" width="9" style="2" customWidth="1"/>
    <col min="4863" max="4863" width="19.54296875" style="2" customWidth="1"/>
    <col min="4864" max="4864" width="9" style="2" customWidth="1"/>
    <col min="4865" max="4865" width="11.453125" style="2" customWidth="1"/>
    <col min="4866" max="4866" width="11" style="2" customWidth="1"/>
    <col min="4867" max="4867" width="13" style="2" customWidth="1"/>
    <col min="4868" max="4868" width="9.54296875" style="2" customWidth="1"/>
    <col min="4869" max="4869" width="10.453125" style="2" customWidth="1"/>
    <col min="4870" max="4870" width="12" style="2" customWidth="1"/>
    <col min="4871" max="4871" width="9" style="2" customWidth="1"/>
    <col min="4872" max="4872" width="7.54296875" style="2" customWidth="1"/>
    <col min="4873" max="4873" width="10" style="2" customWidth="1"/>
    <col min="4874" max="4874" width="9" style="2"/>
    <col min="4875" max="4875" width="10" style="2" customWidth="1"/>
    <col min="4876" max="4877" width="8" style="2" customWidth="1"/>
    <col min="4878" max="4884" width="10" style="2" customWidth="1"/>
    <col min="4885" max="4885" width="11.26953125" style="2" customWidth="1"/>
    <col min="4886" max="4886" width="10" style="2" customWidth="1"/>
    <col min="4887" max="4887" width="8.26953125" style="2" customWidth="1"/>
    <col min="4888" max="4889" width="10" style="2" customWidth="1"/>
    <col min="4890" max="4890" width="11.26953125" style="2" customWidth="1"/>
    <col min="4891" max="4891" width="9" style="2" customWidth="1"/>
    <col min="4892" max="4892" width="11.453125" style="2" customWidth="1"/>
    <col min="4893" max="4893" width="15.26953125" style="2" bestFit="1" customWidth="1"/>
    <col min="4894" max="5113" width="9" style="2"/>
    <col min="5114" max="5114" width="7.26953125" style="2" customWidth="1"/>
    <col min="5115" max="5115" width="10.54296875" style="2" customWidth="1"/>
    <col min="5116" max="5116" width="9" style="2" customWidth="1"/>
    <col min="5117" max="5117" width="17.54296875" style="2" customWidth="1"/>
    <col min="5118" max="5118" width="9" style="2" customWidth="1"/>
    <col min="5119" max="5119" width="19.54296875" style="2" customWidth="1"/>
    <col min="5120" max="5120" width="9" style="2" customWidth="1"/>
    <col min="5121" max="5121" width="11.453125" style="2" customWidth="1"/>
    <col min="5122" max="5122" width="11" style="2" customWidth="1"/>
    <col min="5123" max="5123" width="13" style="2" customWidth="1"/>
    <col min="5124" max="5124" width="9.54296875" style="2" customWidth="1"/>
    <col min="5125" max="5125" width="10.453125" style="2" customWidth="1"/>
    <col min="5126" max="5126" width="12" style="2" customWidth="1"/>
    <col min="5127" max="5127" width="9" style="2" customWidth="1"/>
    <col min="5128" max="5128" width="7.54296875" style="2" customWidth="1"/>
    <col min="5129" max="5129" width="10" style="2" customWidth="1"/>
    <col min="5130" max="5130" width="9" style="2"/>
    <col min="5131" max="5131" width="10" style="2" customWidth="1"/>
    <col min="5132" max="5133" width="8" style="2" customWidth="1"/>
    <col min="5134" max="5140" width="10" style="2" customWidth="1"/>
    <col min="5141" max="5141" width="11.26953125" style="2" customWidth="1"/>
    <col min="5142" max="5142" width="10" style="2" customWidth="1"/>
    <col min="5143" max="5143" width="8.26953125" style="2" customWidth="1"/>
    <col min="5144" max="5145" width="10" style="2" customWidth="1"/>
    <col min="5146" max="5146" width="11.26953125" style="2" customWidth="1"/>
    <col min="5147" max="5147" width="9" style="2" customWidth="1"/>
    <col min="5148" max="5148" width="11.453125" style="2" customWidth="1"/>
    <col min="5149" max="5149" width="15.26953125" style="2" bestFit="1" customWidth="1"/>
    <col min="5150" max="5369" width="9" style="2"/>
    <col min="5370" max="5370" width="7.26953125" style="2" customWidth="1"/>
    <col min="5371" max="5371" width="10.54296875" style="2" customWidth="1"/>
    <col min="5372" max="5372" width="9" style="2" customWidth="1"/>
    <col min="5373" max="5373" width="17.54296875" style="2" customWidth="1"/>
    <col min="5374" max="5374" width="9" style="2" customWidth="1"/>
    <col min="5375" max="5375" width="19.54296875" style="2" customWidth="1"/>
    <col min="5376" max="5376" width="9" style="2" customWidth="1"/>
    <col min="5377" max="5377" width="11.453125" style="2" customWidth="1"/>
    <col min="5378" max="5378" width="11" style="2" customWidth="1"/>
    <col min="5379" max="5379" width="13" style="2" customWidth="1"/>
    <col min="5380" max="5380" width="9.54296875" style="2" customWidth="1"/>
    <col min="5381" max="5381" width="10.453125" style="2" customWidth="1"/>
    <col min="5382" max="5382" width="12" style="2" customWidth="1"/>
    <col min="5383" max="5383" width="9" style="2" customWidth="1"/>
    <col min="5384" max="5384" width="7.54296875" style="2" customWidth="1"/>
    <col min="5385" max="5385" width="10" style="2" customWidth="1"/>
    <col min="5386" max="5386" width="9" style="2"/>
    <col min="5387" max="5387" width="10" style="2" customWidth="1"/>
    <col min="5388" max="5389" width="8" style="2" customWidth="1"/>
    <col min="5390" max="5396" width="10" style="2" customWidth="1"/>
    <col min="5397" max="5397" width="11.26953125" style="2" customWidth="1"/>
    <col min="5398" max="5398" width="10" style="2" customWidth="1"/>
    <col min="5399" max="5399" width="8.26953125" style="2" customWidth="1"/>
    <col min="5400" max="5401" width="10" style="2" customWidth="1"/>
    <col min="5402" max="5402" width="11.26953125" style="2" customWidth="1"/>
    <col min="5403" max="5403" width="9" style="2" customWidth="1"/>
    <col min="5404" max="5404" width="11.453125" style="2" customWidth="1"/>
    <col min="5405" max="5405" width="15.26953125" style="2" bestFit="1" customWidth="1"/>
    <col min="5406" max="5625" width="9" style="2"/>
    <col min="5626" max="5626" width="7.26953125" style="2" customWidth="1"/>
    <col min="5627" max="5627" width="10.54296875" style="2" customWidth="1"/>
    <col min="5628" max="5628" width="9" style="2" customWidth="1"/>
    <col min="5629" max="5629" width="17.54296875" style="2" customWidth="1"/>
    <col min="5630" max="5630" width="9" style="2" customWidth="1"/>
    <col min="5631" max="5631" width="19.54296875" style="2" customWidth="1"/>
    <col min="5632" max="5632" width="9" style="2" customWidth="1"/>
    <col min="5633" max="5633" width="11.453125" style="2" customWidth="1"/>
    <col min="5634" max="5634" width="11" style="2" customWidth="1"/>
    <col min="5635" max="5635" width="13" style="2" customWidth="1"/>
    <col min="5636" max="5636" width="9.54296875" style="2" customWidth="1"/>
    <col min="5637" max="5637" width="10.453125" style="2" customWidth="1"/>
    <col min="5638" max="5638" width="12" style="2" customWidth="1"/>
    <col min="5639" max="5639" width="9" style="2" customWidth="1"/>
    <col min="5640" max="5640" width="7.54296875" style="2" customWidth="1"/>
    <col min="5641" max="5641" width="10" style="2" customWidth="1"/>
    <col min="5642" max="5642" width="9" style="2"/>
    <col min="5643" max="5643" width="10" style="2" customWidth="1"/>
    <col min="5644" max="5645" width="8" style="2" customWidth="1"/>
    <col min="5646" max="5652" width="10" style="2" customWidth="1"/>
    <col min="5653" max="5653" width="11.26953125" style="2" customWidth="1"/>
    <col min="5654" max="5654" width="10" style="2" customWidth="1"/>
    <col min="5655" max="5655" width="8.26953125" style="2" customWidth="1"/>
    <col min="5656" max="5657" width="10" style="2" customWidth="1"/>
    <col min="5658" max="5658" width="11.26953125" style="2" customWidth="1"/>
    <col min="5659" max="5659" width="9" style="2" customWidth="1"/>
    <col min="5660" max="5660" width="11.453125" style="2" customWidth="1"/>
    <col min="5661" max="5661" width="15.26953125" style="2" bestFit="1" customWidth="1"/>
    <col min="5662" max="5881" width="9" style="2"/>
    <col min="5882" max="5882" width="7.26953125" style="2" customWidth="1"/>
    <col min="5883" max="5883" width="10.54296875" style="2" customWidth="1"/>
    <col min="5884" max="5884" width="9" style="2" customWidth="1"/>
    <col min="5885" max="5885" width="17.54296875" style="2" customWidth="1"/>
    <col min="5886" max="5886" width="9" style="2" customWidth="1"/>
    <col min="5887" max="5887" width="19.54296875" style="2" customWidth="1"/>
    <col min="5888" max="5888" width="9" style="2" customWidth="1"/>
    <col min="5889" max="5889" width="11.453125" style="2" customWidth="1"/>
    <col min="5890" max="5890" width="11" style="2" customWidth="1"/>
    <col min="5891" max="5891" width="13" style="2" customWidth="1"/>
    <col min="5892" max="5892" width="9.54296875" style="2" customWidth="1"/>
    <col min="5893" max="5893" width="10.453125" style="2" customWidth="1"/>
    <col min="5894" max="5894" width="12" style="2" customWidth="1"/>
    <col min="5895" max="5895" width="9" style="2" customWidth="1"/>
    <col min="5896" max="5896" width="7.54296875" style="2" customWidth="1"/>
    <col min="5897" max="5897" width="10" style="2" customWidth="1"/>
    <col min="5898" max="5898" width="9" style="2"/>
    <col min="5899" max="5899" width="10" style="2" customWidth="1"/>
    <col min="5900" max="5901" width="8" style="2" customWidth="1"/>
    <col min="5902" max="5908" width="10" style="2" customWidth="1"/>
    <col min="5909" max="5909" width="11.26953125" style="2" customWidth="1"/>
    <col min="5910" max="5910" width="10" style="2" customWidth="1"/>
    <col min="5911" max="5911" width="8.26953125" style="2" customWidth="1"/>
    <col min="5912" max="5913" width="10" style="2" customWidth="1"/>
    <col min="5914" max="5914" width="11.26953125" style="2" customWidth="1"/>
    <col min="5915" max="5915" width="9" style="2" customWidth="1"/>
    <col min="5916" max="5916" width="11.453125" style="2" customWidth="1"/>
    <col min="5917" max="5917" width="15.26953125" style="2" bestFit="1" customWidth="1"/>
    <col min="5918" max="6137" width="9" style="2"/>
    <col min="6138" max="6138" width="7.26953125" style="2" customWidth="1"/>
    <col min="6139" max="6139" width="10.54296875" style="2" customWidth="1"/>
    <col min="6140" max="6140" width="9" style="2" customWidth="1"/>
    <col min="6141" max="6141" width="17.54296875" style="2" customWidth="1"/>
    <col min="6142" max="6142" width="9" style="2" customWidth="1"/>
    <col min="6143" max="6143" width="19.54296875" style="2" customWidth="1"/>
    <col min="6144" max="6144" width="9" style="2" customWidth="1"/>
    <col min="6145" max="6145" width="11.453125" style="2" customWidth="1"/>
    <col min="6146" max="6146" width="11" style="2" customWidth="1"/>
    <col min="6147" max="6147" width="13" style="2" customWidth="1"/>
    <col min="6148" max="6148" width="9.54296875" style="2" customWidth="1"/>
    <col min="6149" max="6149" width="10.453125" style="2" customWidth="1"/>
    <col min="6150" max="6150" width="12" style="2" customWidth="1"/>
    <col min="6151" max="6151" width="9" style="2" customWidth="1"/>
    <col min="6152" max="6152" width="7.54296875" style="2" customWidth="1"/>
    <col min="6153" max="6153" width="10" style="2" customWidth="1"/>
    <col min="6154" max="6154" width="9" style="2"/>
    <col min="6155" max="6155" width="10" style="2" customWidth="1"/>
    <col min="6156" max="6157" width="8" style="2" customWidth="1"/>
    <col min="6158" max="6164" width="10" style="2" customWidth="1"/>
    <col min="6165" max="6165" width="11.26953125" style="2" customWidth="1"/>
    <col min="6166" max="6166" width="10" style="2" customWidth="1"/>
    <col min="6167" max="6167" width="8.26953125" style="2" customWidth="1"/>
    <col min="6168" max="6169" width="10" style="2" customWidth="1"/>
    <col min="6170" max="6170" width="11.26953125" style="2" customWidth="1"/>
    <col min="6171" max="6171" width="9" style="2" customWidth="1"/>
    <col min="6172" max="6172" width="11.453125" style="2" customWidth="1"/>
    <col min="6173" max="6173" width="15.26953125" style="2" bestFit="1" customWidth="1"/>
    <col min="6174" max="6393" width="9" style="2"/>
    <col min="6394" max="6394" width="7.26953125" style="2" customWidth="1"/>
    <col min="6395" max="6395" width="10.54296875" style="2" customWidth="1"/>
    <col min="6396" max="6396" width="9" style="2" customWidth="1"/>
    <col min="6397" max="6397" width="17.54296875" style="2" customWidth="1"/>
    <col min="6398" max="6398" width="9" style="2" customWidth="1"/>
    <col min="6399" max="6399" width="19.54296875" style="2" customWidth="1"/>
    <col min="6400" max="6400" width="9" style="2" customWidth="1"/>
    <col min="6401" max="6401" width="11.453125" style="2" customWidth="1"/>
    <col min="6402" max="6402" width="11" style="2" customWidth="1"/>
    <col min="6403" max="6403" width="13" style="2" customWidth="1"/>
    <col min="6404" max="6404" width="9.54296875" style="2" customWidth="1"/>
    <col min="6405" max="6405" width="10.453125" style="2" customWidth="1"/>
    <col min="6406" max="6406" width="12" style="2" customWidth="1"/>
    <col min="6407" max="6407" width="9" style="2" customWidth="1"/>
    <col min="6408" max="6408" width="7.54296875" style="2" customWidth="1"/>
    <col min="6409" max="6409" width="10" style="2" customWidth="1"/>
    <col min="6410" max="6410" width="9" style="2"/>
    <col min="6411" max="6411" width="10" style="2" customWidth="1"/>
    <col min="6412" max="6413" width="8" style="2" customWidth="1"/>
    <col min="6414" max="6420" width="10" style="2" customWidth="1"/>
    <col min="6421" max="6421" width="11.26953125" style="2" customWidth="1"/>
    <col min="6422" max="6422" width="10" style="2" customWidth="1"/>
    <col min="6423" max="6423" width="8.26953125" style="2" customWidth="1"/>
    <col min="6424" max="6425" width="10" style="2" customWidth="1"/>
    <col min="6426" max="6426" width="11.26953125" style="2" customWidth="1"/>
    <col min="6427" max="6427" width="9" style="2" customWidth="1"/>
    <col min="6428" max="6428" width="11.453125" style="2" customWidth="1"/>
    <col min="6429" max="6429" width="15.26953125" style="2" bestFit="1" customWidth="1"/>
    <col min="6430" max="6649" width="9" style="2"/>
    <col min="6650" max="6650" width="7.26953125" style="2" customWidth="1"/>
    <col min="6651" max="6651" width="10.54296875" style="2" customWidth="1"/>
    <col min="6652" max="6652" width="9" style="2" customWidth="1"/>
    <col min="6653" max="6653" width="17.54296875" style="2" customWidth="1"/>
    <col min="6654" max="6654" width="9" style="2" customWidth="1"/>
    <col min="6655" max="6655" width="19.54296875" style="2" customWidth="1"/>
    <col min="6656" max="6656" width="9" style="2" customWidth="1"/>
    <col min="6657" max="6657" width="11.453125" style="2" customWidth="1"/>
    <col min="6658" max="6658" width="11" style="2" customWidth="1"/>
    <col min="6659" max="6659" width="13" style="2" customWidth="1"/>
    <col min="6660" max="6660" width="9.54296875" style="2" customWidth="1"/>
    <col min="6661" max="6661" width="10.453125" style="2" customWidth="1"/>
    <col min="6662" max="6662" width="12" style="2" customWidth="1"/>
    <col min="6663" max="6663" width="9" style="2" customWidth="1"/>
    <col min="6664" max="6664" width="7.54296875" style="2" customWidth="1"/>
    <col min="6665" max="6665" width="10" style="2" customWidth="1"/>
    <col min="6666" max="6666" width="9" style="2"/>
    <col min="6667" max="6667" width="10" style="2" customWidth="1"/>
    <col min="6668" max="6669" width="8" style="2" customWidth="1"/>
    <col min="6670" max="6676" width="10" style="2" customWidth="1"/>
    <col min="6677" max="6677" width="11.26953125" style="2" customWidth="1"/>
    <col min="6678" max="6678" width="10" style="2" customWidth="1"/>
    <col min="6679" max="6679" width="8.26953125" style="2" customWidth="1"/>
    <col min="6680" max="6681" width="10" style="2" customWidth="1"/>
    <col min="6682" max="6682" width="11.26953125" style="2" customWidth="1"/>
    <col min="6683" max="6683" width="9" style="2" customWidth="1"/>
    <col min="6684" max="6684" width="11.453125" style="2" customWidth="1"/>
    <col min="6685" max="6685" width="15.26953125" style="2" bestFit="1" customWidth="1"/>
    <col min="6686" max="6905" width="9" style="2"/>
    <col min="6906" max="6906" width="7.26953125" style="2" customWidth="1"/>
    <col min="6907" max="6907" width="10.54296875" style="2" customWidth="1"/>
    <col min="6908" max="6908" width="9" style="2" customWidth="1"/>
    <col min="6909" max="6909" width="17.54296875" style="2" customWidth="1"/>
    <col min="6910" max="6910" width="9" style="2" customWidth="1"/>
    <col min="6911" max="6911" width="19.54296875" style="2" customWidth="1"/>
    <col min="6912" max="6912" width="9" style="2" customWidth="1"/>
    <col min="6913" max="6913" width="11.453125" style="2" customWidth="1"/>
    <col min="6914" max="6914" width="11" style="2" customWidth="1"/>
    <col min="6915" max="6915" width="13" style="2" customWidth="1"/>
    <col min="6916" max="6916" width="9.54296875" style="2" customWidth="1"/>
    <col min="6917" max="6917" width="10.453125" style="2" customWidth="1"/>
    <col min="6918" max="6918" width="12" style="2" customWidth="1"/>
    <col min="6919" max="6919" width="9" style="2" customWidth="1"/>
    <col min="6920" max="6920" width="7.54296875" style="2" customWidth="1"/>
    <col min="6921" max="6921" width="10" style="2" customWidth="1"/>
    <col min="6922" max="6922" width="9" style="2"/>
    <col min="6923" max="6923" width="10" style="2" customWidth="1"/>
    <col min="6924" max="6925" width="8" style="2" customWidth="1"/>
    <col min="6926" max="6932" width="10" style="2" customWidth="1"/>
    <col min="6933" max="6933" width="11.26953125" style="2" customWidth="1"/>
    <col min="6934" max="6934" width="10" style="2" customWidth="1"/>
    <col min="6935" max="6935" width="8.26953125" style="2" customWidth="1"/>
    <col min="6936" max="6937" width="10" style="2" customWidth="1"/>
    <col min="6938" max="6938" width="11.26953125" style="2" customWidth="1"/>
    <col min="6939" max="6939" width="9" style="2" customWidth="1"/>
    <col min="6940" max="6940" width="11.453125" style="2" customWidth="1"/>
    <col min="6941" max="6941" width="15.26953125" style="2" bestFit="1" customWidth="1"/>
    <col min="6942" max="7161" width="9" style="2"/>
    <col min="7162" max="7162" width="7.26953125" style="2" customWidth="1"/>
    <col min="7163" max="7163" width="10.54296875" style="2" customWidth="1"/>
    <col min="7164" max="7164" width="9" style="2" customWidth="1"/>
    <col min="7165" max="7165" width="17.54296875" style="2" customWidth="1"/>
    <col min="7166" max="7166" width="9" style="2" customWidth="1"/>
    <col min="7167" max="7167" width="19.54296875" style="2" customWidth="1"/>
    <col min="7168" max="7168" width="9" style="2" customWidth="1"/>
    <col min="7169" max="7169" width="11.453125" style="2" customWidth="1"/>
    <col min="7170" max="7170" width="11" style="2" customWidth="1"/>
    <col min="7171" max="7171" width="13" style="2" customWidth="1"/>
    <col min="7172" max="7172" width="9.54296875" style="2" customWidth="1"/>
    <col min="7173" max="7173" width="10.453125" style="2" customWidth="1"/>
    <col min="7174" max="7174" width="12" style="2" customWidth="1"/>
    <col min="7175" max="7175" width="9" style="2" customWidth="1"/>
    <col min="7176" max="7176" width="7.54296875" style="2" customWidth="1"/>
    <col min="7177" max="7177" width="10" style="2" customWidth="1"/>
    <col min="7178" max="7178" width="9" style="2"/>
    <col min="7179" max="7179" width="10" style="2" customWidth="1"/>
    <col min="7180" max="7181" width="8" style="2" customWidth="1"/>
    <col min="7182" max="7188" width="10" style="2" customWidth="1"/>
    <col min="7189" max="7189" width="11.26953125" style="2" customWidth="1"/>
    <col min="7190" max="7190" width="10" style="2" customWidth="1"/>
    <col min="7191" max="7191" width="8.26953125" style="2" customWidth="1"/>
    <col min="7192" max="7193" width="10" style="2" customWidth="1"/>
    <col min="7194" max="7194" width="11.26953125" style="2" customWidth="1"/>
    <col min="7195" max="7195" width="9" style="2" customWidth="1"/>
    <col min="7196" max="7196" width="11.453125" style="2" customWidth="1"/>
    <col min="7197" max="7197" width="15.26953125" style="2" bestFit="1" customWidth="1"/>
    <col min="7198" max="7417" width="9" style="2"/>
    <col min="7418" max="7418" width="7.26953125" style="2" customWidth="1"/>
    <col min="7419" max="7419" width="10.54296875" style="2" customWidth="1"/>
    <col min="7420" max="7420" width="9" style="2" customWidth="1"/>
    <col min="7421" max="7421" width="17.54296875" style="2" customWidth="1"/>
    <col min="7422" max="7422" width="9" style="2" customWidth="1"/>
    <col min="7423" max="7423" width="19.54296875" style="2" customWidth="1"/>
    <col min="7424" max="7424" width="9" style="2" customWidth="1"/>
    <col min="7425" max="7425" width="11.453125" style="2" customWidth="1"/>
    <col min="7426" max="7426" width="11" style="2" customWidth="1"/>
    <col min="7427" max="7427" width="13" style="2" customWidth="1"/>
    <col min="7428" max="7428" width="9.54296875" style="2" customWidth="1"/>
    <col min="7429" max="7429" width="10.453125" style="2" customWidth="1"/>
    <col min="7430" max="7430" width="12" style="2" customWidth="1"/>
    <col min="7431" max="7431" width="9" style="2" customWidth="1"/>
    <col min="7432" max="7432" width="7.54296875" style="2" customWidth="1"/>
    <col min="7433" max="7433" width="10" style="2" customWidth="1"/>
    <col min="7434" max="7434" width="9" style="2"/>
    <col min="7435" max="7435" width="10" style="2" customWidth="1"/>
    <col min="7436" max="7437" width="8" style="2" customWidth="1"/>
    <col min="7438" max="7444" width="10" style="2" customWidth="1"/>
    <col min="7445" max="7445" width="11.26953125" style="2" customWidth="1"/>
    <col min="7446" max="7446" width="10" style="2" customWidth="1"/>
    <col min="7447" max="7447" width="8.26953125" style="2" customWidth="1"/>
    <col min="7448" max="7449" width="10" style="2" customWidth="1"/>
    <col min="7450" max="7450" width="11.26953125" style="2" customWidth="1"/>
    <col min="7451" max="7451" width="9" style="2" customWidth="1"/>
    <col min="7452" max="7452" width="11.453125" style="2" customWidth="1"/>
    <col min="7453" max="7453" width="15.26953125" style="2" bestFit="1" customWidth="1"/>
    <col min="7454" max="7673" width="9" style="2"/>
    <col min="7674" max="7674" width="7.26953125" style="2" customWidth="1"/>
    <col min="7675" max="7675" width="10.54296875" style="2" customWidth="1"/>
    <col min="7676" max="7676" width="9" style="2" customWidth="1"/>
    <col min="7677" max="7677" width="17.54296875" style="2" customWidth="1"/>
    <col min="7678" max="7678" width="9" style="2" customWidth="1"/>
    <col min="7679" max="7679" width="19.54296875" style="2" customWidth="1"/>
    <col min="7680" max="7680" width="9" style="2" customWidth="1"/>
    <col min="7681" max="7681" width="11.453125" style="2" customWidth="1"/>
    <col min="7682" max="7682" width="11" style="2" customWidth="1"/>
    <col min="7683" max="7683" width="13" style="2" customWidth="1"/>
    <col min="7684" max="7684" width="9.54296875" style="2" customWidth="1"/>
    <col min="7685" max="7685" width="10.453125" style="2" customWidth="1"/>
    <col min="7686" max="7686" width="12" style="2" customWidth="1"/>
    <col min="7687" max="7687" width="9" style="2" customWidth="1"/>
    <col min="7688" max="7688" width="7.54296875" style="2" customWidth="1"/>
    <col min="7689" max="7689" width="10" style="2" customWidth="1"/>
    <col min="7690" max="7690" width="9" style="2"/>
    <col min="7691" max="7691" width="10" style="2" customWidth="1"/>
    <col min="7692" max="7693" width="8" style="2" customWidth="1"/>
    <col min="7694" max="7700" width="10" style="2" customWidth="1"/>
    <col min="7701" max="7701" width="11.26953125" style="2" customWidth="1"/>
    <col min="7702" max="7702" width="10" style="2" customWidth="1"/>
    <col min="7703" max="7703" width="8.26953125" style="2" customWidth="1"/>
    <col min="7704" max="7705" width="10" style="2" customWidth="1"/>
    <col min="7706" max="7706" width="11.26953125" style="2" customWidth="1"/>
    <col min="7707" max="7707" width="9" style="2" customWidth="1"/>
    <col min="7708" max="7708" width="11.453125" style="2" customWidth="1"/>
    <col min="7709" max="7709" width="15.26953125" style="2" bestFit="1" customWidth="1"/>
    <col min="7710" max="7929" width="9" style="2"/>
    <col min="7930" max="7930" width="7.26953125" style="2" customWidth="1"/>
    <col min="7931" max="7931" width="10.54296875" style="2" customWidth="1"/>
    <col min="7932" max="7932" width="9" style="2" customWidth="1"/>
    <col min="7933" max="7933" width="17.54296875" style="2" customWidth="1"/>
    <col min="7934" max="7934" width="9" style="2" customWidth="1"/>
    <col min="7935" max="7935" width="19.54296875" style="2" customWidth="1"/>
    <col min="7936" max="7936" width="9" style="2" customWidth="1"/>
    <col min="7937" max="7937" width="11.453125" style="2" customWidth="1"/>
    <col min="7938" max="7938" width="11" style="2" customWidth="1"/>
    <col min="7939" max="7939" width="13" style="2" customWidth="1"/>
    <col min="7940" max="7940" width="9.54296875" style="2" customWidth="1"/>
    <col min="7941" max="7941" width="10.453125" style="2" customWidth="1"/>
    <col min="7942" max="7942" width="12" style="2" customWidth="1"/>
    <col min="7943" max="7943" width="9" style="2" customWidth="1"/>
    <col min="7944" max="7944" width="7.54296875" style="2" customWidth="1"/>
    <col min="7945" max="7945" width="10" style="2" customWidth="1"/>
    <col min="7946" max="7946" width="9" style="2"/>
    <col min="7947" max="7947" width="10" style="2" customWidth="1"/>
    <col min="7948" max="7949" width="8" style="2" customWidth="1"/>
    <col min="7950" max="7956" width="10" style="2" customWidth="1"/>
    <col min="7957" max="7957" width="11.26953125" style="2" customWidth="1"/>
    <col min="7958" max="7958" width="10" style="2" customWidth="1"/>
    <col min="7959" max="7959" width="8.26953125" style="2" customWidth="1"/>
    <col min="7960" max="7961" width="10" style="2" customWidth="1"/>
    <col min="7962" max="7962" width="11.26953125" style="2" customWidth="1"/>
    <col min="7963" max="7963" width="9" style="2" customWidth="1"/>
    <col min="7964" max="7964" width="11.453125" style="2" customWidth="1"/>
    <col min="7965" max="7965" width="15.26953125" style="2" bestFit="1" customWidth="1"/>
    <col min="7966" max="8185" width="9" style="2"/>
    <col min="8186" max="8186" width="7.26953125" style="2" customWidth="1"/>
    <col min="8187" max="8187" width="10.54296875" style="2" customWidth="1"/>
    <col min="8188" max="8188" width="9" style="2" customWidth="1"/>
    <col min="8189" max="8189" width="17.54296875" style="2" customWidth="1"/>
    <col min="8190" max="8190" width="9" style="2" customWidth="1"/>
    <col min="8191" max="8191" width="19.54296875" style="2" customWidth="1"/>
    <col min="8192" max="8192" width="9" style="2" customWidth="1"/>
    <col min="8193" max="8193" width="11.453125" style="2" customWidth="1"/>
    <col min="8194" max="8194" width="11" style="2" customWidth="1"/>
    <col min="8195" max="8195" width="13" style="2" customWidth="1"/>
    <col min="8196" max="8196" width="9.54296875" style="2" customWidth="1"/>
    <col min="8197" max="8197" width="10.453125" style="2" customWidth="1"/>
    <col min="8198" max="8198" width="12" style="2" customWidth="1"/>
    <col min="8199" max="8199" width="9" style="2" customWidth="1"/>
    <col min="8200" max="8200" width="7.54296875" style="2" customWidth="1"/>
    <col min="8201" max="8201" width="10" style="2" customWidth="1"/>
    <col min="8202" max="8202" width="9" style="2"/>
    <col min="8203" max="8203" width="10" style="2" customWidth="1"/>
    <col min="8204" max="8205" width="8" style="2" customWidth="1"/>
    <col min="8206" max="8212" width="10" style="2" customWidth="1"/>
    <col min="8213" max="8213" width="11.26953125" style="2" customWidth="1"/>
    <col min="8214" max="8214" width="10" style="2" customWidth="1"/>
    <col min="8215" max="8215" width="8.26953125" style="2" customWidth="1"/>
    <col min="8216" max="8217" width="10" style="2" customWidth="1"/>
    <col min="8218" max="8218" width="11.26953125" style="2" customWidth="1"/>
    <col min="8219" max="8219" width="9" style="2" customWidth="1"/>
    <col min="8220" max="8220" width="11.453125" style="2" customWidth="1"/>
    <col min="8221" max="8221" width="15.26953125" style="2" bestFit="1" customWidth="1"/>
    <col min="8222" max="8441" width="9" style="2"/>
    <col min="8442" max="8442" width="7.26953125" style="2" customWidth="1"/>
    <col min="8443" max="8443" width="10.54296875" style="2" customWidth="1"/>
    <col min="8444" max="8444" width="9" style="2" customWidth="1"/>
    <col min="8445" max="8445" width="17.54296875" style="2" customWidth="1"/>
    <col min="8446" max="8446" width="9" style="2" customWidth="1"/>
    <col min="8447" max="8447" width="19.54296875" style="2" customWidth="1"/>
    <col min="8448" max="8448" width="9" style="2" customWidth="1"/>
    <col min="8449" max="8449" width="11.453125" style="2" customWidth="1"/>
    <col min="8450" max="8450" width="11" style="2" customWidth="1"/>
    <col min="8451" max="8451" width="13" style="2" customWidth="1"/>
    <col min="8452" max="8452" width="9.54296875" style="2" customWidth="1"/>
    <col min="8453" max="8453" width="10.453125" style="2" customWidth="1"/>
    <col min="8454" max="8454" width="12" style="2" customWidth="1"/>
    <col min="8455" max="8455" width="9" style="2" customWidth="1"/>
    <col min="8456" max="8456" width="7.54296875" style="2" customWidth="1"/>
    <col min="8457" max="8457" width="10" style="2" customWidth="1"/>
    <col min="8458" max="8458" width="9" style="2"/>
    <col min="8459" max="8459" width="10" style="2" customWidth="1"/>
    <col min="8460" max="8461" width="8" style="2" customWidth="1"/>
    <col min="8462" max="8468" width="10" style="2" customWidth="1"/>
    <col min="8469" max="8469" width="11.26953125" style="2" customWidth="1"/>
    <col min="8470" max="8470" width="10" style="2" customWidth="1"/>
    <col min="8471" max="8471" width="8.26953125" style="2" customWidth="1"/>
    <col min="8472" max="8473" width="10" style="2" customWidth="1"/>
    <col min="8474" max="8474" width="11.26953125" style="2" customWidth="1"/>
    <col min="8475" max="8475" width="9" style="2" customWidth="1"/>
    <col min="8476" max="8476" width="11.453125" style="2" customWidth="1"/>
    <col min="8477" max="8477" width="15.26953125" style="2" bestFit="1" customWidth="1"/>
    <col min="8478" max="8697" width="9" style="2"/>
    <col min="8698" max="8698" width="7.26953125" style="2" customWidth="1"/>
    <col min="8699" max="8699" width="10.54296875" style="2" customWidth="1"/>
    <col min="8700" max="8700" width="9" style="2" customWidth="1"/>
    <col min="8701" max="8701" width="17.54296875" style="2" customWidth="1"/>
    <col min="8702" max="8702" width="9" style="2" customWidth="1"/>
    <col min="8703" max="8703" width="19.54296875" style="2" customWidth="1"/>
    <col min="8704" max="8704" width="9" style="2" customWidth="1"/>
    <col min="8705" max="8705" width="11.453125" style="2" customWidth="1"/>
    <col min="8706" max="8706" width="11" style="2" customWidth="1"/>
    <col min="8707" max="8707" width="13" style="2" customWidth="1"/>
    <col min="8708" max="8708" width="9.54296875" style="2" customWidth="1"/>
    <col min="8709" max="8709" width="10.453125" style="2" customWidth="1"/>
    <col min="8710" max="8710" width="12" style="2" customWidth="1"/>
    <col min="8711" max="8711" width="9" style="2" customWidth="1"/>
    <col min="8712" max="8712" width="7.54296875" style="2" customWidth="1"/>
    <col min="8713" max="8713" width="10" style="2" customWidth="1"/>
    <col min="8714" max="8714" width="9" style="2"/>
    <col min="8715" max="8715" width="10" style="2" customWidth="1"/>
    <col min="8716" max="8717" width="8" style="2" customWidth="1"/>
    <col min="8718" max="8724" width="10" style="2" customWidth="1"/>
    <col min="8725" max="8725" width="11.26953125" style="2" customWidth="1"/>
    <col min="8726" max="8726" width="10" style="2" customWidth="1"/>
    <col min="8727" max="8727" width="8.26953125" style="2" customWidth="1"/>
    <col min="8728" max="8729" width="10" style="2" customWidth="1"/>
    <col min="8730" max="8730" width="11.26953125" style="2" customWidth="1"/>
    <col min="8731" max="8731" width="9" style="2" customWidth="1"/>
    <col min="8732" max="8732" width="11.453125" style="2" customWidth="1"/>
    <col min="8733" max="8733" width="15.26953125" style="2" bestFit="1" customWidth="1"/>
    <col min="8734" max="8953" width="9" style="2"/>
    <col min="8954" max="8954" width="7.26953125" style="2" customWidth="1"/>
    <col min="8955" max="8955" width="10.54296875" style="2" customWidth="1"/>
    <col min="8956" max="8956" width="9" style="2" customWidth="1"/>
    <col min="8957" max="8957" width="17.54296875" style="2" customWidth="1"/>
    <col min="8958" max="8958" width="9" style="2" customWidth="1"/>
    <col min="8959" max="8959" width="19.54296875" style="2" customWidth="1"/>
    <col min="8960" max="8960" width="9" style="2" customWidth="1"/>
    <col min="8961" max="8961" width="11.453125" style="2" customWidth="1"/>
    <col min="8962" max="8962" width="11" style="2" customWidth="1"/>
    <col min="8963" max="8963" width="13" style="2" customWidth="1"/>
    <col min="8964" max="8964" width="9.54296875" style="2" customWidth="1"/>
    <col min="8965" max="8965" width="10.453125" style="2" customWidth="1"/>
    <col min="8966" max="8966" width="12" style="2" customWidth="1"/>
    <col min="8967" max="8967" width="9" style="2" customWidth="1"/>
    <col min="8968" max="8968" width="7.54296875" style="2" customWidth="1"/>
    <col min="8969" max="8969" width="10" style="2" customWidth="1"/>
    <col min="8970" max="8970" width="9" style="2"/>
    <col min="8971" max="8971" width="10" style="2" customWidth="1"/>
    <col min="8972" max="8973" width="8" style="2" customWidth="1"/>
    <col min="8974" max="8980" width="10" style="2" customWidth="1"/>
    <col min="8981" max="8981" width="11.26953125" style="2" customWidth="1"/>
    <col min="8982" max="8982" width="10" style="2" customWidth="1"/>
    <col min="8983" max="8983" width="8.26953125" style="2" customWidth="1"/>
    <col min="8984" max="8985" width="10" style="2" customWidth="1"/>
    <col min="8986" max="8986" width="11.26953125" style="2" customWidth="1"/>
    <col min="8987" max="8987" width="9" style="2" customWidth="1"/>
    <col min="8988" max="8988" width="11.453125" style="2" customWidth="1"/>
    <col min="8989" max="8989" width="15.26953125" style="2" bestFit="1" customWidth="1"/>
    <col min="8990" max="9209" width="9" style="2"/>
    <col min="9210" max="9210" width="7.26953125" style="2" customWidth="1"/>
    <col min="9211" max="9211" width="10.54296875" style="2" customWidth="1"/>
    <col min="9212" max="9212" width="9" style="2" customWidth="1"/>
    <col min="9213" max="9213" width="17.54296875" style="2" customWidth="1"/>
    <col min="9214" max="9214" width="9" style="2" customWidth="1"/>
    <col min="9215" max="9215" width="19.54296875" style="2" customWidth="1"/>
    <col min="9216" max="9216" width="9" style="2" customWidth="1"/>
    <col min="9217" max="9217" width="11.453125" style="2" customWidth="1"/>
    <col min="9218" max="9218" width="11" style="2" customWidth="1"/>
    <col min="9219" max="9219" width="13" style="2" customWidth="1"/>
    <col min="9220" max="9220" width="9.54296875" style="2" customWidth="1"/>
    <col min="9221" max="9221" width="10.453125" style="2" customWidth="1"/>
    <col min="9222" max="9222" width="12" style="2" customWidth="1"/>
    <col min="9223" max="9223" width="9" style="2" customWidth="1"/>
    <col min="9224" max="9224" width="7.54296875" style="2" customWidth="1"/>
    <col min="9225" max="9225" width="10" style="2" customWidth="1"/>
    <col min="9226" max="9226" width="9" style="2"/>
    <col min="9227" max="9227" width="10" style="2" customWidth="1"/>
    <col min="9228" max="9229" width="8" style="2" customWidth="1"/>
    <col min="9230" max="9236" width="10" style="2" customWidth="1"/>
    <col min="9237" max="9237" width="11.26953125" style="2" customWidth="1"/>
    <col min="9238" max="9238" width="10" style="2" customWidth="1"/>
    <col min="9239" max="9239" width="8.26953125" style="2" customWidth="1"/>
    <col min="9240" max="9241" width="10" style="2" customWidth="1"/>
    <col min="9242" max="9242" width="11.26953125" style="2" customWidth="1"/>
    <col min="9243" max="9243" width="9" style="2" customWidth="1"/>
    <col min="9244" max="9244" width="11.453125" style="2" customWidth="1"/>
    <col min="9245" max="9245" width="15.26953125" style="2" bestFit="1" customWidth="1"/>
    <col min="9246" max="9465" width="9" style="2"/>
    <col min="9466" max="9466" width="7.26953125" style="2" customWidth="1"/>
    <col min="9467" max="9467" width="10.54296875" style="2" customWidth="1"/>
    <col min="9468" max="9468" width="9" style="2" customWidth="1"/>
    <col min="9469" max="9469" width="17.54296875" style="2" customWidth="1"/>
    <col min="9470" max="9470" width="9" style="2" customWidth="1"/>
    <col min="9471" max="9471" width="19.54296875" style="2" customWidth="1"/>
    <col min="9472" max="9472" width="9" style="2" customWidth="1"/>
    <col min="9473" max="9473" width="11.453125" style="2" customWidth="1"/>
    <col min="9474" max="9474" width="11" style="2" customWidth="1"/>
    <col min="9475" max="9475" width="13" style="2" customWidth="1"/>
    <col min="9476" max="9476" width="9.54296875" style="2" customWidth="1"/>
    <col min="9477" max="9477" width="10.453125" style="2" customWidth="1"/>
    <col min="9478" max="9478" width="12" style="2" customWidth="1"/>
    <col min="9479" max="9479" width="9" style="2" customWidth="1"/>
    <col min="9480" max="9480" width="7.54296875" style="2" customWidth="1"/>
    <col min="9481" max="9481" width="10" style="2" customWidth="1"/>
    <col min="9482" max="9482" width="9" style="2"/>
    <col min="9483" max="9483" width="10" style="2" customWidth="1"/>
    <col min="9484" max="9485" width="8" style="2" customWidth="1"/>
    <col min="9486" max="9492" width="10" style="2" customWidth="1"/>
    <col min="9493" max="9493" width="11.26953125" style="2" customWidth="1"/>
    <col min="9494" max="9494" width="10" style="2" customWidth="1"/>
    <col min="9495" max="9495" width="8.26953125" style="2" customWidth="1"/>
    <col min="9496" max="9497" width="10" style="2" customWidth="1"/>
    <col min="9498" max="9498" width="11.26953125" style="2" customWidth="1"/>
    <col min="9499" max="9499" width="9" style="2" customWidth="1"/>
    <col min="9500" max="9500" width="11.453125" style="2" customWidth="1"/>
    <col min="9501" max="9501" width="15.26953125" style="2" bestFit="1" customWidth="1"/>
    <col min="9502" max="9721" width="9" style="2"/>
    <col min="9722" max="9722" width="7.26953125" style="2" customWidth="1"/>
    <col min="9723" max="9723" width="10.54296875" style="2" customWidth="1"/>
    <col min="9724" max="9724" width="9" style="2" customWidth="1"/>
    <col min="9725" max="9725" width="17.54296875" style="2" customWidth="1"/>
    <col min="9726" max="9726" width="9" style="2" customWidth="1"/>
    <col min="9727" max="9727" width="19.54296875" style="2" customWidth="1"/>
    <col min="9728" max="9728" width="9" style="2" customWidth="1"/>
    <col min="9729" max="9729" width="11.453125" style="2" customWidth="1"/>
    <col min="9730" max="9730" width="11" style="2" customWidth="1"/>
    <col min="9731" max="9731" width="13" style="2" customWidth="1"/>
    <col min="9732" max="9732" width="9.54296875" style="2" customWidth="1"/>
    <col min="9733" max="9733" width="10.453125" style="2" customWidth="1"/>
    <col min="9734" max="9734" width="12" style="2" customWidth="1"/>
    <col min="9735" max="9735" width="9" style="2" customWidth="1"/>
    <col min="9736" max="9736" width="7.54296875" style="2" customWidth="1"/>
    <col min="9737" max="9737" width="10" style="2" customWidth="1"/>
    <col min="9738" max="9738" width="9" style="2"/>
    <col min="9739" max="9739" width="10" style="2" customWidth="1"/>
    <col min="9740" max="9741" width="8" style="2" customWidth="1"/>
    <col min="9742" max="9748" width="10" style="2" customWidth="1"/>
    <col min="9749" max="9749" width="11.26953125" style="2" customWidth="1"/>
    <col min="9750" max="9750" width="10" style="2" customWidth="1"/>
    <col min="9751" max="9751" width="8.26953125" style="2" customWidth="1"/>
    <col min="9752" max="9753" width="10" style="2" customWidth="1"/>
    <col min="9754" max="9754" width="11.26953125" style="2" customWidth="1"/>
    <col min="9755" max="9755" width="9" style="2" customWidth="1"/>
    <col min="9756" max="9756" width="11.453125" style="2" customWidth="1"/>
    <col min="9757" max="9757" width="15.26953125" style="2" bestFit="1" customWidth="1"/>
    <col min="9758" max="9977" width="9" style="2"/>
    <col min="9978" max="9978" width="7.26953125" style="2" customWidth="1"/>
    <col min="9979" max="9979" width="10.54296875" style="2" customWidth="1"/>
    <col min="9980" max="9980" width="9" style="2" customWidth="1"/>
    <col min="9981" max="9981" width="17.54296875" style="2" customWidth="1"/>
    <col min="9982" max="9982" width="9" style="2" customWidth="1"/>
    <col min="9983" max="9983" width="19.54296875" style="2" customWidth="1"/>
    <col min="9984" max="9984" width="9" style="2" customWidth="1"/>
    <col min="9985" max="9985" width="11.453125" style="2" customWidth="1"/>
    <col min="9986" max="9986" width="11" style="2" customWidth="1"/>
    <col min="9987" max="9987" width="13" style="2" customWidth="1"/>
    <col min="9988" max="9988" width="9.54296875" style="2" customWidth="1"/>
    <col min="9989" max="9989" width="10.453125" style="2" customWidth="1"/>
    <col min="9990" max="9990" width="12" style="2" customWidth="1"/>
    <col min="9991" max="9991" width="9" style="2" customWidth="1"/>
    <col min="9992" max="9992" width="7.54296875" style="2" customWidth="1"/>
    <col min="9993" max="9993" width="10" style="2" customWidth="1"/>
    <col min="9994" max="9994" width="9" style="2"/>
    <col min="9995" max="9995" width="10" style="2" customWidth="1"/>
    <col min="9996" max="9997" width="8" style="2" customWidth="1"/>
    <col min="9998" max="10004" width="10" style="2" customWidth="1"/>
    <col min="10005" max="10005" width="11.26953125" style="2" customWidth="1"/>
    <col min="10006" max="10006" width="10" style="2" customWidth="1"/>
    <col min="10007" max="10007" width="8.26953125" style="2" customWidth="1"/>
    <col min="10008" max="10009" width="10" style="2" customWidth="1"/>
    <col min="10010" max="10010" width="11.26953125" style="2" customWidth="1"/>
    <col min="10011" max="10011" width="9" style="2" customWidth="1"/>
    <col min="10012" max="10012" width="11.453125" style="2" customWidth="1"/>
    <col min="10013" max="10013" width="15.26953125" style="2" bestFit="1" customWidth="1"/>
    <col min="10014" max="10233" width="9" style="2"/>
    <col min="10234" max="10234" width="7.26953125" style="2" customWidth="1"/>
    <col min="10235" max="10235" width="10.54296875" style="2" customWidth="1"/>
    <col min="10236" max="10236" width="9" style="2" customWidth="1"/>
    <col min="10237" max="10237" width="17.54296875" style="2" customWidth="1"/>
    <col min="10238" max="10238" width="9" style="2" customWidth="1"/>
    <col min="10239" max="10239" width="19.54296875" style="2" customWidth="1"/>
    <col min="10240" max="10240" width="9" style="2" customWidth="1"/>
    <col min="10241" max="10241" width="11.453125" style="2" customWidth="1"/>
    <col min="10242" max="10242" width="11" style="2" customWidth="1"/>
    <col min="10243" max="10243" width="13" style="2" customWidth="1"/>
    <col min="10244" max="10244" width="9.54296875" style="2" customWidth="1"/>
    <col min="10245" max="10245" width="10.453125" style="2" customWidth="1"/>
    <col min="10246" max="10246" width="12" style="2" customWidth="1"/>
    <col min="10247" max="10247" width="9" style="2" customWidth="1"/>
    <col min="10248" max="10248" width="7.54296875" style="2" customWidth="1"/>
    <col min="10249" max="10249" width="10" style="2" customWidth="1"/>
    <col min="10250" max="10250" width="9" style="2"/>
    <col min="10251" max="10251" width="10" style="2" customWidth="1"/>
    <col min="10252" max="10253" width="8" style="2" customWidth="1"/>
    <col min="10254" max="10260" width="10" style="2" customWidth="1"/>
    <col min="10261" max="10261" width="11.26953125" style="2" customWidth="1"/>
    <col min="10262" max="10262" width="10" style="2" customWidth="1"/>
    <col min="10263" max="10263" width="8.26953125" style="2" customWidth="1"/>
    <col min="10264" max="10265" width="10" style="2" customWidth="1"/>
    <col min="10266" max="10266" width="11.26953125" style="2" customWidth="1"/>
    <col min="10267" max="10267" width="9" style="2" customWidth="1"/>
    <col min="10268" max="10268" width="11.453125" style="2" customWidth="1"/>
    <col min="10269" max="10269" width="15.26953125" style="2" bestFit="1" customWidth="1"/>
    <col min="10270" max="10489" width="9" style="2"/>
    <col min="10490" max="10490" width="7.26953125" style="2" customWidth="1"/>
    <col min="10491" max="10491" width="10.54296875" style="2" customWidth="1"/>
    <col min="10492" max="10492" width="9" style="2" customWidth="1"/>
    <col min="10493" max="10493" width="17.54296875" style="2" customWidth="1"/>
    <col min="10494" max="10494" width="9" style="2" customWidth="1"/>
    <col min="10495" max="10495" width="19.54296875" style="2" customWidth="1"/>
    <col min="10496" max="10496" width="9" style="2" customWidth="1"/>
    <col min="10497" max="10497" width="11.453125" style="2" customWidth="1"/>
    <col min="10498" max="10498" width="11" style="2" customWidth="1"/>
    <col min="10499" max="10499" width="13" style="2" customWidth="1"/>
    <col min="10500" max="10500" width="9.54296875" style="2" customWidth="1"/>
    <col min="10501" max="10501" width="10.453125" style="2" customWidth="1"/>
    <col min="10502" max="10502" width="12" style="2" customWidth="1"/>
    <col min="10503" max="10503" width="9" style="2" customWidth="1"/>
    <col min="10504" max="10504" width="7.54296875" style="2" customWidth="1"/>
    <col min="10505" max="10505" width="10" style="2" customWidth="1"/>
    <col min="10506" max="10506" width="9" style="2"/>
    <col min="10507" max="10507" width="10" style="2" customWidth="1"/>
    <col min="10508" max="10509" width="8" style="2" customWidth="1"/>
    <col min="10510" max="10516" width="10" style="2" customWidth="1"/>
    <col min="10517" max="10517" width="11.26953125" style="2" customWidth="1"/>
    <col min="10518" max="10518" width="10" style="2" customWidth="1"/>
    <col min="10519" max="10519" width="8.26953125" style="2" customWidth="1"/>
    <col min="10520" max="10521" width="10" style="2" customWidth="1"/>
    <col min="10522" max="10522" width="11.26953125" style="2" customWidth="1"/>
    <col min="10523" max="10523" width="9" style="2" customWidth="1"/>
    <col min="10524" max="10524" width="11.453125" style="2" customWidth="1"/>
    <col min="10525" max="10525" width="15.26953125" style="2" bestFit="1" customWidth="1"/>
    <col min="10526" max="10745" width="9" style="2"/>
    <col min="10746" max="10746" width="7.26953125" style="2" customWidth="1"/>
    <col min="10747" max="10747" width="10.54296875" style="2" customWidth="1"/>
    <col min="10748" max="10748" width="9" style="2" customWidth="1"/>
    <col min="10749" max="10749" width="17.54296875" style="2" customWidth="1"/>
    <col min="10750" max="10750" width="9" style="2" customWidth="1"/>
    <col min="10751" max="10751" width="19.54296875" style="2" customWidth="1"/>
    <col min="10752" max="10752" width="9" style="2" customWidth="1"/>
    <col min="10753" max="10753" width="11.453125" style="2" customWidth="1"/>
    <col min="10754" max="10754" width="11" style="2" customWidth="1"/>
    <col min="10755" max="10755" width="13" style="2" customWidth="1"/>
    <col min="10756" max="10756" width="9.54296875" style="2" customWidth="1"/>
    <col min="10757" max="10757" width="10.453125" style="2" customWidth="1"/>
    <col min="10758" max="10758" width="12" style="2" customWidth="1"/>
    <col min="10759" max="10759" width="9" style="2" customWidth="1"/>
    <col min="10760" max="10760" width="7.54296875" style="2" customWidth="1"/>
    <col min="10761" max="10761" width="10" style="2" customWidth="1"/>
    <col min="10762" max="10762" width="9" style="2"/>
    <col min="10763" max="10763" width="10" style="2" customWidth="1"/>
    <col min="10764" max="10765" width="8" style="2" customWidth="1"/>
    <col min="10766" max="10772" width="10" style="2" customWidth="1"/>
    <col min="10773" max="10773" width="11.26953125" style="2" customWidth="1"/>
    <col min="10774" max="10774" width="10" style="2" customWidth="1"/>
    <col min="10775" max="10775" width="8.26953125" style="2" customWidth="1"/>
    <col min="10776" max="10777" width="10" style="2" customWidth="1"/>
    <col min="10778" max="10778" width="11.26953125" style="2" customWidth="1"/>
    <col min="10779" max="10779" width="9" style="2" customWidth="1"/>
    <col min="10780" max="10780" width="11.453125" style="2" customWidth="1"/>
    <col min="10781" max="10781" width="15.26953125" style="2" bestFit="1" customWidth="1"/>
    <col min="10782" max="11001" width="9" style="2"/>
    <col min="11002" max="11002" width="7.26953125" style="2" customWidth="1"/>
    <col min="11003" max="11003" width="10.54296875" style="2" customWidth="1"/>
    <col min="11004" max="11004" width="9" style="2" customWidth="1"/>
    <col min="11005" max="11005" width="17.54296875" style="2" customWidth="1"/>
    <col min="11006" max="11006" width="9" style="2" customWidth="1"/>
    <col min="11007" max="11007" width="19.54296875" style="2" customWidth="1"/>
    <col min="11008" max="11008" width="9" style="2" customWidth="1"/>
    <col min="11009" max="11009" width="11.453125" style="2" customWidth="1"/>
    <col min="11010" max="11010" width="11" style="2" customWidth="1"/>
    <col min="11011" max="11011" width="13" style="2" customWidth="1"/>
    <col min="11012" max="11012" width="9.54296875" style="2" customWidth="1"/>
    <col min="11013" max="11013" width="10.453125" style="2" customWidth="1"/>
    <col min="11014" max="11014" width="12" style="2" customWidth="1"/>
    <col min="11015" max="11015" width="9" style="2" customWidth="1"/>
    <col min="11016" max="11016" width="7.54296875" style="2" customWidth="1"/>
    <col min="11017" max="11017" width="10" style="2" customWidth="1"/>
    <col min="11018" max="11018" width="9" style="2"/>
    <col min="11019" max="11019" width="10" style="2" customWidth="1"/>
    <col min="11020" max="11021" width="8" style="2" customWidth="1"/>
    <col min="11022" max="11028" width="10" style="2" customWidth="1"/>
    <col min="11029" max="11029" width="11.26953125" style="2" customWidth="1"/>
    <col min="11030" max="11030" width="10" style="2" customWidth="1"/>
    <col min="11031" max="11031" width="8.26953125" style="2" customWidth="1"/>
    <col min="11032" max="11033" width="10" style="2" customWidth="1"/>
    <col min="11034" max="11034" width="11.26953125" style="2" customWidth="1"/>
    <col min="11035" max="11035" width="9" style="2" customWidth="1"/>
    <col min="11036" max="11036" width="11.453125" style="2" customWidth="1"/>
    <col min="11037" max="11037" width="15.26953125" style="2" bestFit="1" customWidth="1"/>
    <col min="11038" max="11257" width="9" style="2"/>
    <col min="11258" max="11258" width="7.26953125" style="2" customWidth="1"/>
    <col min="11259" max="11259" width="10.54296875" style="2" customWidth="1"/>
    <col min="11260" max="11260" width="9" style="2" customWidth="1"/>
    <col min="11261" max="11261" width="17.54296875" style="2" customWidth="1"/>
    <col min="11262" max="11262" width="9" style="2" customWidth="1"/>
    <col min="11263" max="11263" width="19.54296875" style="2" customWidth="1"/>
    <col min="11264" max="11264" width="9" style="2" customWidth="1"/>
    <col min="11265" max="11265" width="11.453125" style="2" customWidth="1"/>
    <col min="11266" max="11266" width="11" style="2" customWidth="1"/>
    <col min="11267" max="11267" width="13" style="2" customWidth="1"/>
    <col min="11268" max="11268" width="9.54296875" style="2" customWidth="1"/>
    <col min="11269" max="11269" width="10.453125" style="2" customWidth="1"/>
    <col min="11270" max="11270" width="12" style="2" customWidth="1"/>
    <col min="11271" max="11271" width="9" style="2" customWidth="1"/>
    <col min="11272" max="11272" width="7.54296875" style="2" customWidth="1"/>
    <col min="11273" max="11273" width="10" style="2" customWidth="1"/>
    <col min="11274" max="11274" width="9" style="2"/>
    <col min="11275" max="11275" width="10" style="2" customWidth="1"/>
    <col min="11276" max="11277" width="8" style="2" customWidth="1"/>
    <col min="11278" max="11284" width="10" style="2" customWidth="1"/>
    <col min="11285" max="11285" width="11.26953125" style="2" customWidth="1"/>
    <col min="11286" max="11286" width="10" style="2" customWidth="1"/>
    <col min="11287" max="11287" width="8.26953125" style="2" customWidth="1"/>
    <col min="11288" max="11289" width="10" style="2" customWidth="1"/>
    <col min="11290" max="11290" width="11.26953125" style="2" customWidth="1"/>
    <col min="11291" max="11291" width="9" style="2" customWidth="1"/>
    <col min="11292" max="11292" width="11.453125" style="2" customWidth="1"/>
    <col min="11293" max="11293" width="15.26953125" style="2" bestFit="1" customWidth="1"/>
    <col min="11294" max="11513" width="9" style="2"/>
    <col min="11514" max="11514" width="7.26953125" style="2" customWidth="1"/>
    <col min="11515" max="11515" width="10.54296875" style="2" customWidth="1"/>
    <col min="11516" max="11516" width="9" style="2" customWidth="1"/>
    <col min="11517" max="11517" width="17.54296875" style="2" customWidth="1"/>
    <col min="11518" max="11518" width="9" style="2" customWidth="1"/>
    <col min="11519" max="11519" width="19.54296875" style="2" customWidth="1"/>
    <col min="11520" max="11520" width="9" style="2" customWidth="1"/>
    <col min="11521" max="11521" width="11.453125" style="2" customWidth="1"/>
    <col min="11522" max="11522" width="11" style="2" customWidth="1"/>
    <col min="11523" max="11523" width="13" style="2" customWidth="1"/>
    <col min="11524" max="11524" width="9.54296875" style="2" customWidth="1"/>
    <col min="11525" max="11525" width="10.453125" style="2" customWidth="1"/>
    <col min="11526" max="11526" width="12" style="2" customWidth="1"/>
    <col min="11527" max="11527" width="9" style="2" customWidth="1"/>
    <col min="11528" max="11528" width="7.54296875" style="2" customWidth="1"/>
    <col min="11529" max="11529" width="10" style="2" customWidth="1"/>
    <col min="11530" max="11530" width="9" style="2"/>
    <col min="11531" max="11531" width="10" style="2" customWidth="1"/>
    <col min="11532" max="11533" width="8" style="2" customWidth="1"/>
    <col min="11534" max="11540" width="10" style="2" customWidth="1"/>
    <col min="11541" max="11541" width="11.26953125" style="2" customWidth="1"/>
    <col min="11542" max="11542" width="10" style="2" customWidth="1"/>
    <col min="11543" max="11543" width="8.26953125" style="2" customWidth="1"/>
    <col min="11544" max="11545" width="10" style="2" customWidth="1"/>
    <col min="11546" max="11546" width="11.26953125" style="2" customWidth="1"/>
    <col min="11547" max="11547" width="9" style="2" customWidth="1"/>
    <col min="11548" max="11548" width="11.453125" style="2" customWidth="1"/>
    <col min="11549" max="11549" width="15.26953125" style="2" bestFit="1" customWidth="1"/>
    <col min="11550" max="11769" width="9" style="2"/>
    <col min="11770" max="11770" width="7.26953125" style="2" customWidth="1"/>
    <col min="11771" max="11771" width="10.54296875" style="2" customWidth="1"/>
    <col min="11772" max="11772" width="9" style="2" customWidth="1"/>
    <col min="11773" max="11773" width="17.54296875" style="2" customWidth="1"/>
    <col min="11774" max="11774" width="9" style="2" customWidth="1"/>
    <col min="11775" max="11775" width="19.54296875" style="2" customWidth="1"/>
    <col min="11776" max="11776" width="9" style="2" customWidth="1"/>
    <col min="11777" max="11777" width="11.453125" style="2" customWidth="1"/>
    <col min="11778" max="11778" width="11" style="2" customWidth="1"/>
    <col min="11779" max="11779" width="13" style="2" customWidth="1"/>
    <col min="11780" max="11780" width="9.54296875" style="2" customWidth="1"/>
    <col min="11781" max="11781" width="10.453125" style="2" customWidth="1"/>
    <col min="11782" max="11782" width="12" style="2" customWidth="1"/>
    <col min="11783" max="11783" width="9" style="2" customWidth="1"/>
    <col min="11784" max="11784" width="7.54296875" style="2" customWidth="1"/>
    <col min="11785" max="11785" width="10" style="2" customWidth="1"/>
    <col min="11786" max="11786" width="9" style="2"/>
    <col min="11787" max="11787" width="10" style="2" customWidth="1"/>
    <col min="11788" max="11789" width="8" style="2" customWidth="1"/>
    <col min="11790" max="11796" width="10" style="2" customWidth="1"/>
    <col min="11797" max="11797" width="11.26953125" style="2" customWidth="1"/>
    <col min="11798" max="11798" width="10" style="2" customWidth="1"/>
    <col min="11799" max="11799" width="8.26953125" style="2" customWidth="1"/>
    <col min="11800" max="11801" width="10" style="2" customWidth="1"/>
    <col min="11802" max="11802" width="11.26953125" style="2" customWidth="1"/>
    <col min="11803" max="11803" width="9" style="2" customWidth="1"/>
    <col min="11804" max="11804" width="11.453125" style="2" customWidth="1"/>
    <col min="11805" max="11805" width="15.26953125" style="2" bestFit="1" customWidth="1"/>
    <col min="11806" max="12025" width="9" style="2"/>
    <col min="12026" max="12026" width="7.26953125" style="2" customWidth="1"/>
    <col min="12027" max="12027" width="10.54296875" style="2" customWidth="1"/>
    <col min="12028" max="12028" width="9" style="2" customWidth="1"/>
    <col min="12029" max="12029" width="17.54296875" style="2" customWidth="1"/>
    <col min="12030" max="12030" width="9" style="2" customWidth="1"/>
    <col min="12031" max="12031" width="19.54296875" style="2" customWidth="1"/>
    <col min="12032" max="12032" width="9" style="2" customWidth="1"/>
    <col min="12033" max="12033" width="11.453125" style="2" customWidth="1"/>
    <col min="12034" max="12034" width="11" style="2" customWidth="1"/>
    <col min="12035" max="12035" width="13" style="2" customWidth="1"/>
    <col min="12036" max="12036" width="9.54296875" style="2" customWidth="1"/>
    <col min="12037" max="12037" width="10.453125" style="2" customWidth="1"/>
    <col min="12038" max="12038" width="12" style="2" customWidth="1"/>
    <col min="12039" max="12039" width="9" style="2" customWidth="1"/>
    <col min="12040" max="12040" width="7.54296875" style="2" customWidth="1"/>
    <col min="12041" max="12041" width="10" style="2" customWidth="1"/>
    <col min="12042" max="12042" width="9" style="2"/>
    <col min="12043" max="12043" width="10" style="2" customWidth="1"/>
    <col min="12044" max="12045" width="8" style="2" customWidth="1"/>
    <col min="12046" max="12052" width="10" style="2" customWidth="1"/>
    <col min="12053" max="12053" width="11.26953125" style="2" customWidth="1"/>
    <col min="12054" max="12054" width="10" style="2" customWidth="1"/>
    <col min="12055" max="12055" width="8.26953125" style="2" customWidth="1"/>
    <col min="12056" max="12057" width="10" style="2" customWidth="1"/>
    <col min="12058" max="12058" width="11.26953125" style="2" customWidth="1"/>
    <col min="12059" max="12059" width="9" style="2" customWidth="1"/>
    <col min="12060" max="12060" width="11.453125" style="2" customWidth="1"/>
    <col min="12061" max="12061" width="15.26953125" style="2" bestFit="1" customWidth="1"/>
    <col min="12062" max="12281" width="9" style="2"/>
    <col min="12282" max="12282" width="7.26953125" style="2" customWidth="1"/>
    <col min="12283" max="12283" width="10.54296875" style="2" customWidth="1"/>
    <col min="12284" max="12284" width="9" style="2" customWidth="1"/>
    <col min="12285" max="12285" width="17.54296875" style="2" customWidth="1"/>
    <col min="12286" max="12286" width="9" style="2" customWidth="1"/>
    <col min="12287" max="12287" width="19.54296875" style="2" customWidth="1"/>
    <col min="12288" max="12288" width="9" style="2" customWidth="1"/>
    <col min="12289" max="12289" width="11.453125" style="2" customWidth="1"/>
    <col min="12290" max="12290" width="11" style="2" customWidth="1"/>
    <col min="12291" max="12291" width="13" style="2" customWidth="1"/>
    <col min="12292" max="12292" width="9.54296875" style="2" customWidth="1"/>
    <col min="12293" max="12293" width="10.453125" style="2" customWidth="1"/>
    <col min="12294" max="12294" width="12" style="2" customWidth="1"/>
    <col min="12295" max="12295" width="9" style="2" customWidth="1"/>
    <col min="12296" max="12296" width="7.54296875" style="2" customWidth="1"/>
    <col min="12297" max="12297" width="10" style="2" customWidth="1"/>
    <col min="12298" max="12298" width="9" style="2"/>
    <col min="12299" max="12299" width="10" style="2" customWidth="1"/>
    <col min="12300" max="12301" width="8" style="2" customWidth="1"/>
    <col min="12302" max="12308" width="10" style="2" customWidth="1"/>
    <col min="12309" max="12309" width="11.26953125" style="2" customWidth="1"/>
    <col min="12310" max="12310" width="10" style="2" customWidth="1"/>
    <col min="12311" max="12311" width="8.26953125" style="2" customWidth="1"/>
    <col min="12312" max="12313" width="10" style="2" customWidth="1"/>
    <col min="12314" max="12314" width="11.26953125" style="2" customWidth="1"/>
    <col min="12315" max="12315" width="9" style="2" customWidth="1"/>
    <col min="12316" max="12316" width="11.453125" style="2" customWidth="1"/>
    <col min="12317" max="12317" width="15.26953125" style="2" bestFit="1" customWidth="1"/>
    <col min="12318" max="12537" width="9" style="2"/>
    <col min="12538" max="12538" width="7.26953125" style="2" customWidth="1"/>
    <col min="12539" max="12539" width="10.54296875" style="2" customWidth="1"/>
    <col min="12540" max="12540" width="9" style="2" customWidth="1"/>
    <col min="12541" max="12541" width="17.54296875" style="2" customWidth="1"/>
    <col min="12542" max="12542" width="9" style="2" customWidth="1"/>
    <col min="12543" max="12543" width="19.54296875" style="2" customWidth="1"/>
    <col min="12544" max="12544" width="9" style="2" customWidth="1"/>
    <col min="12545" max="12545" width="11.453125" style="2" customWidth="1"/>
    <col min="12546" max="12546" width="11" style="2" customWidth="1"/>
    <col min="12547" max="12547" width="13" style="2" customWidth="1"/>
    <col min="12548" max="12548" width="9.54296875" style="2" customWidth="1"/>
    <col min="12549" max="12549" width="10.453125" style="2" customWidth="1"/>
    <col min="12550" max="12550" width="12" style="2" customWidth="1"/>
    <col min="12551" max="12551" width="9" style="2" customWidth="1"/>
    <col min="12552" max="12552" width="7.54296875" style="2" customWidth="1"/>
    <col min="12553" max="12553" width="10" style="2" customWidth="1"/>
    <col min="12554" max="12554" width="9" style="2"/>
    <col min="12555" max="12555" width="10" style="2" customWidth="1"/>
    <col min="12556" max="12557" width="8" style="2" customWidth="1"/>
    <col min="12558" max="12564" width="10" style="2" customWidth="1"/>
    <col min="12565" max="12565" width="11.26953125" style="2" customWidth="1"/>
    <col min="12566" max="12566" width="10" style="2" customWidth="1"/>
    <col min="12567" max="12567" width="8.26953125" style="2" customWidth="1"/>
    <col min="12568" max="12569" width="10" style="2" customWidth="1"/>
    <col min="12570" max="12570" width="11.26953125" style="2" customWidth="1"/>
    <col min="12571" max="12571" width="9" style="2" customWidth="1"/>
    <col min="12572" max="12572" width="11.453125" style="2" customWidth="1"/>
    <col min="12573" max="12573" width="15.26953125" style="2" bestFit="1" customWidth="1"/>
    <col min="12574" max="12793" width="9" style="2"/>
    <col min="12794" max="12794" width="7.26953125" style="2" customWidth="1"/>
    <col min="12795" max="12795" width="10.54296875" style="2" customWidth="1"/>
    <col min="12796" max="12796" width="9" style="2" customWidth="1"/>
    <col min="12797" max="12797" width="17.54296875" style="2" customWidth="1"/>
    <col min="12798" max="12798" width="9" style="2" customWidth="1"/>
    <col min="12799" max="12799" width="19.54296875" style="2" customWidth="1"/>
    <col min="12800" max="12800" width="9" style="2" customWidth="1"/>
    <col min="12801" max="12801" width="11.453125" style="2" customWidth="1"/>
    <col min="12802" max="12802" width="11" style="2" customWidth="1"/>
    <col min="12803" max="12803" width="13" style="2" customWidth="1"/>
    <col min="12804" max="12804" width="9.54296875" style="2" customWidth="1"/>
    <col min="12805" max="12805" width="10.453125" style="2" customWidth="1"/>
    <col min="12806" max="12806" width="12" style="2" customWidth="1"/>
    <col min="12807" max="12807" width="9" style="2" customWidth="1"/>
    <col min="12808" max="12808" width="7.54296875" style="2" customWidth="1"/>
    <col min="12809" max="12809" width="10" style="2" customWidth="1"/>
    <col min="12810" max="12810" width="9" style="2"/>
    <col min="12811" max="12811" width="10" style="2" customWidth="1"/>
    <col min="12812" max="12813" width="8" style="2" customWidth="1"/>
    <col min="12814" max="12820" width="10" style="2" customWidth="1"/>
    <col min="12821" max="12821" width="11.26953125" style="2" customWidth="1"/>
    <col min="12822" max="12822" width="10" style="2" customWidth="1"/>
    <col min="12823" max="12823" width="8.26953125" style="2" customWidth="1"/>
    <col min="12824" max="12825" width="10" style="2" customWidth="1"/>
    <col min="12826" max="12826" width="11.26953125" style="2" customWidth="1"/>
    <col min="12827" max="12827" width="9" style="2" customWidth="1"/>
    <col min="12828" max="12828" width="11.453125" style="2" customWidth="1"/>
    <col min="12829" max="12829" width="15.26953125" style="2" bestFit="1" customWidth="1"/>
    <col min="12830" max="13049" width="9" style="2"/>
    <col min="13050" max="13050" width="7.26953125" style="2" customWidth="1"/>
    <col min="13051" max="13051" width="10.54296875" style="2" customWidth="1"/>
    <col min="13052" max="13052" width="9" style="2" customWidth="1"/>
    <col min="13053" max="13053" width="17.54296875" style="2" customWidth="1"/>
    <col min="13054" max="13054" width="9" style="2" customWidth="1"/>
    <col min="13055" max="13055" width="19.54296875" style="2" customWidth="1"/>
    <col min="13056" max="13056" width="9" style="2" customWidth="1"/>
    <col min="13057" max="13057" width="11.453125" style="2" customWidth="1"/>
    <col min="13058" max="13058" width="11" style="2" customWidth="1"/>
    <col min="13059" max="13059" width="13" style="2" customWidth="1"/>
    <col min="13060" max="13060" width="9.54296875" style="2" customWidth="1"/>
    <col min="13061" max="13061" width="10.453125" style="2" customWidth="1"/>
    <col min="13062" max="13062" width="12" style="2" customWidth="1"/>
    <col min="13063" max="13063" width="9" style="2" customWidth="1"/>
    <col min="13064" max="13064" width="7.54296875" style="2" customWidth="1"/>
    <col min="13065" max="13065" width="10" style="2" customWidth="1"/>
    <col min="13066" max="13066" width="9" style="2"/>
    <col min="13067" max="13067" width="10" style="2" customWidth="1"/>
    <col min="13068" max="13069" width="8" style="2" customWidth="1"/>
    <col min="13070" max="13076" width="10" style="2" customWidth="1"/>
    <col min="13077" max="13077" width="11.26953125" style="2" customWidth="1"/>
    <col min="13078" max="13078" width="10" style="2" customWidth="1"/>
    <col min="13079" max="13079" width="8.26953125" style="2" customWidth="1"/>
    <col min="13080" max="13081" width="10" style="2" customWidth="1"/>
    <col min="13082" max="13082" width="11.26953125" style="2" customWidth="1"/>
    <col min="13083" max="13083" width="9" style="2" customWidth="1"/>
    <col min="13084" max="13084" width="11.453125" style="2" customWidth="1"/>
    <col min="13085" max="13085" width="15.26953125" style="2" bestFit="1" customWidth="1"/>
    <col min="13086" max="13305" width="9" style="2"/>
    <col min="13306" max="13306" width="7.26953125" style="2" customWidth="1"/>
    <col min="13307" max="13307" width="10.54296875" style="2" customWidth="1"/>
    <col min="13308" max="13308" width="9" style="2" customWidth="1"/>
    <col min="13309" max="13309" width="17.54296875" style="2" customWidth="1"/>
    <col min="13310" max="13310" width="9" style="2" customWidth="1"/>
    <col min="13311" max="13311" width="19.54296875" style="2" customWidth="1"/>
    <col min="13312" max="13312" width="9" style="2" customWidth="1"/>
    <col min="13313" max="13313" width="11.453125" style="2" customWidth="1"/>
    <col min="13314" max="13314" width="11" style="2" customWidth="1"/>
    <col min="13315" max="13315" width="13" style="2" customWidth="1"/>
    <col min="13316" max="13316" width="9.54296875" style="2" customWidth="1"/>
    <col min="13317" max="13317" width="10.453125" style="2" customWidth="1"/>
    <col min="13318" max="13318" width="12" style="2" customWidth="1"/>
    <col min="13319" max="13319" width="9" style="2" customWidth="1"/>
    <col min="13320" max="13320" width="7.54296875" style="2" customWidth="1"/>
    <col min="13321" max="13321" width="10" style="2" customWidth="1"/>
    <col min="13322" max="13322" width="9" style="2"/>
    <col min="13323" max="13323" width="10" style="2" customWidth="1"/>
    <col min="13324" max="13325" width="8" style="2" customWidth="1"/>
    <col min="13326" max="13332" width="10" style="2" customWidth="1"/>
    <col min="13333" max="13333" width="11.26953125" style="2" customWidth="1"/>
    <col min="13334" max="13334" width="10" style="2" customWidth="1"/>
    <col min="13335" max="13335" width="8.26953125" style="2" customWidth="1"/>
    <col min="13336" max="13337" width="10" style="2" customWidth="1"/>
    <col min="13338" max="13338" width="11.26953125" style="2" customWidth="1"/>
    <col min="13339" max="13339" width="9" style="2" customWidth="1"/>
    <col min="13340" max="13340" width="11.453125" style="2" customWidth="1"/>
    <col min="13341" max="13341" width="15.26953125" style="2" bestFit="1" customWidth="1"/>
    <col min="13342" max="13561" width="9" style="2"/>
    <col min="13562" max="13562" width="7.26953125" style="2" customWidth="1"/>
    <col min="13563" max="13563" width="10.54296875" style="2" customWidth="1"/>
    <col min="13564" max="13564" width="9" style="2" customWidth="1"/>
    <col min="13565" max="13565" width="17.54296875" style="2" customWidth="1"/>
    <col min="13566" max="13566" width="9" style="2" customWidth="1"/>
    <col min="13567" max="13567" width="19.54296875" style="2" customWidth="1"/>
    <col min="13568" max="13568" width="9" style="2" customWidth="1"/>
    <col min="13569" max="13569" width="11.453125" style="2" customWidth="1"/>
    <col min="13570" max="13570" width="11" style="2" customWidth="1"/>
    <col min="13571" max="13571" width="13" style="2" customWidth="1"/>
    <col min="13572" max="13572" width="9.54296875" style="2" customWidth="1"/>
    <col min="13573" max="13573" width="10.453125" style="2" customWidth="1"/>
    <col min="13574" max="13574" width="12" style="2" customWidth="1"/>
    <col min="13575" max="13575" width="9" style="2" customWidth="1"/>
    <col min="13576" max="13576" width="7.54296875" style="2" customWidth="1"/>
    <col min="13577" max="13577" width="10" style="2" customWidth="1"/>
    <col min="13578" max="13578" width="9" style="2"/>
    <col min="13579" max="13579" width="10" style="2" customWidth="1"/>
    <col min="13580" max="13581" width="8" style="2" customWidth="1"/>
    <col min="13582" max="13588" width="10" style="2" customWidth="1"/>
    <col min="13589" max="13589" width="11.26953125" style="2" customWidth="1"/>
    <col min="13590" max="13590" width="10" style="2" customWidth="1"/>
    <col min="13591" max="13591" width="8.26953125" style="2" customWidth="1"/>
    <col min="13592" max="13593" width="10" style="2" customWidth="1"/>
    <col min="13594" max="13594" width="11.26953125" style="2" customWidth="1"/>
    <col min="13595" max="13595" width="9" style="2" customWidth="1"/>
    <col min="13596" max="13596" width="11.453125" style="2" customWidth="1"/>
    <col min="13597" max="13597" width="15.26953125" style="2" bestFit="1" customWidth="1"/>
    <col min="13598" max="13817" width="9" style="2"/>
    <col min="13818" max="13818" width="7.26953125" style="2" customWidth="1"/>
    <col min="13819" max="13819" width="10.54296875" style="2" customWidth="1"/>
    <col min="13820" max="13820" width="9" style="2" customWidth="1"/>
    <col min="13821" max="13821" width="17.54296875" style="2" customWidth="1"/>
    <col min="13822" max="13822" width="9" style="2" customWidth="1"/>
    <col min="13823" max="13823" width="19.54296875" style="2" customWidth="1"/>
    <col min="13824" max="13824" width="9" style="2" customWidth="1"/>
    <col min="13825" max="13825" width="11.453125" style="2" customWidth="1"/>
    <col min="13826" max="13826" width="11" style="2" customWidth="1"/>
    <col min="13827" max="13827" width="13" style="2" customWidth="1"/>
    <col min="13828" max="13828" width="9.54296875" style="2" customWidth="1"/>
    <col min="13829" max="13829" width="10.453125" style="2" customWidth="1"/>
    <col min="13830" max="13830" width="12" style="2" customWidth="1"/>
    <col min="13831" max="13831" width="9" style="2" customWidth="1"/>
    <col min="13832" max="13832" width="7.54296875" style="2" customWidth="1"/>
    <col min="13833" max="13833" width="10" style="2" customWidth="1"/>
    <col min="13834" max="13834" width="9" style="2"/>
    <col min="13835" max="13835" width="10" style="2" customWidth="1"/>
    <col min="13836" max="13837" width="8" style="2" customWidth="1"/>
    <col min="13838" max="13844" width="10" style="2" customWidth="1"/>
    <col min="13845" max="13845" width="11.26953125" style="2" customWidth="1"/>
    <col min="13846" max="13846" width="10" style="2" customWidth="1"/>
    <col min="13847" max="13847" width="8.26953125" style="2" customWidth="1"/>
    <col min="13848" max="13849" width="10" style="2" customWidth="1"/>
    <col min="13850" max="13850" width="11.26953125" style="2" customWidth="1"/>
    <col min="13851" max="13851" width="9" style="2" customWidth="1"/>
    <col min="13852" max="13852" width="11.453125" style="2" customWidth="1"/>
    <col min="13853" max="13853" width="15.26953125" style="2" bestFit="1" customWidth="1"/>
    <col min="13854" max="14073" width="9" style="2"/>
    <col min="14074" max="14074" width="7.26953125" style="2" customWidth="1"/>
    <col min="14075" max="14075" width="10.54296875" style="2" customWidth="1"/>
    <col min="14076" max="14076" width="9" style="2" customWidth="1"/>
    <col min="14077" max="14077" width="17.54296875" style="2" customWidth="1"/>
    <col min="14078" max="14078" width="9" style="2" customWidth="1"/>
    <col min="14079" max="14079" width="19.54296875" style="2" customWidth="1"/>
    <col min="14080" max="14080" width="9" style="2" customWidth="1"/>
    <col min="14081" max="14081" width="11.453125" style="2" customWidth="1"/>
    <col min="14082" max="14082" width="11" style="2" customWidth="1"/>
    <col min="14083" max="14083" width="13" style="2" customWidth="1"/>
    <col min="14084" max="14084" width="9.54296875" style="2" customWidth="1"/>
    <col min="14085" max="14085" width="10.453125" style="2" customWidth="1"/>
    <col min="14086" max="14086" width="12" style="2" customWidth="1"/>
    <col min="14087" max="14087" width="9" style="2" customWidth="1"/>
    <col min="14088" max="14088" width="7.54296875" style="2" customWidth="1"/>
    <col min="14089" max="14089" width="10" style="2" customWidth="1"/>
    <col min="14090" max="14090" width="9" style="2"/>
    <col min="14091" max="14091" width="10" style="2" customWidth="1"/>
    <col min="14092" max="14093" width="8" style="2" customWidth="1"/>
    <col min="14094" max="14100" width="10" style="2" customWidth="1"/>
    <col min="14101" max="14101" width="11.26953125" style="2" customWidth="1"/>
    <col min="14102" max="14102" width="10" style="2" customWidth="1"/>
    <col min="14103" max="14103" width="8.26953125" style="2" customWidth="1"/>
    <col min="14104" max="14105" width="10" style="2" customWidth="1"/>
    <col min="14106" max="14106" width="11.26953125" style="2" customWidth="1"/>
    <col min="14107" max="14107" width="9" style="2" customWidth="1"/>
    <col min="14108" max="14108" width="11.453125" style="2" customWidth="1"/>
    <col min="14109" max="14109" width="15.26953125" style="2" bestFit="1" customWidth="1"/>
    <col min="14110" max="14329" width="9" style="2"/>
    <col min="14330" max="14330" width="7.26953125" style="2" customWidth="1"/>
    <col min="14331" max="14331" width="10.54296875" style="2" customWidth="1"/>
    <col min="14332" max="14332" width="9" style="2" customWidth="1"/>
    <col min="14333" max="14333" width="17.54296875" style="2" customWidth="1"/>
    <col min="14334" max="14334" width="9" style="2" customWidth="1"/>
    <col min="14335" max="14335" width="19.54296875" style="2" customWidth="1"/>
    <col min="14336" max="14336" width="9" style="2" customWidth="1"/>
    <col min="14337" max="14337" width="11.453125" style="2" customWidth="1"/>
    <col min="14338" max="14338" width="11" style="2" customWidth="1"/>
    <col min="14339" max="14339" width="13" style="2" customWidth="1"/>
    <col min="14340" max="14340" width="9.54296875" style="2" customWidth="1"/>
    <col min="14341" max="14341" width="10.453125" style="2" customWidth="1"/>
    <col min="14342" max="14342" width="12" style="2" customWidth="1"/>
    <col min="14343" max="14343" width="9" style="2" customWidth="1"/>
    <col min="14344" max="14344" width="7.54296875" style="2" customWidth="1"/>
    <col min="14345" max="14345" width="10" style="2" customWidth="1"/>
    <col min="14346" max="14346" width="9" style="2"/>
    <col min="14347" max="14347" width="10" style="2" customWidth="1"/>
    <col min="14348" max="14349" width="8" style="2" customWidth="1"/>
    <col min="14350" max="14356" width="10" style="2" customWidth="1"/>
    <col min="14357" max="14357" width="11.26953125" style="2" customWidth="1"/>
    <col min="14358" max="14358" width="10" style="2" customWidth="1"/>
    <col min="14359" max="14359" width="8.26953125" style="2" customWidth="1"/>
    <col min="14360" max="14361" width="10" style="2" customWidth="1"/>
    <col min="14362" max="14362" width="11.26953125" style="2" customWidth="1"/>
    <col min="14363" max="14363" width="9" style="2" customWidth="1"/>
    <col min="14364" max="14364" width="11.453125" style="2" customWidth="1"/>
    <col min="14365" max="14365" width="15.26953125" style="2" bestFit="1" customWidth="1"/>
    <col min="14366" max="14585" width="9" style="2"/>
    <col min="14586" max="14586" width="7.26953125" style="2" customWidth="1"/>
    <col min="14587" max="14587" width="10.54296875" style="2" customWidth="1"/>
    <col min="14588" max="14588" width="9" style="2" customWidth="1"/>
    <col min="14589" max="14589" width="17.54296875" style="2" customWidth="1"/>
    <col min="14590" max="14590" width="9" style="2" customWidth="1"/>
    <col min="14591" max="14591" width="19.54296875" style="2" customWidth="1"/>
    <col min="14592" max="14592" width="9" style="2" customWidth="1"/>
    <col min="14593" max="14593" width="11.453125" style="2" customWidth="1"/>
    <col min="14594" max="14594" width="11" style="2" customWidth="1"/>
    <col min="14595" max="14595" width="13" style="2" customWidth="1"/>
    <col min="14596" max="14596" width="9.54296875" style="2" customWidth="1"/>
    <col min="14597" max="14597" width="10.453125" style="2" customWidth="1"/>
    <col min="14598" max="14598" width="12" style="2" customWidth="1"/>
    <col min="14599" max="14599" width="9" style="2" customWidth="1"/>
    <col min="14600" max="14600" width="7.54296875" style="2" customWidth="1"/>
    <col min="14601" max="14601" width="10" style="2" customWidth="1"/>
    <col min="14602" max="14602" width="9" style="2"/>
    <col min="14603" max="14603" width="10" style="2" customWidth="1"/>
    <col min="14604" max="14605" width="8" style="2" customWidth="1"/>
    <col min="14606" max="14612" width="10" style="2" customWidth="1"/>
    <col min="14613" max="14613" width="11.26953125" style="2" customWidth="1"/>
    <col min="14614" max="14614" width="10" style="2" customWidth="1"/>
    <col min="14615" max="14615" width="8.26953125" style="2" customWidth="1"/>
    <col min="14616" max="14617" width="10" style="2" customWidth="1"/>
    <col min="14618" max="14618" width="11.26953125" style="2" customWidth="1"/>
    <col min="14619" max="14619" width="9" style="2" customWidth="1"/>
    <col min="14620" max="14620" width="11.453125" style="2" customWidth="1"/>
    <col min="14621" max="14621" width="15.26953125" style="2" bestFit="1" customWidth="1"/>
    <col min="14622" max="14841" width="9" style="2"/>
    <col min="14842" max="14842" width="7.26953125" style="2" customWidth="1"/>
    <col min="14843" max="14843" width="10.54296875" style="2" customWidth="1"/>
    <col min="14844" max="14844" width="9" style="2" customWidth="1"/>
    <col min="14845" max="14845" width="17.54296875" style="2" customWidth="1"/>
    <col min="14846" max="14846" width="9" style="2" customWidth="1"/>
    <col min="14847" max="14847" width="19.54296875" style="2" customWidth="1"/>
    <col min="14848" max="14848" width="9" style="2" customWidth="1"/>
    <col min="14849" max="14849" width="11.453125" style="2" customWidth="1"/>
    <col min="14850" max="14850" width="11" style="2" customWidth="1"/>
    <col min="14851" max="14851" width="13" style="2" customWidth="1"/>
    <col min="14852" max="14852" width="9.54296875" style="2" customWidth="1"/>
    <col min="14853" max="14853" width="10.453125" style="2" customWidth="1"/>
    <col min="14854" max="14854" width="12" style="2" customWidth="1"/>
    <col min="14855" max="14855" width="9" style="2" customWidth="1"/>
    <col min="14856" max="14856" width="7.54296875" style="2" customWidth="1"/>
    <col min="14857" max="14857" width="10" style="2" customWidth="1"/>
    <col min="14858" max="14858" width="9" style="2"/>
    <col min="14859" max="14859" width="10" style="2" customWidth="1"/>
    <col min="14860" max="14861" width="8" style="2" customWidth="1"/>
    <col min="14862" max="14868" width="10" style="2" customWidth="1"/>
    <col min="14869" max="14869" width="11.26953125" style="2" customWidth="1"/>
    <col min="14870" max="14870" width="10" style="2" customWidth="1"/>
    <col min="14871" max="14871" width="8.26953125" style="2" customWidth="1"/>
    <col min="14872" max="14873" width="10" style="2" customWidth="1"/>
    <col min="14874" max="14874" width="11.26953125" style="2" customWidth="1"/>
    <col min="14875" max="14875" width="9" style="2" customWidth="1"/>
    <col min="14876" max="14876" width="11.453125" style="2" customWidth="1"/>
    <col min="14877" max="14877" width="15.26953125" style="2" bestFit="1" customWidth="1"/>
    <col min="14878" max="15097" width="9" style="2"/>
    <col min="15098" max="15098" width="7.26953125" style="2" customWidth="1"/>
    <col min="15099" max="15099" width="10.54296875" style="2" customWidth="1"/>
    <col min="15100" max="15100" width="9" style="2" customWidth="1"/>
    <col min="15101" max="15101" width="17.54296875" style="2" customWidth="1"/>
    <col min="15102" max="15102" width="9" style="2" customWidth="1"/>
    <col min="15103" max="15103" width="19.54296875" style="2" customWidth="1"/>
    <col min="15104" max="15104" width="9" style="2" customWidth="1"/>
    <col min="15105" max="15105" width="11.453125" style="2" customWidth="1"/>
    <col min="15106" max="15106" width="11" style="2" customWidth="1"/>
    <col min="15107" max="15107" width="13" style="2" customWidth="1"/>
    <col min="15108" max="15108" width="9.54296875" style="2" customWidth="1"/>
    <col min="15109" max="15109" width="10.453125" style="2" customWidth="1"/>
    <col min="15110" max="15110" width="12" style="2" customWidth="1"/>
    <col min="15111" max="15111" width="9" style="2" customWidth="1"/>
    <col min="15112" max="15112" width="7.54296875" style="2" customWidth="1"/>
    <col min="15113" max="15113" width="10" style="2" customWidth="1"/>
    <col min="15114" max="15114" width="9" style="2"/>
    <col min="15115" max="15115" width="10" style="2" customWidth="1"/>
    <col min="15116" max="15117" width="8" style="2" customWidth="1"/>
    <col min="15118" max="15124" width="10" style="2" customWidth="1"/>
    <col min="15125" max="15125" width="11.26953125" style="2" customWidth="1"/>
    <col min="15126" max="15126" width="10" style="2" customWidth="1"/>
    <col min="15127" max="15127" width="8.26953125" style="2" customWidth="1"/>
    <col min="15128" max="15129" width="10" style="2" customWidth="1"/>
    <col min="15130" max="15130" width="11.26953125" style="2" customWidth="1"/>
    <col min="15131" max="15131" width="9" style="2" customWidth="1"/>
    <col min="15132" max="15132" width="11.453125" style="2" customWidth="1"/>
    <col min="15133" max="15133" width="15.26953125" style="2" bestFit="1" customWidth="1"/>
    <col min="15134" max="15353" width="9" style="2"/>
    <col min="15354" max="15354" width="7.26953125" style="2" customWidth="1"/>
    <col min="15355" max="15355" width="10.54296875" style="2" customWidth="1"/>
    <col min="15356" max="15356" width="9" style="2" customWidth="1"/>
    <col min="15357" max="15357" width="17.54296875" style="2" customWidth="1"/>
    <col min="15358" max="15358" width="9" style="2" customWidth="1"/>
    <col min="15359" max="15359" width="19.54296875" style="2" customWidth="1"/>
    <col min="15360" max="15360" width="9" style="2" customWidth="1"/>
    <col min="15361" max="15361" width="11.453125" style="2" customWidth="1"/>
    <col min="15362" max="15362" width="11" style="2" customWidth="1"/>
    <col min="15363" max="15363" width="13" style="2" customWidth="1"/>
    <col min="15364" max="15364" width="9.54296875" style="2" customWidth="1"/>
    <col min="15365" max="15365" width="10.453125" style="2" customWidth="1"/>
    <col min="15366" max="15366" width="12" style="2" customWidth="1"/>
    <col min="15367" max="15367" width="9" style="2" customWidth="1"/>
    <col min="15368" max="15368" width="7.54296875" style="2" customWidth="1"/>
    <col min="15369" max="15369" width="10" style="2" customWidth="1"/>
    <col min="15370" max="15370" width="9" style="2"/>
    <col min="15371" max="15371" width="10" style="2" customWidth="1"/>
    <col min="15372" max="15373" width="8" style="2" customWidth="1"/>
    <col min="15374" max="15380" width="10" style="2" customWidth="1"/>
    <col min="15381" max="15381" width="11.26953125" style="2" customWidth="1"/>
    <col min="15382" max="15382" width="10" style="2" customWidth="1"/>
    <col min="15383" max="15383" width="8.26953125" style="2" customWidth="1"/>
    <col min="15384" max="15385" width="10" style="2" customWidth="1"/>
    <col min="15386" max="15386" width="11.26953125" style="2" customWidth="1"/>
    <col min="15387" max="15387" width="9" style="2" customWidth="1"/>
    <col min="15388" max="15388" width="11.453125" style="2" customWidth="1"/>
    <col min="15389" max="15389" width="15.26953125" style="2" bestFit="1" customWidth="1"/>
    <col min="15390" max="15609" width="9" style="2"/>
    <col min="15610" max="15610" width="7.26953125" style="2" customWidth="1"/>
    <col min="15611" max="15611" width="10.54296875" style="2" customWidth="1"/>
    <col min="15612" max="15612" width="9" style="2" customWidth="1"/>
    <col min="15613" max="15613" width="17.54296875" style="2" customWidth="1"/>
    <col min="15614" max="15614" width="9" style="2" customWidth="1"/>
    <col min="15615" max="15615" width="19.54296875" style="2" customWidth="1"/>
    <col min="15616" max="15616" width="9" style="2" customWidth="1"/>
    <col min="15617" max="15617" width="11.453125" style="2" customWidth="1"/>
    <col min="15618" max="15618" width="11" style="2" customWidth="1"/>
    <col min="15619" max="15619" width="13" style="2" customWidth="1"/>
    <col min="15620" max="15620" width="9.54296875" style="2" customWidth="1"/>
    <col min="15621" max="15621" width="10.453125" style="2" customWidth="1"/>
    <col min="15622" max="15622" width="12" style="2" customWidth="1"/>
    <col min="15623" max="15623" width="9" style="2" customWidth="1"/>
    <col min="15624" max="15624" width="7.54296875" style="2" customWidth="1"/>
    <col min="15625" max="15625" width="10" style="2" customWidth="1"/>
    <col min="15626" max="15626" width="9" style="2"/>
    <col min="15627" max="15627" width="10" style="2" customWidth="1"/>
    <col min="15628" max="15629" width="8" style="2" customWidth="1"/>
    <col min="15630" max="15636" width="10" style="2" customWidth="1"/>
    <col min="15637" max="15637" width="11.26953125" style="2" customWidth="1"/>
    <col min="15638" max="15638" width="10" style="2" customWidth="1"/>
    <col min="15639" max="15639" width="8.26953125" style="2" customWidth="1"/>
    <col min="15640" max="15641" width="10" style="2" customWidth="1"/>
    <col min="15642" max="15642" width="11.26953125" style="2" customWidth="1"/>
    <col min="15643" max="15643" width="9" style="2" customWidth="1"/>
    <col min="15644" max="15644" width="11.453125" style="2" customWidth="1"/>
    <col min="15645" max="15645" width="15.26953125" style="2" bestFit="1" customWidth="1"/>
    <col min="15646" max="15865" width="9" style="2"/>
    <col min="15866" max="15866" width="7.26953125" style="2" customWidth="1"/>
    <col min="15867" max="15867" width="10.54296875" style="2" customWidth="1"/>
    <col min="15868" max="15868" width="9" style="2" customWidth="1"/>
    <col min="15869" max="15869" width="17.54296875" style="2" customWidth="1"/>
    <col min="15870" max="15870" width="9" style="2" customWidth="1"/>
    <col min="15871" max="15871" width="19.54296875" style="2" customWidth="1"/>
    <col min="15872" max="15872" width="9" style="2" customWidth="1"/>
    <col min="15873" max="15873" width="11.453125" style="2" customWidth="1"/>
    <col min="15874" max="15874" width="11" style="2" customWidth="1"/>
    <col min="15875" max="15875" width="13" style="2" customWidth="1"/>
    <col min="15876" max="15876" width="9.54296875" style="2" customWidth="1"/>
    <col min="15877" max="15877" width="10.453125" style="2" customWidth="1"/>
    <col min="15878" max="15878" width="12" style="2" customWidth="1"/>
    <col min="15879" max="15879" width="9" style="2" customWidth="1"/>
    <col min="15880" max="15880" width="7.54296875" style="2" customWidth="1"/>
    <col min="15881" max="15881" width="10" style="2" customWidth="1"/>
    <col min="15882" max="15882" width="9" style="2"/>
    <col min="15883" max="15883" width="10" style="2" customWidth="1"/>
    <col min="15884" max="15885" width="8" style="2" customWidth="1"/>
    <col min="15886" max="15892" width="10" style="2" customWidth="1"/>
    <col min="15893" max="15893" width="11.26953125" style="2" customWidth="1"/>
    <col min="15894" max="15894" width="10" style="2" customWidth="1"/>
    <col min="15895" max="15895" width="8.26953125" style="2" customWidth="1"/>
    <col min="15896" max="15897" width="10" style="2" customWidth="1"/>
    <col min="15898" max="15898" width="11.26953125" style="2" customWidth="1"/>
    <col min="15899" max="15899" width="9" style="2" customWidth="1"/>
    <col min="15900" max="15900" width="11.453125" style="2" customWidth="1"/>
    <col min="15901" max="15901" width="15.26953125" style="2" bestFit="1" customWidth="1"/>
    <col min="15902" max="16121" width="9" style="2"/>
    <col min="16122" max="16122" width="7.26953125" style="2" customWidth="1"/>
    <col min="16123" max="16123" width="10.54296875" style="2" customWidth="1"/>
    <col min="16124" max="16124" width="9" style="2" customWidth="1"/>
    <col min="16125" max="16125" width="17.54296875" style="2" customWidth="1"/>
    <col min="16126" max="16126" width="9" style="2" customWidth="1"/>
    <col min="16127" max="16127" width="19.54296875" style="2" customWidth="1"/>
    <col min="16128" max="16128" width="9" style="2" customWidth="1"/>
    <col min="16129" max="16129" width="11.453125" style="2" customWidth="1"/>
    <col min="16130" max="16130" width="11" style="2" customWidth="1"/>
    <col min="16131" max="16131" width="13" style="2" customWidth="1"/>
    <col min="16132" max="16132" width="9.54296875" style="2" customWidth="1"/>
    <col min="16133" max="16133" width="10.453125" style="2" customWidth="1"/>
    <col min="16134" max="16134" width="12" style="2" customWidth="1"/>
    <col min="16135" max="16135" width="9" style="2" customWidth="1"/>
    <col min="16136" max="16136" width="7.54296875" style="2" customWidth="1"/>
    <col min="16137" max="16137" width="10" style="2" customWidth="1"/>
    <col min="16138" max="16138" width="9" style="2"/>
    <col min="16139" max="16139" width="10" style="2" customWidth="1"/>
    <col min="16140" max="16141" width="8" style="2" customWidth="1"/>
    <col min="16142" max="16148" width="10" style="2" customWidth="1"/>
    <col min="16149" max="16149" width="11.26953125" style="2" customWidth="1"/>
    <col min="16150" max="16150" width="10" style="2" customWidth="1"/>
    <col min="16151" max="16151" width="8.26953125" style="2" customWidth="1"/>
    <col min="16152" max="16153" width="10" style="2" customWidth="1"/>
    <col min="16154" max="16154" width="11.26953125" style="2" customWidth="1"/>
    <col min="16155" max="16155" width="9" style="2" customWidth="1"/>
    <col min="16156" max="16156" width="11.453125" style="2" customWidth="1"/>
    <col min="16157" max="16157" width="15.26953125" style="2" bestFit="1" customWidth="1"/>
    <col min="16158" max="16384" width="9" style="2"/>
  </cols>
  <sheetData>
    <row r="1" spans="1:11" ht="45" customHeight="1">
      <c r="A1" s="14" t="s">
        <v>121</v>
      </c>
    </row>
    <row r="2" spans="1:11" s="3" customFormat="1" ht="20.25" customHeight="1">
      <c r="A2" s="3" t="s">
        <v>22</v>
      </c>
    </row>
    <row r="3" spans="1:11" s="3" customFormat="1" ht="20.25" customHeight="1">
      <c r="A3" s="3" t="s">
        <v>66</v>
      </c>
    </row>
    <row r="4" spans="1:11" ht="70.150000000000006" customHeight="1">
      <c r="A4" s="74" t="s">
        <v>116</v>
      </c>
      <c r="B4" s="65" t="s">
        <v>38</v>
      </c>
      <c r="C4" s="66" t="s">
        <v>117</v>
      </c>
      <c r="D4" s="66" t="s">
        <v>110</v>
      </c>
      <c r="E4" s="66" t="s">
        <v>118</v>
      </c>
      <c r="F4" s="66" t="s">
        <v>91</v>
      </c>
      <c r="G4" s="78" t="s">
        <v>600</v>
      </c>
      <c r="H4" s="66" t="s">
        <v>109</v>
      </c>
      <c r="I4" s="66" t="s">
        <v>114</v>
      </c>
      <c r="J4" s="66" t="s">
        <v>111</v>
      </c>
      <c r="K4" s="67" t="s">
        <v>119</v>
      </c>
    </row>
    <row r="5" spans="1:11">
      <c r="A5" s="72" t="s">
        <v>122</v>
      </c>
      <c r="B5" s="63">
        <f>SUM(Month!B5:B7)</f>
        <v>23405</v>
      </c>
      <c r="C5" s="63">
        <f>SUM(Month!C5:C7)</f>
        <v>18973.54</v>
      </c>
      <c r="D5" s="63">
        <f>SUM(Month!D5:D7)</f>
        <v>2178</v>
      </c>
      <c r="E5" s="63">
        <f>SUM(Month!E5:E7)</f>
        <v>221</v>
      </c>
      <c r="F5" s="63">
        <f>SUM(Month!F5:F7)</f>
        <v>1060</v>
      </c>
      <c r="G5" s="63">
        <f>SUM(Month!G5:G7)</f>
        <v>972</v>
      </c>
      <c r="H5" s="63">
        <f>Month!H7</f>
        <v>20975.08</v>
      </c>
      <c r="I5" s="63">
        <f>Month!I7</f>
        <v>10224.370000000001</v>
      </c>
      <c r="J5" s="63">
        <f>Month!J7</f>
        <v>1171.96</v>
      </c>
      <c r="K5" s="70">
        <f>Month!K7</f>
        <v>9578.75</v>
      </c>
    </row>
    <row r="6" spans="1:11">
      <c r="A6" s="73" t="s">
        <v>123</v>
      </c>
      <c r="B6" s="63">
        <f>SUM(Month!B8:B10)</f>
        <v>17537</v>
      </c>
      <c r="C6" s="63">
        <f>SUM(Month!C8:C10)</f>
        <v>13298.01</v>
      </c>
      <c r="D6" s="63">
        <f>SUM(Month!D8:D10)</f>
        <v>2176</v>
      </c>
      <c r="E6" s="63">
        <f>SUM(Month!E8:E10)</f>
        <v>252</v>
      </c>
      <c r="F6" s="63">
        <f>SUM(Month!F8:F10)</f>
        <v>1116</v>
      </c>
      <c r="G6" s="63">
        <f>SUM(Month!G8:G10)</f>
        <v>693</v>
      </c>
      <c r="H6" s="63">
        <f>Month!H10</f>
        <v>20861.759999999998</v>
      </c>
      <c r="I6" s="63">
        <f>Month!I10</f>
        <v>10638.08</v>
      </c>
      <c r="J6" s="63">
        <f>Month!J10</f>
        <v>1076.71</v>
      </c>
      <c r="K6" s="71">
        <f>Month!K10</f>
        <v>9146.9699999999993</v>
      </c>
    </row>
    <row r="7" spans="1:11">
      <c r="A7" s="73" t="s">
        <v>124</v>
      </c>
      <c r="B7" s="63">
        <f>SUM(Month!B11:B13)</f>
        <v>16218</v>
      </c>
      <c r="C7" s="63">
        <f>SUM(Month!C11:C13)</f>
        <v>12195.039999999999</v>
      </c>
      <c r="D7" s="63">
        <f>SUM(Month!D11:D13)</f>
        <v>2173</v>
      </c>
      <c r="E7" s="63">
        <f>SUM(Month!E11:E13)</f>
        <v>218</v>
      </c>
      <c r="F7" s="63">
        <f>SUM(Month!F11:F13)</f>
        <v>915</v>
      </c>
      <c r="G7" s="63">
        <f>SUM(Month!G11:G13)</f>
        <v>716</v>
      </c>
      <c r="H7" s="63">
        <f>Month!H13</f>
        <v>22821.040000000001</v>
      </c>
      <c r="I7" s="63">
        <f>Month!I13</f>
        <v>12464.56</v>
      </c>
      <c r="J7" s="63">
        <f>Month!J13</f>
        <v>1201.5899999999999</v>
      </c>
      <c r="K7" s="71">
        <f>Month!K13</f>
        <v>9154.89</v>
      </c>
    </row>
    <row r="8" spans="1:11">
      <c r="A8" s="73" t="s">
        <v>125</v>
      </c>
      <c r="B8" s="63">
        <f>SUM(Month!B14:B16)</f>
        <v>19789</v>
      </c>
      <c r="C8" s="63">
        <f>SUM(Month!C14:C16)</f>
        <v>15568.619999999999</v>
      </c>
      <c r="D8" s="63">
        <f>SUM(Month!D14:D16)</f>
        <v>2135</v>
      </c>
      <c r="E8" s="63">
        <f>SUM(Month!E14:E16)</f>
        <v>293</v>
      </c>
      <c r="F8" s="63">
        <f>SUM(Month!F14:F16)</f>
        <v>953</v>
      </c>
      <c r="G8" s="63">
        <f>SUM(Month!G14:G16)</f>
        <v>840</v>
      </c>
      <c r="H8" s="63">
        <f>Month!H16</f>
        <v>20330.310000000001</v>
      </c>
      <c r="I8" s="63">
        <f>Month!I16</f>
        <v>10587.48</v>
      </c>
      <c r="J8" s="63">
        <f>Month!J16</f>
        <v>961.25</v>
      </c>
      <c r="K8" s="71">
        <f>Month!K16</f>
        <v>8781.59</v>
      </c>
    </row>
    <row r="9" spans="1:11">
      <c r="A9" s="73" t="s">
        <v>126</v>
      </c>
      <c r="B9" s="63">
        <f>SUM(Month!B17:B19)</f>
        <v>22372</v>
      </c>
      <c r="C9" s="63">
        <f>SUM(Month!C17:C19)</f>
        <v>18031.78</v>
      </c>
      <c r="D9" s="63">
        <f>SUM(Month!D17:D19)</f>
        <v>2132</v>
      </c>
      <c r="E9" s="63">
        <f>SUM(Month!E17:E19)</f>
        <v>217</v>
      </c>
      <c r="F9" s="63">
        <f>SUM(Month!F17:F19)</f>
        <v>926</v>
      </c>
      <c r="G9" s="63">
        <f>SUM(Month!G17:G19)</f>
        <v>1065</v>
      </c>
      <c r="H9" s="63">
        <f>Month!H19</f>
        <v>14931.74</v>
      </c>
      <c r="I9" s="63">
        <f>Month!I19</f>
        <v>6710.91</v>
      </c>
      <c r="J9" s="63">
        <f>Month!J19</f>
        <v>1052.24</v>
      </c>
      <c r="K9" s="71">
        <f>Month!K19</f>
        <v>7168.59</v>
      </c>
    </row>
    <row r="10" spans="1:11">
      <c r="A10" s="73" t="s">
        <v>127</v>
      </c>
      <c r="B10" s="63">
        <f>SUM(Month!B20:B22)</f>
        <v>16246</v>
      </c>
      <c r="C10" s="63">
        <f>SUM(Month!C20:C22)</f>
        <v>12137.2</v>
      </c>
      <c r="D10" s="63">
        <f>SUM(Month!D20:D22)</f>
        <v>2177</v>
      </c>
      <c r="E10" s="63">
        <f>SUM(Month!E20:E22)</f>
        <v>256</v>
      </c>
      <c r="F10" s="63">
        <f>SUM(Month!F20:F22)</f>
        <v>911</v>
      </c>
      <c r="G10" s="63">
        <f>SUM(Month!G20:G22)</f>
        <v>765</v>
      </c>
      <c r="H10" s="63">
        <f>Month!H22</f>
        <v>15657.43</v>
      </c>
      <c r="I10" s="63">
        <f>Month!I22</f>
        <v>7500.78</v>
      </c>
      <c r="J10" s="63">
        <f>Month!J22</f>
        <v>1280.32</v>
      </c>
      <c r="K10" s="71">
        <f>Month!K22</f>
        <v>6876.33</v>
      </c>
    </row>
    <row r="11" spans="1:11">
      <c r="A11" s="73" t="s">
        <v>128</v>
      </c>
      <c r="B11" s="63">
        <f>SUM(Month!B23:B25)</f>
        <v>14727</v>
      </c>
      <c r="C11" s="63">
        <f>SUM(Month!C23:C25)</f>
        <v>11072.1</v>
      </c>
      <c r="D11" s="63">
        <f>SUM(Month!D23:D25)</f>
        <v>2154</v>
      </c>
      <c r="E11" s="63">
        <f>SUM(Month!E23:E25)</f>
        <v>235</v>
      </c>
      <c r="F11" s="63">
        <f>SUM(Month!F23:F25)</f>
        <v>737</v>
      </c>
      <c r="G11" s="63">
        <f>SUM(Month!G23:G25)</f>
        <v>529</v>
      </c>
      <c r="H11" s="63">
        <f>Month!H25</f>
        <v>16818.16</v>
      </c>
      <c r="I11" s="63">
        <f>Month!I25</f>
        <v>8736.11</v>
      </c>
      <c r="J11" s="63">
        <f>Month!J25</f>
        <v>1183.0999999999999</v>
      </c>
      <c r="K11" s="71">
        <f>Month!K25</f>
        <v>6898.95</v>
      </c>
    </row>
    <row r="12" spans="1:11">
      <c r="A12" s="73" t="s">
        <v>129</v>
      </c>
      <c r="B12" s="63">
        <f>SUM(Month!B26:B28)</f>
        <v>18055</v>
      </c>
      <c r="C12" s="63">
        <f>SUM(Month!C26:C28)</f>
        <v>13651.619999999999</v>
      </c>
      <c r="D12" s="63">
        <f>SUM(Month!D26:D28)</f>
        <v>2169</v>
      </c>
      <c r="E12" s="63">
        <f>SUM(Month!E26:E28)</f>
        <v>239</v>
      </c>
      <c r="F12" s="63">
        <f>SUM(Month!F26:F28)</f>
        <v>1066</v>
      </c>
      <c r="G12" s="63">
        <f>SUM(Month!G26:G28)</f>
        <v>929</v>
      </c>
      <c r="H12" s="63">
        <f>Month!H28</f>
        <v>16505.21</v>
      </c>
      <c r="I12" s="63">
        <f>Month!I28</f>
        <v>9495.2999999999993</v>
      </c>
      <c r="J12" s="63">
        <f>Month!J28</f>
        <v>1227.97</v>
      </c>
      <c r="K12" s="71">
        <f>Month!K28</f>
        <v>5781.95</v>
      </c>
    </row>
    <row r="13" spans="1:11">
      <c r="A13" s="73" t="s">
        <v>130</v>
      </c>
      <c r="B13" s="63">
        <f>SUM(Month!B29:B31)</f>
        <v>18475</v>
      </c>
      <c r="C13" s="63">
        <f>SUM(Month!C29:C31)</f>
        <v>14270.25</v>
      </c>
      <c r="D13" s="63">
        <f>SUM(Month!D29:D31)</f>
        <v>2189</v>
      </c>
      <c r="E13" s="63">
        <f>SUM(Month!E29:E31)</f>
        <v>234</v>
      </c>
      <c r="F13" s="63">
        <f>SUM(Month!F29:F31)</f>
        <v>826</v>
      </c>
      <c r="G13" s="63">
        <f>SUM(Month!G29:G31)</f>
        <v>956</v>
      </c>
      <c r="H13" s="63">
        <f>Month!H31</f>
        <v>17263.05</v>
      </c>
      <c r="I13" s="63">
        <f>Month!I31</f>
        <v>10539.1</v>
      </c>
      <c r="J13" s="63">
        <f>Month!J31</f>
        <v>1052.52</v>
      </c>
      <c r="K13" s="71">
        <f>Month!K31</f>
        <v>5671.43</v>
      </c>
    </row>
    <row r="14" spans="1:11">
      <c r="A14" s="73" t="s">
        <v>131</v>
      </c>
      <c r="B14" s="63">
        <f>SUM(Month!B32:B34)</f>
        <v>13138</v>
      </c>
      <c r="C14" s="63">
        <f>SUM(Month!C32:C34)</f>
        <v>9300.7199999999993</v>
      </c>
      <c r="D14" s="63">
        <f>SUM(Month!D32:D34)</f>
        <v>2205</v>
      </c>
      <c r="E14" s="63">
        <f>SUM(Month!E32:E34)</f>
        <v>213</v>
      </c>
      <c r="F14" s="63">
        <f>SUM(Month!F32:F34)</f>
        <v>709</v>
      </c>
      <c r="G14" s="63">
        <f>SUM(Month!G32:G34)</f>
        <v>711</v>
      </c>
      <c r="H14" s="63">
        <f>Month!H34</f>
        <v>21130.14</v>
      </c>
      <c r="I14" s="63">
        <f>Month!I34</f>
        <v>13332.93</v>
      </c>
      <c r="J14" s="63">
        <f>Month!J34</f>
        <v>1133.54</v>
      </c>
      <c r="K14" s="71">
        <f>Month!K34</f>
        <v>6663.66</v>
      </c>
    </row>
    <row r="15" spans="1:11">
      <c r="A15" s="73" t="s">
        <v>132</v>
      </c>
      <c r="B15" s="63">
        <f>SUM(Month!B35:B37)</f>
        <v>13594</v>
      </c>
      <c r="C15" s="63">
        <f>SUM(Month!C35:C37)</f>
        <v>9943.2000000000007</v>
      </c>
      <c r="D15" s="63">
        <f>SUM(Month!D35:D37)</f>
        <v>2184</v>
      </c>
      <c r="E15" s="63">
        <f>SUM(Month!E35:E37)</f>
        <v>220</v>
      </c>
      <c r="F15" s="63">
        <f>SUM(Month!F35:F37)</f>
        <v>563</v>
      </c>
      <c r="G15" s="63">
        <f>SUM(Month!G35:G37)</f>
        <v>683</v>
      </c>
      <c r="H15" s="63">
        <f>Month!H37</f>
        <v>22875.85</v>
      </c>
      <c r="I15" s="63">
        <f>Month!I37</f>
        <v>14575.64</v>
      </c>
      <c r="J15" s="63">
        <f>Month!J37</f>
        <v>1189.32</v>
      </c>
      <c r="K15" s="71">
        <f>Month!K37</f>
        <v>7110.89</v>
      </c>
    </row>
    <row r="16" spans="1:11">
      <c r="A16" s="73" t="s">
        <v>133</v>
      </c>
      <c r="B16" s="63">
        <f>SUM(Month!B38:B40)</f>
        <v>17873</v>
      </c>
      <c r="C16" s="63">
        <f>SUM(Month!C38:C40)</f>
        <v>13819.07</v>
      </c>
      <c r="D16" s="63">
        <f>SUM(Month!D38:D40)</f>
        <v>2172</v>
      </c>
      <c r="E16" s="63">
        <f>SUM(Month!E38:E40)</f>
        <v>197</v>
      </c>
      <c r="F16" s="63">
        <f>SUM(Month!F38:F40)</f>
        <v>790</v>
      </c>
      <c r="G16" s="63">
        <f>SUM(Month!G38:G40)</f>
        <v>896</v>
      </c>
      <c r="H16" s="63">
        <f>Month!H40</f>
        <v>20188.14</v>
      </c>
      <c r="I16" s="63">
        <f>Month!I40</f>
        <v>12618.53</v>
      </c>
      <c r="J16" s="63">
        <f>Month!J40</f>
        <v>1128.07</v>
      </c>
      <c r="K16" s="71">
        <f>Month!K40</f>
        <v>6441.53</v>
      </c>
    </row>
    <row r="17" spans="1:11">
      <c r="A17" s="73" t="s">
        <v>134</v>
      </c>
      <c r="B17" s="63">
        <f>SUM(Month!B41:B43)</f>
        <v>17910</v>
      </c>
      <c r="C17" s="63">
        <f>SUM(Month!C41:C43)</f>
        <v>14085.48</v>
      </c>
      <c r="D17" s="63">
        <f>SUM(Month!D41:D43)</f>
        <v>2150</v>
      </c>
      <c r="E17" s="63">
        <f>SUM(Month!E41:E43)</f>
        <v>128</v>
      </c>
      <c r="F17" s="63">
        <f>SUM(Month!F41:F43)</f>
        <v>772</v>
      </c>
      <c r="G17" s="63">
        <f>SUM(Month!G41:G43)</f>
        <v>775</v>
      </c>
      <c r="H17" s="63">
        <f>Month!H43</f>
        <v>18416.66</v>
      </c>
      <c r="I17" s="63">
        <f>Month!I43</f>
        <v>12240.95</v>
      </c>
      <c r="J17" s="63">
        <f>Month!J43</f>
        <v>1275.9100000000001</v>
      </c>
      <c r="K17" s="71">
        <f>Month!K43</f>
        <v>4899.79</v>
      </c>
    </row>
    <row r="18" spans="1:11">
      <c r="A18" s="73" t="s">
        <v>135</v>
      </c>
      <c r="B18" s="63">
        <f>SUM(Month!B44:B46)</f>
        <v>14726</v>
      </c>
      <c r="C18" s="63">
        <f>SUM(Month!C44:C46)</f>
        <v>11176.92</v>
      </c>
      <c r="D18" s="63">
        <f>SUM(Month!D44:D46)</f>
        <v>2204</v>
      </c>
      <c r="E18" s="63">
        <f>SUM(Month!E44:E46)</f>
        <v>150</v>
      </c>
      <c r="F18" s="63">
        <f>SUM(Month!F44:F46)</f>
        <v>590</v>
      </c>
      <c r="G18" s="63">
        <f>SUM(Month!G44:G46)</f>
        <v>605</v>
      </c>
      <c r="H18" s="63">
        <f>Month!H46</f>
        <v>18358.93</v>
      </c>
      <c r="I18" s="63">
        <f>Month!I46</f>
        <v>10954.5</v>
      </c>
      <c r="J18" s="63">
        <f>Month!J46</f>
        <v>1359.25</v>
      </c>
      <c r="K18" s="71">
        <f>Month!K46</f>
        <v>6045.18</v>
      </c>
    </row>
    <row r="19" spans="1:11">
      <c r="A19" s="73" t="s">
        <v>136</v>
      </c>
      <c r="B19" s="63">
        <f>SUM(Month!B47:B49)</f>
        <v>14265</v>
      </c>
      <c r="C19" s="63">
        <f>SUM(Month!C47:C49)</f>
        <v>10813.86</v>
      </c>
      <c r="D19" s="63">
        <f>SUM(Month!D47:D49)</f>
        <v>2218</v>
      </c>
      <c r="E19" s="63">
        <f>SUM(Month!E47:E49)</f>
        <v>178</v>
      </c>
      <c r="F19" s="63">
        <f>SUM(Month!F47:F49)</f>
        <v>526</v>
      </c>
      <c r="G19" s="63">
        <f>SUM(Month!G47:G49)</f>
        <v>529</v>
      </c>
      <c r="H19" s="63">
        <f>Month!H49</f>
        <v>17998.900000000001</v>
      </c>
      <c r="I19" s="63">
        <f>Month!I49</f>
        <v>10909.92</v>
      </c>
      <c r="J19" s="63">
        <f>Month!J49</f>
        <v>1198.1099999999999</v>
      </c>
      <c r="K19" s="71">
        <f>Month!K49</f>
        <v>5890.86</v>
      </c>
    </row>
    <row r="20" spans="1:11">
      <c r="A20" s="73" t="s">
        <v>137</v>
      </c>
      <c r="B20" s="63">
        <f>SUM(Month!B50:B52)</f>
        <v>16251</v>
      </c>
      <c r="C20" s="63">
        <f>SUM(Month!C50:C52)</f>
        <v>12511.81</v>
      </c>
      <c r="D20" s="63">
        <f>SUM(Month!D50:D52)</f>
        <v>2156</v>
      </c>
      <c r="E20" s="63">
        <f>SUM(Month!E50:E52)</f>
        <v>179</v>
      </c>
      <c r="F20" s="63">
        <f>SUM(Month!F50:F52)</f>
        <v>526</v>
      </c>
      <c r="G20" s="63">
        <f>SUM(Month!G50:G52)</f>
        <v>878</v>
      </c>
      <c r="H20" s="63">
        <f>Month!H52</f>
        <v>18766.77</v>
      </c>
      <c r="I20" s="63">
        <f>Month!I52</f>
        <v>11269.53</v>
      </c>
      <c r="J20" s="63">
        <f>Month!J52</f>
        <v>1311.94</v>
      </c>
      <c r="K20" s="71">
        <f>Month!K52</f>
        <v>6185.3</v>
      </c>
    </row>
    <row r="21" spans="1:11">
      <c r="A21" s="73" t="s">
        <v>138</v>
      </c>
      <c r="B21" s="63">
        <f>SUM(Month!B53:B55)</f>
        <v>15759</v>
      </c>
      <c r="C21" s="63">
        <f>SUM(Month!C53:C55)</f>
        <v>11907.91</v>
      </c>
      <c r="D21" s="63">
        <f>SUM(Month!D53:D55)</f>
        <v>2115</v>
      </c>
      <c r="E21" s="63">
        <f>SUM(Month!E53:E55)</f>
        <v>170</v>
      </c>
      <c r="F21" s="63">
        <f>SUM(Month!F53:F55)</f>
        <v>546</v>
      </c>
      <c r="G21" s="63">
        <f>SUM(Month!G53:G55)</f>
        <v>1019</v>
      </c>
      <c r="H21" s="63">
        <f>Month!H55</f>
        <v>19101.21</v>
      </c>
      <c r="I21" s="63">
        <f>Month!I55</f>
        <v>11228.76</v>
      </c>
      <c r="J21" s="63">
        <f>Month!J55</f>
        <v>1388.48</v>
      </c>
      <c r="K21" s="71">
        <f>Month!K55</f>
        <v>6483.98</v>
      </c>
    </row>
    <row r="22" spans="1:11">
      <c r="A22" s="73" t="s">
        <v>139</v>
      </c>
      <c r="B22" s="63">
        <f>SUM(Month!B56:B58)</f>
        <v>12453</v>
      </c>
      <c r="C22" s="63">
        <f>SUM(Month!C56:C58)</f>
        <v>8822.99</v>
      </c>
      <c r="D22" s="63">
        <f>SUM(Month!D56:D58)</f>
        <v>2192</v>
      </c>
      <c r="E22" s="63">
        <f>SUM(Month!E56:E58)</f>
        <v>149</v>
      </c>
      <c r="F22" s="63">
        <f>SUM(Month!F56:F58)</f>
        <v>484</v>
      </c>
      <c r="G22" s="63">
        <f>SUM(Month!G56:G58)</f>
        <v>805</v>
      </c>
      <c r="H22" s="63">
        <f>Month!H58</f>
        <v>20473.78</v>
      </c>
      <c r="I22" s="63">
        <f>Month!I58</f>
        <v>12320.2</v>
      </c>
      <c r="J22" s="63">
        <f>Month!J58</f>
        <v>1142.8699999999999</v>
      </c>
      <c r="K22" s="71">
        <f>Month!K58</f>
        <v>7010.72</v>
      </c>
    </row>
    <row r="23" spans="1:11">
      <c r="A23" s="73" t="s">
        <v>140</v>
      </c>
      <c r="B23" s="63">
        <f>SUM(Month!B59:B61)</f>
        <v>12307</v>
      </c>
      <c r="C23" s="63">
        <f>SUM(Month!C59:C61)</f>
        <v>8775.2900000000009</v>
      </c>
      <c r="D23" s="63">
        <f>SUM(Month!D59:D61)</f>
        <v>2140</v>
      </c>
      <c r="E23" s="63">
        <f>SUM(Month!E59:E61)</f>
        <v>163</v>
      </c>
      <c r="F23" s="63">
        <f>SUM(Month!F59:F61)</f>
        <v>481</v>
      </c>
      <c r="G23" s="63">
        <f>SUM(Month!G59:G61)</f>
        <v>748</v>
      </c>
      <c r="H23" s="63">
        <f>Month!H61</f>
        <v>21751.85</v>
      </c>
      <c r="I23" s="63">
        <f>Month!I61</f>
        <v>13073.35</v>
      </c>
      <c r="J23" s="63">
        <f>Month!J61</f>
        <v>1317.81</v>
      </c>
      <c r="K23" s="71">
        <f>Month!K61</f>
        <v>7360.7</v>
      </c>
    </row>
    <row r="24" spans="1:11">
      <c r="A24" s="73" t="s">
        <v>141</v>
      </c>
      <c r="B24" s="63">
        <f>SUM(Month!B62:B64)</f>
        <v>15205</v>
      </c>
      <c r="C24" s="63">
        <f>SUM(Month!C62:C64)</f>
        <v>11671.69</v>
      </c>
      <c r="D24" s="63">
        <f>SUM(Month!D62:D64)</f>
        <v>1966</v>
      </c>
      <c r="E24" s="63">
        <f>SUM(Month!E62:E64)</f>
        <v>164</v>
      </c>
      <c r="F24" s="63">
        <f>SUM(Month!F62:F64)</f>
        <v>529</v>
      </c>
      <c r="G24" s="63">
        <f>SUM(Month!G62:G64)</f>
        <v>875</v>
      </c>
      <c r="H24" s="63">
        <f>Month!H64</f>
        <v>19931.45</v>
      </c>
      <c r="I24" s="63">
        <f>Month!I64</f>
        <v>12096.66</v>
      </c>
      <c r="J24" s="63">
        <f>Month!J64</f>
        <v>1054.0899999999999</v>
      </c>
      <c r="K24" s="71">
        <f>Month!K64</f>
        <v>6780.7</v>
      </c>
    </row>
    <row r="25" spans="1:11">
      <c r="A25" s="73" t="s">
        <v>142</v>
      </c>
      <c r="B25" s="63">
        <f>SUM(Month!B65:B67)</f>
        <v>15992.24</v>
      </c>
      <c r="C25" s="63">
        <f>SUM(Month!C65:C67)</f>
        <v>12373.599999999999</v>
      </c>
      <c r="D25" s="63">
        <f>SUM(Month!D65:D67)</f>
        <v>2169.6799999999998</v>
      </c>
      <c r="E25" s="63">
        <f>SUM(Month!E65:E67)</f>
        <v>133.15</v>
      </c>
      <c r="F25" s="63">
        <f>SUM(Month!F65:F67)</f>
        <v>572.30999999999995</v>
      </c>
      <c r="G25" s="63">
        <f>SUM(Month!G65:G67)</f>
        <v>743.47</v>
      </c>
      <c r="H25" s="63">
        <f>Month!H67</f>
        <v>17066.39</v>
      </c>
      <c r="I25" s="63">
        <f>Month!I67</f>
        <v>11321.21</v>
      </c>
      <c r="J25" s="63">
        <f>Month!J67</f>
        <v>1145.8499999999999</v>
      </c>
      <c r="K25" s="71">
        <f>Month!K67</f>
        <v>4599.33</v>
      </c>
    </row>
    <row r="26" spans="1:11">
      <c r="A26" s="73" t="s">
        <v>143</v>
      </c>
      <c r="B26" s="63">
        <f>SUM(Month!B68:B70)</f>
        <v>13560.779999999999</v>
      </c>
      <c r="C26" s="63">
        <f>SUM(Month!C68:C70)</f>
        <v>10240.6</v>
      </c>
      <c r="D26" s="63">
        <f>SUM(Month!D68:D70)</f>
        <v>2180.17</v>
      </c>
      <c r="E26" s="63">
        <f>SUM(Month!E68:E70)</f>
        <v>132.49</v>
      </c>
      <c r="F26" s="63">
        <f>SUM(Month!F68:F70)</f>
        <v>395.28999999999996</v>
      </c>
      <c r="G26" s="63">
        <f>SUM(Month!G68:G70)</f>
        <v>612.24</v>
      </c>
      <c r="H26" s="63">
        <f>Month!H70</f>
        <v>17024.86</v>
      </c>
      <c r="I26" s="63">
        <f>Month!I70</f>
        <v>11866.71</v>
      </c>
      <c r="J26" s="63">
        <f>Month!J70</f>
        <v>1138.9100000000001</v>
      </c>
      <c r="K26" s="71">
        <f>Month!K70</f>
        <v>4019.24</v>
      </c>
    </row>
    <row r="27" spans="1:11">
      <c r="A27" s="73" t="s">
        <v>144</v>
      </c>
      <c r="B27" s="63">
        <f>SUM(Month!B71:B73)</f>
        <v>13389</v>
      </c>
      <c r="C27" s="63">
        <f>SUM(Month!C71:C73)</f>
        <v>10109.880000000001</v>
      </c>
      <c r="D27" s="63">
        <f>SUM(Month!D71:D73)</f>
        <v>2223.77</v>
      </c>
      <c r="E27" s="63">
        <f>SUM(Month!E71:E73)</f>
        <v>136.87</v>
      </c>
      <c r="F27" s="63">
        <f>SUM(Month!F71:F73)</f>
        <v>390.23</v>
      </c>
      <c r="G27" s="63">
        <f>SUM(Month!G71:G73)</f>
        <v>528.24</v>
      </c>
      <c r="H27" s="63">
        <f>Month!H73</f>
        <v>16577.48</v>
      </c>
      <c r="I27" s="63">
        <f>Month!I73</f>
        <v>12797.28</v>
      </c>
      <c r="J27" s="63">
        <f>Month!J73</f>
        <v>958.11</v>
      </c>
      <c r="K27" s="71">
        <f>Month!K73</f>
        <v>2822.08</v>
      </c>
    </row>
    <row r="28" spans="1:11">
      <c r="A28" s="73" t="s">
        <v>145</v>
      </c>
      <c r="B28" s="63">
        <f>SUM(Month!B74:B76)</f>
        <v>16986.61</v>
      </c>
      <c r="C28" s="63">
        <f>SUM(Month!C74:C76)</f>
        <v>13473.420000000002</v>
      </c>
      <c r="D28" s="63">
        <f>SUM(Month!D74:D76)</f>
        <v>2111.64</v>
      </c>
      <c r="E28" s="63">
        <f>SUM(Month!E74:E76)</f>
        <v>137.05000000000001</v>
      </c>
      <c r="F28" s="63">
        <f>SUM(Month!F74:F76)</f>
        <v>517.87</v>
      </c>
      <c r="G28" s="63">
        <f>SUM(Month!G74:G76)</f>
        <v>746.6099999999999</v>
      </c>
      <c r="H28" s="63">
        <f>Month!H76</f>
        <v>14076.62</v>
      </c>
      <c r="I28" s="63">
        <f>Month!I76</f>
        <v>11034.12</v>
      </c>
      <c r="J28" s="63">
        <f>Month!J76</f>
        <v>943.35</v>
      </c>
      <c r="K28" s="71">
        <f>Month!K76</f>
        <v>2099.15</v>
      </c>
    </row>
    <row r="29" spans="1:11">
      <c r="A29" s="73" t="s">
        <v>146</v>
      </c>
      <c r="B29" s="63">
        <f>SUM(Month!B77:B79)</f>
        <v>19120.169999999998</v>
      </c>
      <c r="C29" s="63">
        <f>SUM(Month!C77:C79)</f>
        <v>15670.53</v>
      </c>
      <c r="D29" s="63">
        <f>SUM(Month!D77:D79)</f>
        <v>2043.3</v>
      </c>
      <c r="E29" s="63">
        <f>SUM(Month!E77:E79)</f>
        <v>150.93</v>
      </c>
      <c r="F29" s="63">
        <f>SUM(Month!F77:F79)</f>
        <v>418.1</v>
      </c>
      <c r="G29" s="63">
        <f>SUM(Month!G77:G79)</f>
        <v>837.3</v>
      </c>
      <c r="H29" s="63">
        <f>Month!H79</f>
        <v>11355.49</v>
      </c>
      <c r="I29" s="63">
        <f>Month!I79</f>
        <v>9190.44</v>
      </c>
      <c r="J29" s="63">
        <f>Month!J79</f>
        <v>892.97</v>
      </c>
      <c r="K29" s="71">
        <f>Month!K79</f>
        <v>1272.08</v>
      </c>
    </row>
    <row r="30" spans="1:11">
      <c r="A30" s="73" t="s">
        <v>147</v>
      </c>
      <c r="B30" s="63">
        <f>SUM(Month!B80:B82)</f>
        <v>14792.95</v>
      </c>
      <c r="C30" s="63">
        <f>SUM(Month!C80:C82)</f>
        <v>11367.13</v>
      </c>
      <c r="D30" s="63">
        <f>SUM(Month!D80:D82)</f>
        <v>2174.8900000000003</v>
      </c>
      <c r="E30" s="63">
        <f>SUM(Month!E80:E82)</f>
        <v>128.85000000000002</v>
      </c>
      <c r="F30" s="63">
        <f>SUM(Month!F80:F82)</f>
        <v>482.33000000000004</v>
      </c>
      <c r="G30" s="63">
        <f>SUM(Month!G80:G82)</f>
        <v>639.74</v>
      </c>
      <c r="H30" s="63">
        <f>Month!H82</f>
        <v>14071.25</v>
      </c>
      <c r="I30" s="63">
        <f>Month!I82</f>
        <v>11146.59</v>
      </c>
      <c r="J30" s="63">
        <f>Month!J82</f>
        <v>1081.9100000000001</v>
      </c>
      <c r="K30" s="71">
        <f>Month!K82</f>
        <v>1842.75</v>
      </c>
    </row>
    <row r="31" spans="1:11">
      <c r="A31" s="73" t="s">
        <v>148</v>
      </c>
      <c r="B31" s="63">
        <f>SUM(Month!B83:B85)</f>
        <v>13168.060000000001</v>
      </c>
      <c r="C31" s="63">
        <f>SUM(Month!C83:C85)</f>
        <v>10281.98</v>
      </c>
      <c r="D31" s="63">
        <f>SUM(Month!D83:D85)</f>
        <v>1876.5100000000002</v>
      </c>
      <c r="E31" s="63">
        <f>SUM(Month!E83:E85)</f>
        <v>108.59</v>
      </c>
      <c r="F31" s="63">
        <f>SUM(Month!F83:F85)</f>
        <v>329.52000000000004</v>
      </c>
      <c r="G31" s="63">
        <f>SUM(Month!G83:G85)</f>
        <v>571.45000000000005</v>
      </c>
      <c r="H31" s="63">
        <f>Month!H85</f>
        <v>17149.3</v>
      </c>
      <c r="I31" s="63">
        <f>Month!I85</f>
        <v>13803.18</v>
      </c>
      <c r="J31" s="63">
        <f>Month!J85</f>
        <v>1141.3900000000001</v>
      </c>
      <c r="K31" s="71">
        <f>Month!K85</f>
        <v>2204.73</v>
      </c>
    </row>
    <row r="32" spans="1:11">
      <c r="A32" s="73" t="s">
        <v>149</v>
      </c>
      <c r="B32" s="63">
        <f>SUM(Month!B86:B88)</f>
        <v>16771.71</v>
      </c>
      <c r="C32" s="63">
        <f>SUM(Month!C86:C88)</f>
        <v>13611.720000000001</v>
      </c>
      <c r="D32" s="63">
        <f>SUM(Month!D86:D88)</f>
        <v>1801.61</v>
      </c>
      <c r="E32" s="63">
        <f>SUM(Month!E86:E88)</f>
        <v>107.3</v>
      </c>
      <c r="F32" s="63">
        <f>SUM(Month!F86:F88)</f>
        <v>596.41999999999996</v>
      </c>
      <c r="G32" s="63">
        <f>SUM(Month!G86:G88)</f>
        <v>654.67000000000007</v>
      </c>
      <c r="H32" s="63">
        <f>Month!H88</f>
        <v>17468.3</v>
      </c>
      <c r="I32" s="63">
        <f>Month!I88</f>
        <v>13619.84</v>
      </c>
      <c r="J32" s="63">
        <f>Month!J88</f>
        <v>1309.44</v>
      </c>
      <c r="K32" s="71">
        <f>Month!K88</f>
        <v>2539.02</v>
      </c>
    </row>
    <row r="33" spans="1:11">
      <c r="A33" s="73" t="s">
        <v>150</v>
      </c>
      <c r="B33" s="63">
        <f>SUM(Month!B89:B91)</f>
        <v>17246.900000000001</v>
      </c>
      <c r="C33" s="63">
        <f>SUM(Month!C89:C91)</f>
        <v>14413.240000000002</v>
      </c>
      <c r="D33" s="63">
        <f>SUM(Month!D89:D91)</f>
        <v>1808.7</v>
      </c>
      <c r="E33" s="63">
        <f>SUM(Month!E89:E91)</f>
        <v>109.53999999999999</v>
      </c>
      <c r="F33" s="63">
        <f>SUM(Month!F89:F91)</f>
        <v>322.82</v>
      </c>
      <c r="G33" s="63">
        <f>SUM(Month!G89:G91)</f>
        <v>592.59</v>
      </c>
      <c r="H33" s="63">
        <f>Month!H91</f>
        <v>15851.08</v>
      </c>
      <c r="I33" s="63">
        <f>Month!I91</f>
        <v>11771.22</v>
      </c>
      <c r="J33" s="63">
        <f>Month!J91</f>
        <v>1086.06</v>
      </c>
      <c r="K33" s="71">
        <f>Month!K91</f>
        <v>2993.79</v>
      </c>
    </row>
    <row r="34" spans="1:11">
      <c r="A34" s="73" t="s">
        <v>151</v>
      </c>
      <c r="B34" s="63">
        <f>SUM(Month!B92:B94)</f>
        <v>11821.130000000001</v>
      </c>
      <c r="C34" s="63">
        <f>SUM(Month!C92:C94)</f>
        <v>9235</v>
      </c>
      <c r="D34" s="63">
        <f>SUM(Month!D92:D94)</f>
        <v>1595.57</v>
      </c>
      <c r="E34" s="63">
        <f>SUM(Month!E92:E94)</f>
        <v>120.12</v>
      </c>
      <c r="F34" s="63">
        <f>SUM(Month!F92:F94)</f>
        <v>394.65000000000003</v>
      </c>
      <c r="G34" s="63">
        <f>SUM(Month!G92:G94)</f>
        <v>475.78999999999996</v>
      </c>
      <c r="H34" s="63">
        <f>Month!H94</f>
        <v>18821.759999999998</v>
      </c>
      <c r="I34" s="63">
        <f>Month!I94</f>
        <v>14024.66</v>
      </c>
      <c r="J34" s="63">
        <f>Month!J94</f>
        <v>1205.0899999999999</v>
      </c>
      <c r="K34" s="71">
        <f>Month!K94</f>
        <v>3592.01</v>
      </c>
    </row>
    <row r="35" spans="1:11">
      <c r="A35" s="73" t="s">
        <v>152</v>
      </c>
      <c r="B35" s="63">
        <f>SUM(Month!B95:B97)</f>
        <v>12114.06</v>
      </c>
      <c r="C35" s="63">
        <f>SUM(Month!C95:C97)</f>
        <v>9676.17</v>
      </c>
      <c r="D35" s="63">
        <f>SUM(Month!D95:D97)</f>
        <v>1563.83</v>
      </c>
      <c r="E35" s="63">
        <f>SUM(Month!E95:E97)</f>
        <v>93.42</v>
      </c>
      <c r="F35" s="63">
        <f>SUM(Month!F95:F97)</f>
        <v>338.97999999999996</v>
      </c>
      <c r="G35" s="63">
        <f>SUM(Month!G95:G97)</f>
        <v>441.65</v>
      </c>
      <c r="H35" s="63">
        <f>Month!H97</f>
        <v>20573.919999999998</v>
      </c>
      <c r="I35" s="63">
        <f>Month!I97</f>
        <v>15825.97</v>
      </c>
      <c r="J35" s="63">
        <f>Month!J97</f>
        <v>1074.8699999999999</v>
      </c>
      <c r="K35" s="71">
        <f>Month!K97</f>
        <v>3673.08</v>
      </c>
    </row>
    <row r="36" spans="1:11">
      <c r="A36" s="73" t="s">
        <v>153</v>
      </c>
      <c r="B36" s="63">
        <f>SUM(Month!B98:B100)</f>
        <v>17370.400000000001</v>
      </c>
      <c r="C36" s="63">
        <f>SUM(Month!C98:C100)</f>
        <v>14416.690000000002</v>
      </c>
      <c r="D36" s="63">
        <f>SUM(Month!D98:D100)</f>
        <v>1565.27</v>
      </c>
      <c r="E36" s="63">
        <f>SUM(Month!E98:E100)</f>
        <v>112.77000000000001</v>
      </c>
      <c r="F36" s="63">
        <f>SUM(Month!F98:F100)</f>
        <v>752.21</v>
      </c>
      <c r="G36" s="63">
        <f>SUM(Month!G98:G100)</f>
        <v>523.45000000000005</v>
      </c>
      <c r="H36" s="63">
        <f>Month!H100</f>
        <v>16967.71</v>
      </c>
      <c r="I36" s="63">
        <f>Month!I100</f>
        <v>12541.98</v>
      </c>
      <c r="J36" s="63">
        <f>Month!J100</f>
        <v>1147.72</v>
      </c>
      <c r="K36" s="71">
        <f>Month!K100</f>
        <v>3278.01</v>
      </c>
    </row>
    <row r="37" spans="1:11">
      <c r="A37" s="73" t="s">
        <v>154</v>
      </c>
      <c r="B37" s="63">
        <f>SUM(Month!B101:B103)</f>
        <v>18167.439999999999</v>
      </c>
      <c r="C37" s="63">
        <f>SUM(Month!C101:C103)</f>
        <v>15475</v>
      </c>
      <c r="D37" s="63">
        <f>SUM(Month!D101:D103)</f>
        <v>1598.33</v>
      </c>
      <c r="E37" s="63">
        <f>SUM(Month!E101:E103)</f>
        <v>113.57</v>
      </c>
      <c r="F37" s="63">
        <f>SUM(Month!F101:F103)</f>
        <v>486.8</v>
      </c>
      <c r="G37" s="63">
        <f>SUM(Month!G101:G103)</f>
        <v>493.76</v>
      </c>
      <c r="H37" s="63">
        <f>Month!H103</f>
        <v>13463.06</v>
      </c>
      <c r="I37" s="63">
        <f>Month!I103</f>
        <v>9883.43</v>
      </c>
      <c r="J37" s="63">
        <f>Month!J103</f>
        <v>1151.08</v>
      </c>
      <c r="K37" s="71">
        <f>Month!K103</f>
        <v>2428.5500000000002</v>
      </c>
    </row>
    <row r="38" spans="1:11">
      <c r="A38" s="73" t="s">
        <v>155</v>
      </c>
      <c r="B38" s="63">
        <f>SUM(Month!B104:B106)</f>
        <v>14077.8</v>
      </c>
      <c r="C38" s="63">
        <f>SUM(Month!C104:C106)</f>
        <v>11447.760000000002</v>
      </c>
      <c r="D38" s="63">
        <f>SUM(Month!D104:D106)</f>
        <v>1669.62</v>
      </c>
      <c r="E38" s="63">
        <f>SUM(Month!E104:E106)</f>
        <v>94.04</v>
      </c>
      <c r="F38" s="63">
        <f>SUM(Month!F104:F106)</f>
        <v>454.5</v>
      </c>
      <c r="G38" s="63">
        <f>SUM(Month!G104:G106)</f>
        <v>411.87</v>
      </c>
      <c r="H38" s="63">
        <f>Month!H106</f>
        <v>14634.72</v>
      </c>
      <c r="I38" s="63">
        <f>Month!I106</f>
        <v>10711.37</v>
      </c>
      <c r="J38" s="63">
        <f>Month!J106</f>
        <v>1130.99</v>
      </c>
      <c r="K38" s="71">
        <f>Month!K106</f>
        <v>2792.36</v>
      </c>
    </row>
    <row r="39" spans="1:11">
      <c r="A39" s="73" t="s">
        <v>156</v>
      </c>
      <c r="B39" s="63">
        <f>SUM(Month!B107:B109)</f>
        <v>12876.89</v>
      </c>
      <c r="C39" s="63">
        <f>SUM(Month!C107:C109)</f>
        <v>10430.66</v>
      </c>
      <c r="D39" s="63">
        <f>SUM(Month!D107:D109)</f>
        <v>1608.43</v>
      </c>
      <c r="E39" s="63">
        <f>SUM(Month!E107:E109)</f>
        <v>82.07</v>
      </c>
      <c r="F39" s="63">
        <f>SUM(Month!F107:F109)</f>
        <v>435.76</v>
      </c>
      <c r="G39" s="63">
        <f>SUM(Month!G107:G109)</f>
        <v>319.98</v>
      </c>
      <c r="H39" s="63">
        <f>Month!H109</f>
        <v>15898.05</v>
      </c>
      <c r="I39" s="63">
        <f>Month!I109</f>
        <v>12914.89</v>
      </c>
      <c r="J39" s="63">
        <f>Month!J109</f>
        <v>1146.3399999999999</v>
      </c>
      <c r="K39" s="71">
        <f>Month!K109</f>
        <v>1836.82</v>
      </c>
    </row>
    <row r="40" spans="1:11">
      <c r="A40" s="73" t="s">
        <v>157</v>
      </c>
      <c r="B40" s="63">
        <f>SUM(Month!B110:B112)</f>
        <v>17899.310000000001</v>
      </c>
      <c r="C40" s="63">
        <f>SUM(Month!C110:C112)</f>
        <v>15109.25</v>
      </c>
      <c r="D40" s="63">
        <f>SUM(Month!D110:D112)</f>
        <v>1735.82</v>
      </c>
      <c r="E40" s="63">
        <f>SUM(Month!E110:E112)</f>
        <v>106.74</v>
      </c>
      <c r="F40" s="63">
        <f>SUM(Month!F110:F112)</f>
        <v>478.84000000000003</v>
      </c>
      <c r="G40" s="63">
        <f>SUM(Month!G110:G112)</f>
        <v>468.65</v>
      </c>
      <c r="H40" s="63">
        <f>Month!H112</f>
        <v>13730.68</v>
      </c>
      <c r="I40" s="63">
        <f>Month!I112</f>
        <v>10970.75</v>
      </c>
      <c r="J40" s="63">
        <f>Month!J112</f>
        <v>1085.8</v>
      </c>
      <c r="K40" s="71">
        <f>Month!K112</f>
        <v>1674.12</v>
      </c>
    </row>
    <row r="41" spans="1:11">
      <c r="A41" s="73" t="s">
        <v>158</v>
      </c>
      <c r="B41" s="63">
        <f>SUM(Month!B113:B115)</f>
        <v>18202.339999999997</v>
      </c>
      <c r="C41" s="63">
        <f>SUM(Month!C113:C115)</f>
        <v>15690.25</v>
      </c>
      <c r="D41" s="63">
        <f>SUM(Month!D113:D115)</f>
        <v>1596.63</v>
      </c>
      <c r="E41" s="63">
        <f>SUM(Month!E113:E115)</f>
        <v>91.37</v>
      </c>
      <c r="F41" s="63">
        <f>SUM(Month!F113:F115)</f>
        <v>396.79999999999995</v>
      </c>
      <c r="G41" s="63">
        <f>SUM(Month!G113:G115)</f>
        <v>427.27</v>
      </c>
      <c r="H41" s="63">
        <f>Month!H115</f>
        <v>11173.24</v>
      </c>
      <c r="I41" s="63">
        <f>Month!I115</f>
        <v>8279.11</v>
      </c>
      <c r="J41" s="63">
        <f>Month!J115</f>
        <v>967.47</v>
      </c>
      <c r="K41" s="71">
        <f>Month!K115</f>
        <v>1926.65</v>
      </c>
    </row>
    <row r="42" spans="1:11">
      <c r="A42" s="73" t="s">
        <v>159</v>
      </c>
      <c r="B42" s="63">
        <f>SUM(Month!B116:B118)</f>
        <v>12523.68</v>
      </c>
      <c r="C42" s="63">
        <f>SUM(Month!C116:C118)</f>
        <v>10005.799999999999</v>
      </c>
      <c r="D42" s="63">
        <f>SUM(Month!D116:D118)</f>
        <v>1626.49</v>
      </c>
      <c r="E42" s="63">
        <f>SUM(Month!E116:E118)</f>
        <v>87.58</v>
      </c>
      <c r="F42" s="63">
        <f>SUM(Month!F116:F118)</f>
        <v>494.39</v>
      </c>
      <c r="G42" s="63">
        <f>SUM(Month!G116:G118)</f>
        <v>309.43</v>
      </c>
      <c r="H42" s="63">
        <f>Month!H118</f>
        <v>13423.45</v>
      </c>
      <c r="I42" s="63">
        <f>Month!I118</f>
        <v>10677.49</v>
      </c>
      <c r="J42" s="63">
        <f>Month!J118</f>
        <v>1119.24</v>
      </c>
      <c r="K42" s="71">
        <f>Month!K118</f>
        <v>1626.72</v>
      </c>
    </row>
    <row r="43" spans="1:11">
      <c r="A43" s="73" t="s">
        <v>160</v>
      </c>
      <c r="B43" s="63">
        <f>SUM(Month!B119:B121)</f>
        <v>12498.17</v>
      </c>
      <c r="C43" s="63">
        <f>SUM(Month!C119:C121)</f>
        <v>10154.049999999999</v>
      </c>
      <c r="D43" s="63">
        <f>SUM(Month!D119:D121)</f>
        <v>1584.96</v>
      </c>
      <c r="E43" s="63">
        <f>SUM(Month!E119:E121)</f>
        <v>74.240000000000009</v>
      </c>
      <c r="F43" s="63">
        <f>SUM(Month!F119:F121)</f>
        <v>399.48</v>
      </c>
      <c r="G43" s="63">
        <f>SUM(Month!G119:G121)</f>
        <v>285.45999999999998</v>
      </c>
      <c r="H43" s="63">
        <f>Month!H121</f>
        <v>16009.89</v>
      </c>
      <c r="I43" s="63">
        <f>Month!I121</f>
        <v>12991.4</v>
      </c>
      <c r="J43" s="63">
        <f>Month!J121</f>
        <v>1305.72</v>
      </c>
      <c r="K43" s="71">
        <f>Month!K121</f>
        <v>1712.77</v>
      </c>
    </row>
    <row r="44" spans="1:11">
      <c r="A44" s="73" t="s">
        <v>161</v>
      </c>
      <c r="B44" s="63">
        <f>SUM(Month!B122:B124)</f>
        <v>17226.73</v>
      </c>
      <c r="C44" s="63">
        <f>SUM(Month!C122:C124)</f>
        <v>14605.49</v>
      </c>
      <c r="D44" s="63">
        <f>SUM(Month!D122:D124)</f>
        <v>1573.52</v>
      </c>
      <c r="E44" s="63">
        <f>SUM(Month!E122:E124)</f>
        <v>74.25</v>
      </c>
      <c r="F44" s="63">
        <f>SUM(Month!F122:F124)</f>
        <v>545.9</v>
      </c>
      <c r="G44" s="63">
        <f>SUM(Month!G122:G124)</f>
        <v>427.57</v>
      </c>
      <c r="H44" s="63">
        <f>Month!H124</f>
        <v>13790.73</v>
      </c>
      <c r="I44" s="63">
        <f>Month!I124</f>
        <v>11018.67</v>
      </c>
      <c r="J44" s="63">
        <f>Month!J124</f>
        <v>1291.47</v>
      </c>
      <c r="K44" s="71">
        <f>Month!K124</f>
        <v>1480.59</v>
      </c>
    </row>
    <row r="45" spans="1:11">
      <c r="A45" s="73" t="s">
        <v>162</v>
      </c>
      <c r="B45" s="63">
        <f>SUM(Month!B125:B127)</f>
        <v>18612.329999999998</v>
      </c>
      <c r="C45" s="63">
        <f>SUM(Month!C125:C127)</f>
        <v>16290.449999999999</v>
      </c>
      <c r="D45" s="63">
        <f>SUM(Month!D125:D127)</f>
        <v>1509.67</v>
      </c>
      <c r="E45" s="63">
        <f>SUM(Month!E125:E127)</f>
        <v>65.11</v>
      </c>
      <c r="F45" s="63">
        <f>SUM(Month!F125:F127)</f>
        <v>419.71000000000004</v>
      </c>
      <c r="G45" s="63">
        <f>SUM(Month!G125:G127)</f>
        <v>327.37</v>
      </c>
      <c r="H45" s="63">
        <f>Month!H127</f>
        <v>10180.81</v>
      </c>
      <c r="I45" s="63">
        <f>Month!I127</f>
        <v>7199.48</v>
      </c>
      <c r="J45" s="63">
        <f>Month!J127</f>
        <v>1489.16</v>
      </c>
      <c r="K45" s="71">
        <f>Month!K127</f>
        <v>1492.17</v>
      </c>
    </row>
    <row r="46" spans="1:11">
      <c r="A46" s="73" t="s">
        <v>163</v>
      </c>
      <c r="B46" s="63">
        <f>SUM(Month!B128:B130)</f>
        <v>12972.369999999999</v>
      </c>
      <c r="C46" s="63">
        <f>SUM(Month!C128:C130)</f>
        <v>10619.880000000001</v>
      </c>
      <c r="D46" s="63">
        <f>SUM(Month!D128:D130)</f>
        <v>1612.49</v>
      </c>
      <c r="E46" s="63">
        <f>SUM(Month!E128:E130)</f>
        <v>66.86</v>
      </c>
      <c r="F46" s="63">
        <f>SUM(Month!F128:F130)</f>
        <v>411.97</v>
      </c>
      <c r="G46" s="63">
        <f>SUM(Month!G128:G130)</f>
        <v>261.17</v>
      </c>
      <c r="H46" s="63">
        <f>Month!H130</f>
        <v>12820.7</v>
      </c>
      <c r="I46" s="63">
        <f>Month!I130</f>
        <v>9839.64</v>
      </c>
      <c r="J46" s="63">
        <f>Month!J130</f>
        <v>1650.61</v>
      </c>
      <c r="K46" s="71">
        <f>Month!K130</f>
        <v>1330.45</v>
      </c>
    </row>
    <row r="47" spans="1:11">
      <c r="A47" s="73" t="s">
        <v>164</v>
      </c>
      <c r="B47" s="63">
        <f>SUM(Month!B131:B133)</f>
        <v>11407.41</v>
      </c>
      <c r="C47" s="63">
        <f>SUM(Month!C131:C133)</f>
        <v>8876.7999999999993</v>
      </c>
      <c r="D47" s="63">
        <f>SUM(Month!D131:D133)</f>
        <v>1748.71</v>
      </c>
      <c r="E47" s="63">
        <f>SUM(Month!E131:E133)</f>
        <v>68.2</v>
      </c>
      <c r="F47" s="63">
        <f>SUM(Month!F131:F133)</f>
        <v>451.78</v>
      </c>
      <c r="G47" s="63">
        <f>SUM(Month!G131:G133)</f>
        <v>261.90999999999997</v>
      </c>
      <c r="H47" s="63">
        <f>Month!H133</f>
        <v>17064.080000000002</v>
      </c>
      <c r="I47" s="63">
        <f>Month!I133</f>
        <v>14200.95</v>
      </c>
      <c r="J47" s="63">
        <f>Month!J133</f>
        <v>1486.76</v>
      </c>
      <c r="K47" s="71">
        <f>Month!K133</f>
        <v>1376.38</v>
      </c>
    </row>
    <row r="48" spans="1:11">
      <c r="A48" s="73" t="s">
        <v>165</v>
      </c>
      <c r="B48" s="63">
        <f>SUM(Month!B134:B136)</f>
        <v>18859.599999999999</v>
      </c>
      <c r="C48" s="63">
        <f>SUM(Month!C134:C136)</f>
        <v>16271.11</v>
      </c>
      <c r="D48" s="63">
        <f>SUM(Month!D134:D136)</f>
        <v>1738.06</v>
      </c>
      <c r="E48" s="63">
        <f>SUM(Month!E134:E136)</f>
        <v>66.03</v>
      </c>
      <c r="F48" s="63">
        <f>SUM(Month!F134:F136)</f>
        <v>497.88</v>
      </c>
      <c r="G48" s="63">
        <f>SUM(Month!G134:G136)</f>
        <v>286.55</v>
      </c>
      <c r="H48" s="63">
        <f>Month!H136</f>
        <v>15628.13</v>
      </c>
      <c r="I48" s="63">
        <f>Month!I136</f>
        <v>12696.09</v>
      </c>
      <c r="J48" s="63">
        <f>Month!J136</f>
        <v>1317.24</v>
      </c>
      <c r="K48" s="71">
        <f>Month!K136</f>
        <v>1614.8</v>
      </c>
    </row>
    <row r="49" spans="1:11">
      <c r="A49" s="73" t="s">
        <v>166</v>
      </c>
      <c r="B49" s="63">
        <f>SUM(Month!B137:B139)</f>
        <v>21599.16</v>
      </c>
      <c r="C49" s="63">
        <f>SUM(Month!C137:C139)</f>
        <v>18977.25</v>
      </c>
      <c r="D49" s="63">
        <f>SUM(Month!D137:D139)</f>
        <v>1724.7999999999997</v>
      </c>
      <c r="E49" s="63">
        <f>SUM(Month!E137:E139)</f>
        <v>77.77000000000001</v>
      </c>
      <c r="F49" s="63">
        <f>SUM(Month!F137:F139)</f>
        <v>481.43999999999994</v>
      </c>
      <c r="G49" s="63">
        <f>SUM(Month!G137:G139)</f>
        <v>337.88</v>
      </c>
      <c r="H49" s="63">
        <f>Month!H139</f>
        <v>12401.15</v>
      </c>
      <c r="I49" s="63">
        <f>Month!I139</f>
        <v>9300.69</v>
      </c>
      <c r="J49" s="63">
        <f>Month!J139</f>
        <v>1492.46</v>
      </c>
      <c r="K49" s="71">
        <f>Month!K139</f>
        <v>1608</v>
      </c>
    </row>
    <row r="50" spans="1:11">
      <c r="A50" s="73" t="s">
        <v>167</v>
      </c>
      <c r="B50" s="63">
        <f>SUM(Month!B140:B142)</f>
        <v>14219.789999999999</v>
      </c>
      <c r="C50" s="63">
        <f>SUM(Month!C140:C142)</f>
        <v>11714.419999999998</v>
      </c>
      <c r="D50" s="63">
        <f>SUM(Month!D140:D142)</f>
        <v>1762.19</v>
      </c>
      <c r="E50" s="63">
        <f>SUM(Month!E140:E142)</f>
        <v>73.16</v>
      </c>
      <c r="F50" s="63">
        <f>SUM(Month!F140:F142)</f>
        <v>429.31000000000006</v>
      </c>
      <c r="G50" s="63">
        <f>SUM(Month!G140:G142)</f>
        <v>240.68</v>
      </c>
      <c r="H50" s="63">
        <f>Month!H142</f>
        <v>15251.36</v>
      </c>
      <c r="I50" s="63">
        <f>Month!I142</f>
        <v>12145.43</v>
      </c>
      <c r="J50" s="63">
        <f>Month!J142</f>
        <v>1348.9</v>
      </c>
      <c r="K50" s="71">
        <f>Month!K142</f>
        <v>1757.02</v>
      </c>
    </row>
    <row r="51" spans="1:11">
      <c r="A51" s="73" t="s">
        <v>168</v>
      </c>
      <c r="B51" s="63">
        <f>SUM(Month!B143:B145)</f>
        <v>13365.34</v>
      </c>
      <c r="C51" s="63">
        <f>SUM(Month!C143:C145)</f>
        <v>10882.44</v>
      </c>
      <c r="D51" s="63">
        <f>SUM(Month!D143:D145)</f>
        <v>1786.28</v>
      </c>
      <c r="E51" s="63">
        <f>SUM(Month!E143:E145)</f>
        <v>71.92</v>
      </c>
      <c r="F51" s="63">
        <f>SUM(Month!F143:F145)</f>
        <v>398.90999999999997</v>
      </c>
      <c r="G51" s="63">
        <f>SUM(Month!G143:G145)</f>
        <v>225.8</v>
      </c>
      <c r="H51" s="63">
        <f>Month!H145</f>
        <v>18136.87</v>
      </c>
      <c r="I51" s="63">
        <f>Month!I145</f>
        <v>15438.5</v>
      </c>
      <c r="J51" s="63">
        <f>Month!J145</f>
        <v>1072.5</v>
      </c>
      <c r="K51" s="71">
        <f>Month!K145</f>
        <v>1625.87</v>
      </c>
    </row>
    <row r="52" spans="1:11">
      <c r="A52" s="73" t="s">
        <v>169</v>
      </c>
      <c r="B52" s="63">
        <f>SUM(Month!B146:B148)</f>
        <v>18409.84</v>
      </c>
      <c r="C52" s="63">
        <f>SUM(Month!C146:C148)</f>
        <v>15863.669999999998</v>
      </c>
      <c r="D52" s="63">
        <f>SUM(Month!D146:D148)</f>
        <v>1776.08</v>
      </c>
      <c r="E52" s="63">
        <f>SUM(Month!E146:E148)</f>
        <v>52.98</v>
      </c>
      <c r="F52" s="63">
        <f>SUM(Month!F146:F148)</f>
        <v>445.86</v>
      </c>
      <c r="G52" s="63">
        <f>SUM(Month!G146:G148)</f>
        <v>271.25</v>
      </c>
      <c r="H52" s="63">
        <f>Month!H148</f>
        <v>17210.259999999998</v>
      </c>
      <c r="I52" s="63">
        <f>Month!I148</f>
        <v>14812.72</v>
      </c>
      <c r="J52" s="63">
        <f>Month!J148</f>
        <v>946.3</v>
      </c>
      <c r="K52" s="71">
        <f>Month!K148</f>
        <v>1451.23</v>
      </c>
    </row>
    <row r="53" spans="1:11">
      <c r="A53" s="73" t="s">
        <v>170</v>
      </c>
      <c r="B53" s="63">
        <f>SUM(Month!B149:B151)</f>
        <v>17644.59</v>
      </c>
      <c r="C53" s="63">
        <f>SUM(Month!C149:C151)</f>
        <v>14957.86</v>
      </c>
      <c r="D53" s="63">
        <f>SUM(Month!D149:D151)</f>
        <v>1793.9499999999998</v>
      </c>
      <c r="E53" s="63">
        <f>SUM(Month!E149:E151)</f>
        <v>63.72</v>
      </c>
      <c r="F53" s="63">
        <f>SUM(Month!F149:F151)</f>
        <v>492.01</v>
      </c>
      <c r="G53" s="63">
        <f>SUM(Month!G149:G151)</f>
        <v>337.03</v>
      </c>
      <c r="H53" s="63">
        <f>Month!H151</f>
        <v>15502.08</v>
      </c>
      <c r="I53" s="63">
        <f>Month!I151</f>
        <v>13185.16</v>
      </c>
      <c r="J53" s="63">
        <f>Month!J151</f>
        <v>1214.25</v>
      </c>
      <c r="K53" s="71">
        <f>Month!K151</f>
        <v>1102.67</v>
      </c>
    </row>
    <row r="54" spans="1:11">
      <c r="A54" s="73" t="s">
        <v>171</v>
      </c>
      <c r="B54" s="63">
        <f>SUM(Month!B152:B154)</f>
        <v>12574.99</v>
      </c>
      <c r="C54" s="63">
        <f>SUM(Month!C152:C154)</f>
        <v>9936.44</v>
      </c>
      <c r="D54" s="63">
        <f>SUM(Month!D152:D154)</f>
        <v>1817.6399999999999</v>
      </c>
      <c r="E54" s="63">
        <f>SUM(Month!E152:E154)</f>
        <v>65.97999999999999</v>
      </c>
      <c r="F54" s="63">
        <f>SUM(Month!F152:F154)</f>
        <v>484.87</v>
      </c>
      <c r="G54" s="63">
        <f>SUM(Month!G152:G154)</f>
        <v>270.05</v>
      </c>
      <c r="H54" s="63">
        <f>Month!H154</f>
        <v>17661.38</v>
      </c>
      <c r="I54" s="63">
        <f>Month!I154</f>
        <v>14819.26</v>
      </c>
      <c r="J54" s="63">
        <f>Month!J154</f>
        <v>1039.19</v>
      </c>
      <c r="K54" s="71">
        <f>Month!K154</f>
        <v>1802.93</v>
      </c>
    </row>
    <row r="55" spans="1:11">
      <c r="A55" s="73" t="s">
        <v>172</v>
      </c>
      <c r="B55" s="63">
        <f>SUM(Month!B155:B157)</f>
        <v>13141.16</v>
      </c>
      <c r="C55" s="63">
        <f>SUM(Month!C155:C157)</f>
        <v>10586.25</v>
      </c>
      <c r="D55" s="63">
        <f>SUM(Month!D155:D157)</f>
        <v>1777.77</v>
      </c>
      <c r="E55" s="63">
        <f>SUM(Month!E155:E157)</f>
        <v>64.2</v>
      </c>
      <c r="F55" s="63">
        <f>SUM(Month!F155:F157)</f>
        <v>456.42</v>
      </c>
      <c r="G55" s="63">
        <f>SUM(Month!G155:G157)</f>
        <v>256.51</v>
      </c>
      <c r="H55" s="63">
        <f>Month!H157</f>
        <v>18588.689999999999</v>
      </c>
      <c r="I55" s="63">
        <f>Month!I157</f>
        <v>15664.89</v>
      </c>
      <c r="J55" s="63">
        <f>Month!J157</f>
        <v>1342.01</v>
      </c>
      <c r="K55" s="71">
        <f>Month!K157</f>
        <v>1581.79</v>
      </c>
    </row>
    <row r="56" spans="1:11">
      <c r="A56" s="73" t="s">
        <v>173</v>
      </c>
      <c r="B56" s="63">
        <f>SUM(Month!B158:B160)</f>
        <v>19668.169999999998</v>
      </c>
      <c r="C56" s="63">
        <f>SUM(Month!C158:C160)</f>
        <v>17030.11</v>
      </c>
      <c r="D56" s="63">
        <f>SUM(Month!D158:D160)</f>
        <v>1784.9499999999998</v>
      </c>
      <c r="E56" s="63">
        <f>SUM(Month!E158:E160)</f>
        <v>70.95</v>
      </c>
      <c r="F56" s="63">
        <f>SUM(Month!F158:F160)</f>
        <v>463.04999999999995</v>
      </c>
      <c r="G56" s="63">
        <f>SUM(Month!G158:G160)</f>
        <v>319.11</v>
      </c>
      <c r="H56" s="63">
        <f>Month!H160</f>
        <v>14154.72</v>
      </c>
      <c r="I56" s="63">
        <f>Month!I160</f>
        <v>11179.32</v>
      </c>
      <c r="J56" s="63">
        <f>Month!J160</f>
        <v>1479.02</v>
      </c>
      <c r="K56" s="71">
        <f>Month!K160</f>
        <v>1496.38</v>
      </c>
    </row>
    <row r="57" spans="1:11">
      <c r="A57" s="73" t="s">
        <v>174</v>
      </c>
      <c r="B57" s="63">
        <f>SUM(Month!B161:B163)</f>
        <v>16502.02</v>
      </c>
      <c r="C57" s="63">
        <f>SUM(Month!C161:C163)</f>
        <v>13748.19</v>
      </c>
      <c r="D57" s="63">
        <f>SUM(Month!D161:D163)</f>
        <v>1771.8200000000002</v>
      </c>
      <c r="E57" s="63">
        <f>SUM(Month!E161:E163)</f>
        <v>92.57</v>
      </c>
      <c r="F57" s="63">
        <f>SUM(Month!F161:F163)</f>
        <v>535.13</v>
      </c>
      <c r="G57" s="63">
        <f>SUM(Month!G161:G163)</f>
        <v>354.31</v>
      </c>
      <c r="H57" s="63">
        <f>Month!H163</f>
        <v>12392.71</v>
      </c>
      <c r="I57" s="63">
        <f>Month!I163</f>
        <v>10073.44</v>
      </c>
      <c r="J57" s="63">
        <f>Month!J163</f>
        <v>1033.3499999999999</v>
      </c>
      <c r="K57" s="71">
        <f>Month!K163</f>
        <v>1285.92</v>
      </c>
    </row>
    <row r="58" spans="1:11">
      <c r="A58" s="73" t="s">
        <v>175</v>
      </c>
      <c r="B58" s="63">
        <f>SUM(Month!B164:B166)</f>
        <v>13334.15</v>
      </c>
      <c r="C58" s="63">
        <f>SUM(Month!C164:C166)</f>
        <v>10609.34</v>
      </c>
      <c r="D58" s="63">
        <f>SUM(Month!D164:D166)</f>
        <v>1873.2199999999998</v>
      </c>
      <c r="E58" s="63">
        <f>SUM(Month!E164:E166)</f>
        <v>88.43</v>
      </c>
      <c r="F58" s="63">
        <f>SUM(Month!F164:F166)</f>
        <v>481.07</v>
      </c>
      <c r="G58" s="63">
        <f>SUM(Month!G164:G166)</f>
        <v>282.07</v>
      </c>
      <c r="H58" s="63">
        <f>Month!H166</f>
        <v>13529.31</v>
      </c>
      <c r="I58" s="63">
        <f>Month!I166</f>
        <v>11193.27</v>
      </c>
      <c r="J58" s="63">
        <f>Month!J166</f>
        <v>1086.8599999999999</v>
      </c>
      <c r="K58" s="71">
        <f>Month!K166</f>
        <v>1249.18</v>
      </c>
    </row>
    <row r="59" spans="1:11">
      <c r="A59" s="73" t="s">
        <v>176</v>
      </c>
      <c r="B59" s="63">
        <f>SUM(Month!B167:B169)</f>
        <v>11467.240000000002</v>
      </c>
      <c r="C59" s="63">
        <f>SUM(Month!C167:C169)</f>
        <v>8912.2199999999993</v>
      </c>
      <c r="D59" s="63">
        <f>SUM(Month!D167:D169)</f>
        <v>1773.8000000000002</v>
      </c>
      <c r="E59" s="63">
        <f>SUM(Month!E167:E169)</f>
        <v>81.710000000000008</v>
      </c>
      <c r="F59" s="63">
        <f>SUM(Month!F167:F169)</f>
        <v>443.65</v>
      </c>
      <c r="G59" s="63">
        <f>SUM(Month!G167:G169)</f>
        <v>255.89000000000001</v>
      </c>
      <c r="H59" s="63">
        <f>Month!H169</f>
        <v>17016.36</v>
      </c>
      <c r="I59" s="63">
        <f>Month!I169</f>
        <v>15024.78</v>
      </c>
      <c r="J59" s="63">
        <f>Month!J169</f>
        <v>1085.26</v>
      </c>
      <c r="K59" s="71">
        <f>Month!K169</f>
        <v>906.32</v>
      </c>
    </row>
    <row r="60" spans="1:11">
      <c r="A60" s="73" t="s">
        <v>177</v>
      </c>
      <c r="B60" s="63">
        <f>SUM(Month!B170:B172)</f>
        <v>17081.620000000003</v>
      </c>
      <c r="C60" s="63">
        <f>SUM(Month!C170:C172)</f>
        <v>14537.880000000001</v>
      </c>
      <c r="D60" s="63">
        <f>SUM(Month!D170:D172)</f>
        <v>1626</v>
      </c>
      <c r="E60" s="63">
        <f>SUM(Month!E170:E172)</f>
        <v>89.33</v>
      </c>
      <c r="F60" s="63">
        <f>SUM(Month!F170:F172)</f>
        <v>480.59</v>
      </c>
      <c r="G60" s="63">
        <f>SUM(Month!G170:G172)</f>
        <v>347.8</v>
      </c>
      <c r="H60" s="63">
        <f>Month!H172</f>
        <v>17245.810000000001</v>
      </c>
      <c r="I60" s="63">
        <f>Month!I172</f>
        <v>14863.41</v>
      </c>
      <c r="J60" s="63">
        <f>Month!J172</f>
        <v>1064.99</v>
      </c>
      <c r="K60" s="71">
        <f>Month!K172</f>
        <v>1317.4</v>
      </c>
    </row>
    <row r="61" spans="1:11">
      <c r="A61" s="73" t="s">
        <v>178</v>
      </c>
      <c r="B61" s="63">
        <f>SUM(Month!B173:B175)</f>
        <v>17427.87</v>
      </c>
      <c r="C61" s="63">
        <f>SUM(Month!C173:C175)</f>
        <v>15125.39</v>
      </c>
      <c r="D61" s="63">
        <f>SUM(Month!D173:D175)</f>
        <v>1368.82</v>
      </c>
      <c r="E61" s="63">
        <f>SUM(Month!E173:E175)</f>
        <v>61.92</v>
      </c>
      <c r="F61" s="63">
        <f>SUM(Month!F173:F175)</f>
        <v>491.95000000000005</v>
      </c>
      <c r="G61" s="63">
        <f>SUM(Month!G173:G175)</f>
        <v>379.78999999999996</v>
      </c>
      <c r="H61" s="63">
        <f>Month!H175</f>
        <v>16465.48</v>
      </c>
      <c r="I61" s="63">
        <f>Month!I175</f>
        <v>13844.96</v>
      </c>
      <c r="J61" s="63">
        <f>Month!J175</f>
        <v>1321.92</v>
      </c>
      <c r="K61" s="71">
        <f>Month!K175</f>
        <v>1298.5899999999999</v>
      </c>
    </row>
    <row r="62" spans="1:11">
      <c r="A62" s="73" t="s">
        <v>179</v>
      </c>
      <c r="B62" s="63">
        <f>SUM(Month!B176:B178)</f>
        <v>10033.18</v>
      </c>
      <c r="C62" s="63">
        <f>SUM(Month!C176:C178)</f>
        <v>7836.68</v>
      </c>
      <c r="D62" s="63">
        <f>SUM(Month!D176:D178)</f>
        <v>1418.83</v>
      </c>
      <c r="E62" s="63">
        <f>SUM(Month!E176:E178)</f>
        <v>63.320000000000007</v>
      </c>
      <c r="F62" s="63">
        <f>SUM(Month!F176:F178)</f>
        <v>426.22999999999996</v>
      </c>
      <c r="G62" s="63">
        <f>SUM(Month!G176:G178)</f>
        <v>288.13</v>
      </c>
      <c r="H62" s="63">
        <f>Month!H178</f>
        <v>20845.740000000002</v>
      </c>
      <c r="I62" s="63">
        <f>Month!I178</f>
        <v>18360.150000000001</v>
      </c>
      <c r="J62" s="63">
        <f>Month!J178</f>
        <v>870.19</v>
      </c>
      <c r="K62" s="71">
        <f>Month!K178</f>
        <v>1615.41</v>
      </c>
    </row>
    <row r="63" spans="1:11">
      <c r="A63" s="73" t="s">
        <v>180</v>
      </c>
      <c r="B63" s="63">
        <f>SUM(Month!B179:B181)</f>
        <v>8545.36</v>
      </c>
      <c r="C63" s="63">
        <f>SUM(Month!C179:C181)</f>
        <v>6372.21</v>
      </c>
      <c r="D63" s="63">
        <f>SUM(Month!D179:D181)</f>
        <v>1447.8</v>
      </c>
      <c r="E63" s="63">
        <f>SUM(Month!E179:E181)</f>
        <v>57.69</v>
      </c>
      <c r="F63" s="63">
        <f>SUM(Month!F179:F181)</f>
        <v>403.25</v>
      </c>
      <c r="G63" s="63">
        <f>SUM(Month!G179:G181)</f>
        <v>264.42</v>
      </c>
      <c r="H63" s="63">
        <f>Month!H181</f>
        <v>24725.06</v>
      </c>
      <c r="I63" s="63">
        <f>Month!I181</f>
        <v>22863.31</v>
      </c>
      <c r="J63" s="63">
        <f>Month!J181</f>
        <v>612.83000000000004</v>
      </c>
      <c r="K63" s="71">
        <f>Month!K181</f>
        <v>1248.92</v>
      </c>
    </row>
    <row r="64" spans="1:11">
      <c r="A64" s="73" t="s">
        <v>181</v>
      </c>
      <c r="B64" s="63">
        <f>SUM(Month!B182:B184)</f>
        <v>12712</v>
      </c>
      <c r="C64" s="63">
        <f>SUM(Month!C182:C184)</f>
        <v>10346.530000000001</v>
      </c>
      <c r="D64" s="63">
        <f>SUM(Month!D182:D184)</f>
        <v>1551.67</v>
      </c>
      <c r="E64" s="63">
        <f>SUM(Month!E182:E184)</f>
        <v>55.11</v>
      </c>
      <c r="F64" s="63">
        <f>SUM(Month!F182:F184)</f>
        <v>420.88</v>
      </c>
      <c r="G64" s="63">
        <f>SUM(Month!G182:G184)</f>
        <v>337.81</v>
      </c>
      <c r="H64" s="63">
        <f>Month!H184</f>
        <v>24091.05</v>
      </c>
      <c r="I64" s="63">
        <f>Month!I184</f>
        <v>21769.89</v>
      </c>
      <c r="J64" s="63">
        <f>Month!J184</f>
        <v>806.34</v>
      </c>
      <c r="K64" s="71">
        <f>Month!K184</f>
        <v>1514.82</v>
      </c>
    </row>
    <row r="65" spans="1:11">
      <c r="A65" s="73" t="s">
        <v>182</v>
      </c>
      <c r="B65" s="63">
        <f>SUM(Month!B185:B187)</f>
        <v>14973.280000000002</v>
      </c>
      <c r="C65" s="63">
        <f>SUM(Month!C185:C187)</f>
        <v>12400.28</v>
      </c>
      <c r="D65" s="63">
        <f>SUM(Month!D185:D187)</f>
        <v>1596.61</v>
      </c>
      <c r="E65" s="63">
        <f>SUM(Month!E185:E187)</f>
        <v>37.19</v>
      </c>
      <c r="F65" s="63">
        <f>SUM(Month!F185:F187)</f>
        <v>545.82999999999993</v>
      </c>
      <c r="G65" s="63">
        <f>SUM(Month!G185:G187)</f>
        <v>393.38</v>
      </c>
      <c r="H65" s="63">
        <f>Month!H187</f>
        <v>20266.490000000002</v>
      </c>
      <c r="I65" s="63">
        <f>Month!I187</f>
        <v>17543.990000000002</v>
      </c>
      <c r="J65" s="63">
        <f>Month!J187</f>
        <v>830.66</v>
      </c>
      <c r="K65" s="71">
        <f>Month!K187</f>
        <v>1891.84</v>
      </c>
    </row>
    <row r="66" spans="1:11">
      <c r="A66" s="73" t="s">
        <v>183</v>
      </c>
      <c r="B66" s="63">
        <f>SUM(Month!B188:B190)</f>
        <v>9985.43</v>
      </c>
      <c r="C66" s="63">
        <f>SUM(Month!C188:C190)</f>
        <v>7568.34</v>
      </c>
      <c r="D66" s="63">
        <f>SUM(Month!D188:D190)</f>
        <v>1659.1</v>
      </c>
      <c r="E66" s="63">
        <f>SUM(Month!E188:E190)</f>
        <v>51.239999999999995</v>
      </c>
      <c r="F66" s="63">
        <f>SUM(Month!F188:F190)</f>
        <v>434.05999999999995</v>
      </c>
      <c r="G66" s="63">
        <f>SUM(Month!G188:G190)</f>
        <v>272.67</v>
      </c>
      <c r="H66" s="63">
        <f>Month!H190</f>
        <v>20140</v>
      </c>
      <c r="I66" s="63">
        <f>Month!I190</f>
        <v>16728.099999999999</v>
      </c>
      <c r="J66" s="63">
        <f>Month!J190</f>
        <v>1189.3399999999999</v>
      </c>
      <c r="K66" s="71">
        <f>Month!K190</f>
        <v>2222.5500000000002</v>
      </c>
    </row>
    <row r="67" spans="1:11">
      <c r="A67" s="73" t="s">
        <v>184</v>
      </c>
      <c r="B67" s="63">
        <f>SUM(Month!B191:B193)</f>
        <v>10220.040000000001</v>
      </c>
      <c r="C67" s="63">
        <f>SUM(Month!C191:C193)</f>
        <v>7833.8600000000006</v>
      </c>
      <c r="D67" s="63">
        <f>SUM(Month!D191:D193)</f>
        <v>1578.13</v>
      </c>
      <c r="E67" s="63">
        <f>SUM(Month!E191:E193)</f>
        <v>78.17</v>
      </c>
      <c r="F67" s="63">
        <f>SUM(Month!F191:F193)</f>
        <v>476.77</v>
      </c>
      <c r="G67" s="63">
        <f>SUM(Month!G191:G193)</f>
        <v>253.11</v>
      </c>
      <c r="H67" s="63">
        <f>Month!H193</f>
        <v>20695.37</v>
      </c>
      <c r="I67" s="63">
        <f>Month!I193</f>
        <v>17612.98</v>
      </c>
      <c r="J67" s="63">
        <f>Month!J193</f>
        <v>1199.3399999999999</v>
      </c>
      <c r="K67" s="71">
        <f>Month!K193</f>
        <v>1883.05</v>
      </c>
    </row>
    <row r="68" spans="1:11">
      <c r="A68" s="73" t="s">
        <v>185</v>
      </c>
      <c r="B68" s="63">
        <f>SUM(Month!B194:B196)</f>
        <v>16145.400000000001</v>
      </c>
      <c r="C68" s="63">
        <f>SUM(Month!C194:C196)</f>
        <v>13695.04</v>
      </c>
      <c r="D68" s="63">
        <f>SUM(Month!D194:D196)</f>
        <v>1543.8700000000001</v>
      </c>
      <c r="E68" s="63">
        <f>SUM(Month!E194:E196)</f>
        <v>64.53</v>
      </c>
      <c r="F68" s="63">
        <f>SUM(Month!F194:F196)</f>
        <v>501.94999999999993</v>
      </c>
      <c r="G68" s="63">
        <f>SUM(Month!G194:G196)</f>
        <v>340.01</v>
      </c>
      <c r="H68" s="63">
        <f>Month!H196</f>
        <v>16884.75</v>
      </c>
      <c r="I68" s="63">
        <f>Month!I196</f>
        <v>13369.63</v>
      </c>
      <c r="J68" s="63">
        <f>Month!J196</f>
        <v>1337.76</v>
      </c>
      <c r="K68" s="71">
        <f>Month!K196</f>
        <v>2177.36</v>
      </c>
    </row>
    <row r="69" spans="1:11">
      <c r="A69" s="73" t="s">
        <v>186</v>
      </c>
      <c r="B69" s="63">
        <f>SUM(Month!B197:B199)</f>
        <v>15875.8</v>
      </c>
      <c r="C69" s="63">
        <f>SUM(Month!C197:C199)</f>
        <v>13437.59</v>
      </c>
      <c r="D69" s="63">
        <f>SUM(Month!D197:D199)</f>
        <v>1519.7600000000002</v>
      </c>
      <c r="E69" s="63">
        <f>SUM(Month!E197:E199)</f>
        <v>69.540000000000006</v>
      </c>
      <c r="F69" s="63">
        <f>SUM(Month!F197:F199)</f>
        <v>465.11</v>
      </c>
      <c r="G69" s="63">
        <f>SUM(Month!G197:G199)</f>
        <v>383.81</v>
      </c>
      <c r="H69" s="63">
        <f>Month!H199</f>
        <v>13251.49</v>
      </c>
      <c r="I69" s="63">
        <f>Month!I199</f>
        <v>9645.7900000000009</v>
      </c>
      <c r="J69" s="63">
        <f>Month!J199</f>
        <v>1186.92</v>
      </c>
      <c r="K69" s="71">
        <f>Month!K199</f>
        <v>2418.7800000000002</v>
      </c>
    </row>
    <row r="70" spans="1:11">
      <c r="A70" s="73" t="s">
        <v>187</v>
      </c>
      <c r="B70" s="63">
        <f>SUM(Month!B200:B202)</f>
        <v>9775.41</v>
      </c>
      <c r="C70" s="63">
        <f>SUM(Month!C200:C202)</f>
        <v>7409.74</v>
      </c>
      <c r="D70" s="63">
        <f>SUM(Month!D200:D202)</f>
        <v>1559.5800000000002</v>
      </c>
      <c r="E70" s="63">
        <f>SUM(Month!E200:E202)</f>
        <v>61.809999999999995</v>
      </c>
      <c r="F70" s="63">
        <f>SUM(Month!F200:F202)</f>
        <v>449.76</v>
      </c>
      <c r="G70" s="63">
        <f>SUM(Month!G200:G202)</f>
        <v>294.51</v>
      </c>
      <c r="H70" s="63">
        <f>Month!H202</f>
        <v>15431.26</v>
      </c>
      <c r="I70" s="63">
        <f>Month!I202</f>
        <v>12483.55</v>
      </c>
      <c r="J70" s="63">
        <f>Month!J202</f>
        <v>1112.05</v>
      </c>
      <c r="K70" s="71">
        <f>Month!K202</f>
        <v>1835.67</v>
      </c>
    </row>
    <row r="71" spans="1:11">
      <c r="A71" s="73" t="s">
        <v>188</v>
      </c>
      <c r="B71" s="63">
        <f>SUM(Month!B203:B205)</f>
        <v>9913.65</v>
      </c>
      <c r="C71" s="63">
        <f>SUM(Month!C203:C205)</f>
        <v>7479.5199999999995</v>
      </c>
      <c r="D71" s="63">
        <f>SUM(Month!D203:D205)</f>
        <v>1636.2000000000003</v>
      </c>
      <c r="E71" s="63">
        <f>SUM(Month!E203:E205)</f>
        <v>61.820000000000007</v>
      </c>
      <c r="F71" s="63">
        <f>SUM(Month!F203:F205)</f>
        <v>442.71</v>
      </c>
      <c r="G71" s="63">
        <f>SUM(Month!G203:G205)</f>
        <v>293.39999999999998</v>
      </c>
      <c r="H71" s="63">
        <f>Month!H205</f>
        <v>18320.46</v>
      </c>
      <c r="I71" s="63">
        <f>Month!I205</f>
        <v>15776.22</v>
      </c>
      <c r="J71" s="63">
        <f>Month!J205</f>
        <v>1324.23</v>
      </c>
      <c r="K71" s="71">
        <f>Month!K205</f>
        <v>1220.01</v>
      </c>
    </row>
    <row r="72" spans="1:11">
      <c r="A72" s="73" t="s">
        <v>189</v>
      </c>
      <c r="B72" s="63">
        <f>SUM(Month!B206:B208)</f>
        <v>15942.4</v>
      </c>
      <c r="C72" s="63">
        <f>SUM(Month!C206:C208)</f>
        <v>13522.8</v>
      </c>
      <c r="D72" s="63">
        <f>SUM(Month!D206:D208)</f>
        <v>1561.1</v>
      </c>
      <c r="E72" s="63">
        <f>SUM(Month!E206:E208)</f>
        <v>64.87</v>
      </c>
      <c r="F72" s="63">
        <f>SUM(Month!F206:F208)</f>
        <v>439.99</v>
      </c>
      <c r="G72" s="63">
        <f>SUM(Month!G206:G208)</f>
        <v>353.64</v>
      </c>
      <c r="H72" s="63">
        <f>Month!H208</f>
        <v>16041.05</v>
      </c>
      <c r="I72" s="63">
        <f>Month!I208</f>
        <v>13495.5</v>
      </c>
      <c r="J72" s="63">
        <f>Month!J208</f>
        <v>1355.13</v>
      </c>
      <c r="K72" s="71">
        <f>Month!K208</f>
        <v>1190.42</v>
      </c>
    </row>
    <row r="73" spans="1:11">
      <c r="A73" s="73" t="s">
        <v>190</v>
      </c>
      <c r="B73" s="63">
        <f>SUM(Month!B209:B211)</f>
        <v>18381.990000000002</v>
      </c>
      <c r="C73" s="63">
        <f>SUM(Month!C209:C211)</f>
        <v>16055.650000000001</v>
      </c>
      <c r="D73" s="63">
        <f>SUM(Month!D209:D211)</f>
        <v>1499.12</v>
      </c>
      <c r="E73" s="63">
        <f>SUM(Month!E209:E211)</f>
        <v>36.24</v>
      </c>
      <c r="F73" s="63">
        <f>SUM(Month!F209:F211)</f>
        <v>479.88</v>
      </c>
      <c r="G73" s="63">
        <f>SUM(Month!G209:G211)</f>
        <v>311.10000000000002</v>
      </c>
      <c r="H73" s="63">
        <f>Month!H211</f>
        <v>12010.5</v>
      </c>
      <c r="I73" s="63">
        <f>Month!I211</f>
        <v>8676.26</v>
      </c>
      <c r="J73" s="63">
        <f>Month!J211</f>
        <v>1127.49</v>
      </c>
      <c r="K73" s="71">
        <f>Month!K211</f>
        <v>2206.75</v>
      </c>
    </row>
    <row r="74" spans="1:11">
      <c r="A74" s="73" t="s">
        <v>191</v>
      </c>
      <c r="B74" s="63">
        <f>SUM(Month!B212:B214)</f>
        <v>14265.869999999999</v>
      </c>
      <c r="C74" s="63">
        <f>SUM(Month!C212:C214)</f>
        <v>11913.27</v>
      </c>
      <c r="D74" s="63">
        <f>SUM(Month!D212:D214)</f>
        <v>1554.24</v>
      </c>
      <c r="E74" s="63">
        <f>SUM(Month!E212:E214)</f>
        <v>41.45</v>
      </c>
      <c r="F74" s="63">
        <f>SUM(Month!F212:F214)</f>
        <v>465.05000000000007</v>
      </c>
      <c r="G74" s="63">
        <f>SUM(Month!G212:G214)</f>
        <v>291.84000000000003</v>
      </c>
      <c r="H74" s="63">
        <f>Month!H214</f>
        <v>14263.65</v>
      </c>
      <c r="I74" s="63">
        <f>Month!I214</f>
        <v>11348.34</v>
      </c>
      <c r="J74" s="63">
        <f>Month!J214</f>
        <v>1017.82</v>
      </c>
      <c r="K74" s="71">
        <f>Month!K214</f>
        <v>1897.49</v>
      </c>
    </row>
    <row r="75" spans="1:11">
      <c r="A75" s="73" t="s">
        <v>192</v>
      </c>
      <c r="B75" s="63">
        <f>SUM(Month!B215:B217)</f>
        <v>13438.119999999999</v>
      </c>
      <c r="C75" s="63">
        <f>SUM(Month!C215:C217)</f>
        <v>11217.15</v>
      </c>
      <c r="D75" s="63">
        <f>SUM(Month!D215:D217)</f>
        <v>1470.78</v>
      </c>
      <c r="E75" s="63">
        <f>SUM(Month!E215:E217)</f>
        <v>55.5</v>
      </c>
      <c r="F75" s="63">
        <f>SUM(Month!F215:F217)</f>
        <v>441.38</v>
      </c>
      <c r="G75" s="63">
        <f>SUM(Month!G215:G217)</f>
        <v>253.31</v>
      </c>
      <c r="H75" s="63">
        <f>Month!H217</f>
        <v>16060.61</v>
      </c>
      <c r="I75" s="63">
        <f>Month!I217</f>
        <v>12117.73</v>
      </c>
      <c r="J75" s="63">
        <f>Month!J217</f>
        <v>941.22</v>
      </c>
      <c r="K75" s="71">
        <f>Month!K217</f>
        <v>3001.67</v>
      </c>
    </row>
    <row r="76" spans="1:11">
      <c r="A76" s="73" t="s">
        <v>193</v>
      </c>
      <c r="B76" s="63">
        <f>SUM(Month!B218:B220)</f>
        <v>17956.47</v>
      </c>
      <c r="C76" s="63">
        <f>SUM(Month!C218:C220)</f>
        <v>15715.36</v>
      </c>
      <c r="D76" s="63">
        <f>SUM(Month!D218:D220)</f>
        <v>1427.75</v>
      </c>
      <c r="E76" s="63">
        <f>SUM(Month!E218:E220)</f>
        <v>50.82</v>
      </c>
      <c r="F76" s="63">
        <f>SUM(Month!F218:F220)</f>
        <v>440.16</v>
      </c>
      <c r="G76" s="63">
        <f>SUM(Month!G218:G220)</f>
        <v>322.37</v>
      </c>
      <c r="H76" s="63">
        <f>Month!H220</f>
        <v>13003.08</v>
      </c>
      <c r="I76" s="63">
        <f>Month!I220</f>
        <v>9560.99</v>
      </c>
      <c r="J76" s="63">
        <f>Month!J220</f>
        <v>830.61</v>
      </c>
      <c r="K76" s="71">
        <f>Month!K220</f>
        <v>2611.48</v>
      </c>
    </row>
    <row r="77" spans="1:11">
      <c r="A77" s="73" t="s">
        <v>194</v>
      </c>
      <c r="B77" s="63">
        <f>SUM(Month!B221:B223)</f>
        <v>18210.79</v>
      </c>
      <c r="C77" s="63">
        <f>SUM(Month!C221:C223)</f>
        <v>15742.510000000002</v>
      </c>
      <c r="D77" s="63">
        <f>SUM(Month!D221:D223)</f>
        <v>1536.4299999999998</v>
      </c>
      <c r="E77" s="63">
        <f>SUM(Month!E221:E223)</f>
        <v>60.67</v>
      </c>
      <c r="F77" s="63">
        <f>SUM(Month!F221:F223)</f>
        <v>562.4</v>
      </c>
      <c r="G77" s="63">
        <f>SUM(Month!G221:G223)</f>
        <v>308.77</v>
      </c>
      <c r="H77" s="63">
        <f>Month!H223</f>
        <v>10415.209999999999</v>
      </c>
      <c r="I77" s="63">
        <f>Month!I223</f>
        <v>8150.97</v>
      </c>
      <c r="J77" s="63">
        <f>Month!J223</f>
        <v>557.67999999999995</v>
      </c>
      <c r="K77" s="71">
        <f>Month!K223</f>
        <v>1706.56</v>
      </c>
    </row>
    <row r="78" spans="1:11">
      <c r="A78" s="73" t="s">
        <v>195</v>
      </c>
      <c r="B78" s="63">
        <f>SUM(Month!B224:B226)</f>
        <v>13450.300000000001</v>
      </c>
      <c r="C78" s="63">
        <f>SUM(Month!C224:C226)</f>
        <v>10931.86</v>
      </c>
      <c r="D78" s="63">
        <f>SUM(Month!D224:D226)</f>
        <v>1634.9099999999999</v>
      </c>
      <c r="E78" s="63">
        <f>SUM(Month!E224:E226)</f>
        <v>69.169999999999987</v>
      </c>
      <c r="F78" s="63">
        <f>SUM(Month!F224:F226)</f>
        <v>565.82000000000005</v>
      </c>
      <c r="G78" s="63">
        <f>SUM(Month!G224:G226)</f>
        <v>248.53000000000003</v>
      </c>
      <c r="H78" s="63">
        <f>Month!H226</f>
        <v>13661.76</v>
      </c>
      <c r="I78" s="63">
        <f>Month!I226</f>
        <v>10093.42</v>
      </c>
      <c r="J78" s="63">
        <f>Month!J226</f>
        <v>1170.01</v>
      </c>
      <c r="K78" s="71">
        <f>Month!K226</f>
        <v>2398.33</v>
      </c>
    </row>
    <row r="79" spans="1:11">
      <c r="A79" s="73" t="s">
        <v>196</v>
      </c>
      <c r="B79" s="63">
        <f>SUM(Month!B227:B229)</f>
        <v>12932.71</v>
      </c>
      <c r="C79" s="63">
        <f>SUM(Month!C227:C229)</f>
        <v>10303.25</v>
      </c>
      <c r="D79" s="63">
        <f>SUM(Month!D227:D229)</f>
        <v>1797.15</v>
      </c>
      <c r="E79" s="63">
        <f>SUM(Month!E227:E229)</f>
        <v>60.31</v>
      </c>
      <c r="F79" s="63">
        <f>SUM(Month!F227:F229)</f>
        <v>555.54</v>
      </c>
      <c r="G79" s="63">
        <f>SUM(Month!G227:G229)</f>
        <v>216.45</v>
      </c>
      <c r="H79" s="63">
        <f>Month!H229</f>
        <v>16702.77</v>
      </c>
      <c r="I79" s="63">
        <f>Month!I229</f>
        <v>12336.23</v>
      </c>
      <c r="J79" s="63">
        <f>Month!J229</f>
        <v>952.04</v>
      </c>
      <c r="K79" s="71">
        <f>Month!K229</f>
        <v>3414.5</v>
      </c>
    </row>
    <row r="80" spans="1:11">
      <c r="A80" s="73" t="s">
        <v>197</v>
      </c>
      <c r="B80" s="63">
        <f>SUM(Month!B230:B232)</f>
        <v>15612.2</v>
      </c>
      <c r="C80" s="63">
        <f>SUM(Month!C230:C232)</f>
        <v>12895.23</v>
      </c>
      <c r="D80" s="63">
        <f>SUM(Month!D230:D232)</f>
        <v>1729.83</v>
      </c>
      <c r="E80" s="63">
        <f>SUM(Month!E230:E232)</f>
        <v>68.63</v>
      </c>
      <c r="F80" s="63">
        <f>SUM(Month!F230:F232)</f>
        <v>638.76</v>
      </c>
      <c r="G80" s="63">
        <f>SUM(Month!G230:G232)</f>
        <v>279.74</v>
      </c>
      <c r="H80" s="63">
        <f>Month!H232</f>
        <v>15643.58</v>
      </c>
      <c r="I80" s="63">
        <f>Month!I232</f>
        <v>11870.8</v>
      </c>
      <c r="J80" s="63">
        <f>Month!J232</f>
        <v>518.33000000000004</v>
      </c>
      <c r="K80" s="71">
        <f>Month!K232</f>
        <v>3254.45</v>
      </c>
    </row>
    <row r="81" spans="1:11">
      <c r="A81" s="73" t="s">
        <v>198</v>
      </c>
      <c r="B81" s="63">
        <f>SUM(Month!B233:B235)</f>
        <v>15826.679999999998</v>
      </c>
      <c r="C81" s="63">
        <f>SUM(Month!C233:C235)</f>
        <v>13198.8</v>
      </c>
      <c r="D81" s="63">
        <f>SUM(Month!D233:D235)</f>
        <v>1680.31</v>
      </c>
      <c r="E81" s="63">
        <f>SUM(Month!E233:E235)</f>
        <v>57.769999999999996</v>
      </c>
      <c r="F81" s="63">
        <f>SUM(Month!F233:F235)</f>
        <v>647.56999999999994</v>
      </c>
      <c r="G81" s="63">
        <f>SUM(Month!G233:G235)</f>
        <v>242.23000000000002</v>
      </c>
      <c r="H81" s="63">
        <f>Month!H235</f>
        <v>15113.87</v>
      </c>
      <c r="I81" s="63">
        <f>Month!I235</f>
        <v>11349.72</v>
      </c>
      <c r="J81" s="63">
        <f>Month!J235</f>
        <v>322.99</v>
      </c>
      <c r="K81" s="71">
        <f>Month!K235</f>
        <v>3441.15</v>
      </c>
    </row>
    <row r="82" spans="1:11">
      <c r="A82" s="73" t="s">
        <v>199</v>
      </c>
      <c r="B82" s="63">
        <f>SUM(Month!B236:B238)</f>
        <v>10898.84</v>
      </c>
      <c r="C82" s="63">
        <f>SUM(Month!C236:C238)</f>
        <v>8401.24</v>
      </c>
      <c r="D82" s="63">
        <f>SUM(Month!D236:D238)</f>
        <v>1663.5299999999997</v>
      </c>
      <c r="E82" s="63">
        <f>SUM(Month!E236:E238)</f>
        <v>72.41</v>
      </c>
      <c r="F82" s="63">
        <f>SUM(Month!F236:F238)</f>
        <v>565.79999999999995</v>
      </c>
      <c r="G82" s="63">
        <f>SUM(Month!G236:G238)</f>
        <v>195.85999999999999</v>
      </c>
      <c r="H82" s="63">
        <f>Month!H238</f>
        <v>17757.03</v>
      </c>
      <c r="I82" s="63">
        <f>Month!I238</f>
        <v>13857.83</v>
      </c>
      <c r="J82" s="63">
        <f>Month!J238</f>
        <v>473.45</v>
      </c>
      <c r="K82" s="71">
        <f>Month!K238</f>
        <v>3425.75</v>
      </c>
    </row>
    <row r="83" spans="1:11">
      <c r="A83" s="73" t="s">
        <v>200</v>
      </c>
      <c r="B83" s="63">
        <f>SUM(Month!B239:B241)</f>
        <v>8704.14</v>
      </c>
      <c r="C83" s="63">
        <f>SUM(Month!C239:C241)</f>
        <v>6183.45</v>
      </c>
      <c r="D83" s="63">
        <f>SUM(Month!D239:D241)</f>
        <v>1680.78</v>
      </c>
      <c r="E83" s="63">
        <f>SUM(Month!E239:E241)</f>
        <v>72.13</v>
      </c>
      <c r="F83" s="63">
        <f>SUM(Month!F239:F241)</f>
        <v>589.25</v>
      </c>
      <c r="G83" s="63">
        <f>SUM(Month!G239:G241)</f>
        <v>178.53</v>
      </c>
      <c r="H83" s="63">
        <f>Month!H241</f>
        <v>20815.09</v>
      </c>
      <c r="I83" s="63">
        <f>Month!I241</f>
        <v>16275.05</v>
      </c>
      <c r="J83" s="63">
        <f>Month!J241</f>
        <v>739.17</v>
      </c>
      <c r="K83" s="71">
        <f>Month!K241</f>
        <v>3800.88</v>
      </c>
    </row>
    <row r="84" spans="1:11">
      <c r="A84" s="73" t="s">
        <v>201</v>
      </c>
      <c r="B84" s="63">
        <f>SUM(Month!B242:B244)</f>
        <v>12865.11</v>
      </c>
      <c r="C84" s="63">
        <f>SUM(Month!C242:C244)</f>
        <v>10450.529999999999</v>
      </c>
      <c r="D84" s="63">
        <f>SUM(Month!D242:D244)</f>
        <v>1465.43</v>
      </c>
      <c r="E84" s="63">
        <f>SUM(Month!E242:E244)</f>
        <v>56.62</v>
      </c>
      <c r="F84" s="63">
        <f>SUM(Month!F242:F244)</f>
        <v>639.17999999999995</v>
      </c>
      <c r="G84" s="63">
        <f>SUM(Month!G242:G244)</f>
        <v>253.38</v>
      </c>
      <c r="H84" s="63">
        <f>Month!H244</f>
        <v>20775.009999999998</v>
      </c>
      <c r="I84" s="63">
        <f>Month!I244</f>
        <v>17090.66</v>
      </c>
      <c r="J84" s="63">
        <f>Month!J244</f>
        <v>794.65</v>
      </c>
      <c r="K84" s="71">
        <f>Month!K244</f>
        <v>2889.7</v>
      </c>
    </row>
    <row r="85" spans="1:11">
      <c r="A85" s="73" t="s">
        <v>202</v>
      </c>
      <c r="B85" s="63">
        <f>SUM(Month!B245:B247)</f>
        <v>13602.21</v>
      </c>
      <c r="C85" s="63">
        <f>SUM(Month!C245:C247)</f>
        <v>11282.97</v>
      </c>
      <c r="D85" s="63">
        <f>SUM(Month!D245:D247)</f>
        <v>1587.47</v>
      </c>
      <c r="E85" s="63">
        <f>SUM(Month!E245:E247)</f>
        <v>32.36</v>
      </c>
      <c r="F85" s="63">
        <f>SUM(Month!F245:F247)</f>
        <v>525.99</v>
      </c>
      <c r="G85" s="63">
        <f>SUM(Month!G245:G247)</f>
        <v>173.42000000000002</v>
      </c>
      <c r="H85" s="63">
        <f>Month!H247</f>
        <v>19938.830000000002</v>
      </c>
      <c r="I85" s="63">
        <f>Month!I247</f>
        <v>17218.189999999999</v>
      </c>
      <c r="J85" s="63">
        <f>Month!J247</f>
        <v>836.47</v>
      </c>
      <c r="K85" s="71">
        <f>Month!K247</f>
        <v>1884.17</v>
      </c>
    </row>
    <row r="86" spans="1:11">
      <c r="A86" s="73" t="s">
        <v>203</v>
      </c>
      <c r="B86" s="63">
        <f>SUM(Month!B248:B250)</f>
        <v>8417.39</v>
      </c>
      <c r="C86" s="63">
        <f>SUM(Month!C248:C250)</f>
        <v>6154.27</v>
      </c>
      <c r="D86" s="63">
        <f>SUM(Month!D248:D250)</f>
        <v>1529.72</v>
      </c>
      <c r="E86" s="63">
        <f>SUM(Month!E248:E250)</f>
        <v>64.42</v>
      </c>
      <c r="F86" s="63">
        <f>SUM(Month!F248:F250)</f>
        <v>529</v>
      </c>
      <c r="G86" s="63">
        <f>SUM(Month!G248:G250)</f>
        <v>139.97999999999999</v>
      </c>
      <c r="H86" s="63">
        <f>Month!H250</f>
        <v>18564.599999999999</v>
      </c>
      <c r="I86" s="63">
        <f>Month!I250</f>
        <v>15885.09</v>
      </c>
      <c r="J86" s="63">
        <f>Month!J250</f>
        <v>955.14</v>
      </c>
      <c r="K86" s="71">
        <f>Month!K250</f>
        <v>1724.37</v>
      </c>
    </row>
    <row r="87" spans="1:11">
      <c r="A87" s="73" t="s">
        <v>204</v>
      </c>
      <c r="B87" s="63">
        <f>SUM(Month!B251:B253)</f>
        <v>6942.4</v>
      </c>
      <c r="C87" s="63">
        <f>SUM(Month!C251:C253)</f>
        <v>5041.46</v>
      </c>
      <c r="D87" s="63">
        <f>SUM(Month!D251:D253)</f>
        <v>1204.5</v>
      </c>
      <c r="E87" s="63">
        <f>SUM(Month!E251:E253)</f>
        <v>65.5</v>
      </c>
      <c r="F87" s="63">
        <f>SUM(Month!F251:F253)</f>
        <v>505.75</v>
      </c>
      <c r="G87" s="63">
        <f>SUM(Month!G251:G253)</f>
        <v>125.18</v>
      </c>
      <c r="H87" s="63">
        <f>Month!H253</f>
        <v>16809.37</v>
      </c>
      <c r="I87" s="63">
        <f>Month!I253</f>
        <v>14732.94</v>
      </c>
      <c r="J87" s="63">
        <f>Month!J253</f>
        <v>747.95</v>
      </c>
      <c r="K87" s="71">
        <f>Month!K253</f>
        <v>1328.48</v>
      </c>
    </row>
    <row r="88" spans="1:11">
      <c r="A88" s="73" t="s">
        <v>205</v>
      </c>
      <c r="B88" s="63">
        <f>SUM(Month!B254:B256)</f>
        <v>8488.92</v>
      </c>
      <c r="C88" s="63">
        <f>SUM(Month!C254:C256)</f>
        <v>6850.99</v>
      </c>
      <c r="D88" s="63">
        <f>SUM(Month!D254:D256)</f>
        <v>889.12000000000012</v>
      </c>
      <c r="E88" s="63">
        <f>SUM(Month!E254:E256)</f>
        <v>66.2</v>
      </c>
      <c r="F88" s="63">
        <f>SUM(Month!F254:F256)</f>
        <v>512.71</v>
      </c>
      <c r="G88" s="63">
        <f>SUM(Month!G254:G256)</f>
        <v>169.87</v>
      </c>
      <c r="H88" s="63">
        <f>Month!H256</f>
        <v>13905.66</v>
      </c>
      <c r="I88" s="63">
        <f>Month!I256</f>
        <v>12594.74</v>
      </c>
      <c r="J88" s="63">
        <f>Month!J256</f>
        <v>552.79999999999995</v>
      </c>
      <c r="K88" s="71">
        <f>Month!K256</f>
        <v>758.12</v>
      </c>
    </row>
    <row r="89" spans="1:11">
      <c r="A89" s="73" t="s">
        <v>206</v>
      </c>
      <c r="B89" s="63">
        <f>SUM(Month!B257:B259)</f>
        <v>7225.07</v>
      </c>
      <c r="C89" s="63">
        <f>SUM(Month!C257:C259)</f>
        <v>5720.9</v>
      </c>
      <c r="D89" s="63">
        <f>SUM(Month!D257:D259)</f>
        <v>758.95</v>
      </c>
      <c r="E89" s="63">
        <f>SUM(Month!E257:E259)</f>
        <v>55.17</v>
      </c>
      <c r="F89" s="63">
        <f>SUM(Month!F257:F259)</f>
        <v>516.52</v>
      </c>
      <c r="G89" s="63">
        <f>SUM(Month!G257:G259)</f>
        <v>173.54</v>
      </c>
      <c r="H89" s="63">
        <f>Month!H259</f>
        <v>10504.48</v>
      </c>
      <c r="I89" s="63">
        <f>Month!I259</f>
        <v>8932.7000000000007</v>
      </c>
      <c r="J89" s="63">
        <f>Month!J259</f>
        <v>446.15</v>
      </c>
      <c r="K89" s="71">
        <f>Month!K259</f>
        <v>1125.6300000000001</v>
      </c>
    </row>
    <row r="90" spans="1:11">
      <c r="A90" s="73" t="s">
        <v>207</v>
      </c>
      <c r="B90" s="63">
        <f>SUM(Month!B260:B262)</f>
        <v>3266.99</v>
      </c>
      <c r="C90" s="63">
        <f>SUM(Month!C260:C262)</f>
        <v>1807.48</v>
      </c>
      <c r="D90" s="63">
        <f>SUM(Month!D260:D262)</f>
        <v>782.99</v>
      </c>
      <c r="E90" s="63">
        <f>SUM(Month!E260:E262)</f>
        <v>50.76</v>
      </c>
      <c r="F90" s="63">
        <f>SUM(Month!F260:F262)</f>
        <v>486.64</v>
      </c>
      <c r="G90" s="63">
        <f>SUM(Month!G260:G262)</f>
        <v>139.12</v>
      </c>
      <c r="H90" s="63">
        <f>Month!H262</f>
        <v>9674.5400000000009</v>
      </c>
      <c r="I90" s="63">
        <f>Month!I262</f>
        <v>8163.28</v>
      </c>
      <c r="J90" s="63">
        <f>Month!J262</f>
        <v>476.78</v>
      </c>
      <c r="K90" s="71">
        <f>Month!K262</f>
        <v>1034.47</v>
      </c>
    </row>
    <row r="91" spans="1:11">
      <c r="A91" s="73" t="s">
        <v>208</v>
      </c>
      <c r="B91" s="63">
        <f>SUM(Month!B263:B265)</f>
        <v>2645.73</v>
      </c>
      <c r="C91" s="63">
        <f>SUM(Month!C263:C265)</f>
        <v>1186.21</v>
      </c>
      <c r="D91" s="63">
        <f>SUM(Month!D263:D265)</f>
        <v>810.31999999999994</v>
      </c>
      <c r="E91" s="63">
        <f>SUM(Month!E263:E265)</f>
        <v>54.53</v>
      </c>
      <c r="F91" s="63">
        <f>SUM(Month!F263:F265)</f>
        <v>481.1</v>
      </c>
      <c r="G91" s="63">
        <f>SUM(Month!G263:G265)</f>
        <v>113.59</v>
      </c>
      <c r="H91" s="63">
        <f>Month!H265</f>
        <v>9610.14</v>
      </c>
      <c r="I91" s="63">
        <f>Month!I265</f>
        <v>8124.6</v>
      </c>
      <c r="J91" s="63">
        <f>Month!J265</f>
        <v>310.64</v>
      </c>
      <c r="K91" s="71">
        <f>Month!K265</f>
        <v>1174.9000000000001</v>
      </c>
    </row>
    <row r="92" spans="1:11">
      <c r="A92" s="73" t="s">
        <v>209</v>
      </c>
      <c r="B92" s="63">
        <f>SUM(Month!B266:B268)</f>
        <v>4897.51</v>
      </c>
      <c r="C92" s="63">
        <f>SUM(Month!C266:C268)</f>
        <v>3340.5600000000004</v>
      </c>
      <c r="D92" s="63">
        <f>SUM(Month!D266:D268)</f>
        <v>832.06000000000006</v>
      </c>
      <c r="E92" s="63">
        <f>SUM(Month!E266:E268)</f>
        <v>62.16</v>
      </c>
      <c r="F92" s="63">
        <f>SUM(Month!F266:F268)</f>
        <v>478.34000000000003</v>
      </c>
      <c r="G92" s="63">
        <f>SUM(Month!G266:G268)</f>
        <v>184.42</v>
      </c>
      <c r="H92" s="63">
        <f>Month!H268</f>
        <v>8531.49</v>
      </c>
      <c r="I92" s="63">
        <f>Month!I268</f>
        <v>6961.74</v>
      </c>
      <c r="J92" s="63">
        <f>Month!J268</f>
        <v>593.77</v>
      </c>
      <c r="K92" s="71">
        <f>Month!K268</f>
        <v>975.98</v>
      </c>
    </row>
    <row r="93" spans="1:11">
      <c r="A93" s="73" t="s">
        <v>210</v>
      </c>
      <c r="B93" s="63">
        <f>SUM(Month!B269:B271)</f>
        <v>5402.6600000000008</v>
      </c>
      <c r="C93" s="63">
        <f>SUM(Month!C269:C271)</f>
        <v>3905.37</v>
      </c>
      <c r="D93" s="63">
        <f>SUM(Month!D269:D271)</f>
        <v>832.69</v>
      </c>
      <c r="E93" s="63">
        <f>SUM(Month!E269:E271)</f>
        <v>59.430000000000007</v>
      </c>
      <c r="F93" s="63">
        <f>SUM(Month!F269:F271)</f>
        <v>433.04999999999995</v>
      </c>
      <c r="G93" s="63">
        <f>SUM(Month!G269:G271)</f>
        <v>172.13</v>
      </c>
      <c r="H93" s="63">
        <f>Month!H271</f>
        <v>6317.67</v>
      </c>
      <c r="I93" s="63">
        <f>Month!I271</f>
        <v>4837.6499999999996</v>
      </c>
      <c r="J93" s="63">
        <f>Month!J271</f>
        <v>434.01</v>
      </c>
      <c r="K93" s="71">
        <f>Month!K271</f>
        <v>1046.02</v>
      </c>
    </row>
    <row r="94" spans="1:11">
      <c r="A94" s="73" t="s">
        <v>211</v>
      </c>
      <c r="B94" s="63">
        <f>SUM(Month!B272:B274)</f>
        <v>2070.6799999999998</v>
      </c>
      <c r="C94" s="63">
        <f>SUM(Month!C272:C274)</f>
        <v>636.13</v>
      </c>
      <c r="D94" s="63">
        <f>SUM(Month!D272:D274)</f>
        <v>823.82999999999993</v>
      </c>
      <c r="E94" s="63">
        <f>SUM(Month!E272:E274)</f>
        <v>48.42</v>
      </c>
      <c r="F94" s="63">
        <f>SUM(Month!F272:F274)</f>
        <v>436.38</v>
      </c>
      <c r="G94" s="63">
        <f>SUM(Month!G272:G274)</f>
        <v>125.92000000000002</v>
      </c>
      <c r="H94" s="63">
        <f>Month!H274</f>
        <v>6537.54</v>
      </c>
      <c r="I94" s="63">
        <f>Month!I274</f>
        <v>5588.98</v>
      </c>
      <c r="J94" s="63">
        <f>Month!J274</f>
        <v>452.54</v>
      </c>
      <c r="K94" s="71">
        <f>Month!K274</f>
        <v>496.02</v>
      </c>
    </row>
    <row r="95" spans="1:11">
      <c r="A95" s="73" t="s">
        <v>212</v>
      </c>
      <c r="B95" s="63">
        <f>SUM(Month!B275:B277)</f>
        <v>2182.3000000000002</v>
      </c>
      <c r="C95" s="63">
        <f>SUM(Month!C275:C277)</f>
        <v>862.07999999999993</v>
      </c>
      <c r="D95" s="63">
        <f>SUM(Month!D275:D277)</f>
        <v>744.29</v>
      </c>
      <c r="E95" s="63">
        <f>SUM(Month!E275:E277)</f>
        <v>35.880000000000003</v>
      </c>
      <c r="F95" s="63">
        <f>SUM(Month!F275:F277)</f>
        <v>423.66</v>
      </c>
      <c r="G95" s="63">
        <f>SUM(Month!G275:G277)</f>
        <v>116.38999999999999</v>
      </c>
      <c r="H95" s="63">
        <f>Month!H277</f>
        <v>6797.97</v>
      </c>
      <c r="I95" s="63">
        <f>Month!I277</f>
        <v>5834.08</v>
      </c>
      <c r="J95" s="63">
        <f>Month!J277</f>
        <v>442.51</v>
      </c>
      <c r="K95" s="71">
        <f>Month!K277</f>
        <v>521.38</v>
      </c>
    </row>
    <row r="96" spans="1:11">
      <c r="A96" s="73" t="s">
        <v>213</v>
      </c>
      <c r="B96" s="63">
        <f>SUM(Month!B278:B280)</f>
        <v>4783.4400000000005</v>
      </c>
      <c r="C96" s="63">
        <f>SUM(Month!C278:C280)</f>
        <v>3312.89</v>
      </c>
      <c r="D96" s="63">
        <f>SUM(Month!D278:D280)</f>
        <v>788.32999999999993</v>
      </c>
      <c r="E96" s="63">
        <f>SUM(Month!E278:E280)</f>
        <v>63.14</v>
      </c>
      <c r="F96" s="63">
        <f>SUM(Month!F278:F280)</f>
        <v>438.84</v>
      </c>
      <c r="G96" s="63">
        <f>SUM(Month!G278:G280)</f>
        <v>180.25</v>
      </c>
      <c r="H96" s="63">
        <f>Month!H280</f>
        <v>5153.8500000000004</v>
      </c>
      <c r="I96" s="63">
        <f>Month!I280</f>
        <v>4257.3599999999997</v>
      </c>
      <c r="J96" s="63">
        <f>Month!J280</f>
        <v>313.27</v>
      </c>
      <c r="K96" s="71">
        <f>Month!K280</f>
        <v>583.22</v>
      </c>
    </row>
    <row r="97" spans="1:11">
      <c r="A97" s="73" t="s">
        <v>214</v>
      </c>
      <c r="B97" s="63">
        <f>SUM(Month!B281:B283)</f>
        <v>4770.5300000000007</v>
      </c>
      <c r="C97" s="63">
        <f>SUM(Month!C281:C283)</f>
        <v>3372.7799999999997</v>
      </c>
      <c r="D97" s="63">
        <f>SUM(Month!D281:D283)</f>
        <v>713.91000000000008</v>
      </c>
      <c r="E97" s="63">
        <f>SUM(Month!E281:E283)</f>
        <v>66.989999999999995</v>
      </c>
      <c r="F97" s="63">
        <f>SUM(Month!F281:F283)</f>
        <v>442.6</v>
      </c>
      <c r="G97" s="63">
        <f>SUM(Month!G281:G283)</f>
        <v>174.26</v>
      </c>
      <c r="H97" s="63">
        <f>Month!H283</f>
        <v>4042.56</v>
      </c>
      <c r="I97" s="63">
        <f>Month!I283</f>
        <v>2693.27</v>
      </c>
      <c r="J97" s="63">
        <f>Month!J283</f>
        <v>525.42999999999995</v>
      </c>
      <c r="K97" s="71">
        <f>Month!K283</f>
        <v>823.87</v>
      </c>
    </row>
    <row r="98" spans="1:11">
      <c r="A98" s="73" t="s">
        <v>215</v>
      </c>
      <c r="B98" s="63">
        <f>SUM(Month!B284:B286)</f>
        <v>1938.65</v>
      </c>
      <c r="C98" s="63">
        <f>SUM(Month!C284:C286)</f>
        <v>527.82999999999993</v>
      </c>
      <c r="D98" s="63">
        <f>SUM(Month!D284:D286)</f>
        <v>814.84999999999991</v>
      </c>
      <c r="E98" s="63">
        <f>SUM(Month!E284:E286)</f>
        <v>46.65</v>
      </c>
      <c r="F98" s="63">
        <f>SUM(Month!F284:F286)</f>
        <v>427.23</v>
      </c>
      <c r="G98" s="63">
        <f>SUM(Month!G284:G286)</f>
        <v>122.09</v>
      </c>
      <c r="H98" s="63">
        <f>Month!H286</f>
        <v>4377.8900000000003</v>
      </c>
      <c r="I98" s="63">
        <f>Month!I286</f>
        <v>3196.88</v>
      </c>
      <c r="J98" s="63">
        <f>Month!J286</f>
        <v>395.88</v>
      </c>
      <c r="K98" s="71">
        <f>Month!K286</f>
        <v>785.14</v>
      </c>
    </row>
    <row r="99" spans="1:11">
      <c r="A99" s="73" t="s">
        <v>216</v>
      </c>
      <c r="B99" s="63">
        <f>SUM(Month!B287:B289)</f>
        <v>2095.81</v>
      </c>
      <c r="C99" s="63">
        <f>SUM(Month!C287:C289)</f>
        <v>759.69</v>
      </c>
      <c r="D99" s="63">
        <f>SUM(Month!D287:D289)</f>
        <v>753.84999999999991</v>
      </c>
      <c r="E99" s="63">
        <f>SUM(Month!E287:E289)</f>
        <v>41.19</v>
      </c>
      <c r="F99" s="63">
        <f>SUM(Month!F287:F289)</f>
        <v>426.93</v>
      </c>
      <c r="G99" s="63">
        <f>SUM(Month!G287:G289)</f>
        <v>114.14999999999999</v>
      </c>
      <c r="H99" s="63">
        <f>Month!H289</f>
        <v>5021.79</v>
      </c>
      <c r="I99" s="63">
        <f>Month!I289</f>
        <v>3581.09</v>
      </c>
      <c r="J99" s="63">
        <f>Month!J289</f>
        <v>509.91</v>
      </c>
      <c r="K99" s="71">
        <f>Month!K289</f>
        <v>930.79</v>
      </c>
    </row>
    <row r="100" spans="1:11">
      <c r="A100" s="73" t="s">
        <v>217</v>
      </c>
      <c r="B100" s="63">
        <f>SUM(Month!B290:B292)</f>
        <v>3253.5200000000004</v>
      </c>
      <c r="C100" s="63">
        <f>SUM(Month!C290:C292)</f>
        <v>1995</v>
      </c>
      <c r="D100" s="63">
        <f>SUM(Month!D290:D292)</f>
        <v>639.94000000000005</v>
      </c>
      <c r="E100" s="63">
        <f>SUM(Month!E290:E292)</f>
        <v>42.879999999999995</v>
      </c>
      <c r="F100" s="63">
        <f>SUM(Month!F290:F292)</f>
        <v>404.44999999999993</v>
      </c>
      <c r="G100" s="63">
        <f>SUM(Month!G290:G292)</f>
        <v>171.24</v>
      </c>
      <c r="H100" s="63">
        <f>Month!H292</f>
        <v>5300.45</v>
      </c>
      <c r="I100" s="63">
        <f>Month!I292</f>
        <v>3889.21</v>
      </c>
      <c r="J100" s="63">
        <f>Month!J292</f>
        <v>446.54</v>
      </c>
      <c r="K100" s="71">
        <f>Month!K292</f>
        <v>964.7</v>
      </c>
    </row>
    <row r="101" spans="1:11">
      <c r="A101" s="73" t="s">
        <v>218</v>
      </c>
      <c r="B101" s="63">
        <f>SUM(Month!B293:B295)</f>
        <v>2506.3000000000002</v>
      </c>
      <c r="C101" s="63">
        <f>SUM(Month!C293:C295)</f>
        <v>1246.7700000000002</v>
      </c>
      <c r="D101" s="63">
        <f>SUM(Month!D293:D295)</f>
        <v>697.48</v>
      </c>
      <c r="E101" s="63">
        <f>SUM(Month!E293:E295)</f>
        <v>35.199999999999996</v>
      </c>
      <c r="F101" s="63">
        <f>SUM(Month!F293:F295)</f>
        <v>363.54</v>
      </c>
      <c r="G101" s="63">
        <f>SUM(Month!G293:G295)</f>
        <v>163.30000000000001</v>
      </c>
      <c r="H101" s="63">
        <f>Month!H295</f>
        <v>7124.68</v>
      </c>
      <c r="I101" s="63">
        <f>Month!I295</f>
        <v>4451.7</v>
      </c>
      <c r="J101" s="63">
        <f>Month!J295</f>
        <v>496.73</v>
      </c>
      <c r="K101" s="71">
        <f>Month!K295</f>
        <v>2176.25</v>
      </c>
    </row>
    <row r="102" spans="1:11">
      <c r="A102" s="73" t="s">
        <v>219</v>
      </c>
      <c r="B102" s="63">
        <f>SUM(Month!B296:B298)</f>
        <v>1478.54</v>
      </c>
      <c r="C102" s="63">
        <f>SUM(Month!C296:C298)</f>
        <v>203.82000000000002</v>
      </c>
      <c r="D102" s="63">
        <f>SUM(Month!D296:D298)</f>
        <v>763.67</v>
      </c>
      <c r="E102" s="63">
        <f>SUM(Month!E296:E298)</f>
        <v>30.009999999999998</v>
      </c>
      <c r="F102" s="63">
        <f>SUM(Month!F296:F298)</f>
        <v>368.78</v>
      </c>
      <c r="G102" s="63">
        <f>SUM(Month!G296:G298)</f>
        <v>112.25999999999999</v>
      </c>
      <c r="H102" s="63">
        <f>Month!H298</f>
        <v>7274.33</v>
      </c>
      <c r="I102" s="63">
        <f>Month!I298</f>
        <v>4645.1099999999997</v>
      </c>
      <c r="J102" s="63">
        <f>Month!J298</f>
        <v>478.76</v>
      </c>
      <c r="K102" s="71">
        <f>Month!K298</f>
        <v>2150.46</v>
      </c>
    </row>
    <row r="103" spans="1:11">
      <c r="A103" s="73" t="s">
        <v>220</v>
      </c>
      <c r="B103" s="63">
        <f>SUM(Month!B299:B301)</f>
        <v>1599.8700000000001</v>
      </c>
      <c r="C103" s="63">
        <f>SUM(Month!C299:C301)</f>
        <v>317.09000000000003</v>
      </c>
      <c r="D103" s="63">
        <f>SUM(Month!D299:D301)</f>
        <v>769.81999999999994</v>
      </c>
      <c r="E103" s="63">
        <f>SUM(Month!E299:E301)</f>
        <v>39.230000000000004</v>
      </c>
      <c r="F103" s="63">
        <f>SUM(Month!F299:F301)</f>
        <v>372.51</v>
      </c>
      <c r="G103" s="63">
        <f>SUM(Month!G299:G301)</f>
        <v>101.22</v>
      </c>
      <c r="H103" s="63">
        <f>Month!H301</f>
        <v>7401.05</v>
      </c>
      <c r="I103" s="63">
        <f>Month!I301</f>
        <v>4588.21</v>
      </c>
      <c r="J103" s="63">
        <f>Month!J301</f>
        <v>435.4</v>
      </c>
      <c r="K103" s="71">
        <f>Month!K301</f>
        <v>2377.44</v>
      </c>
    </row>
    <row r="104" spans="1:11">
      <c r="A104" s="73" t="s">
        <v>221</v>
      </c>
      <c r="B104" s="63">
        <f>SUM(Month!B302:B304)</f>
        <v>2405.89</v>
      </c>
      <c r="C104" s="63">
        <f>SUM(Month!C302:C304)</f>
        <v>1138.48</v>
      </c>
      <c r="D104" s="63">
        <f>SUM(Month!D302:D304)</f>
        <v>712.52</v>
      </c>
      <c r="E104" s="63">
        <f>SUM(Month!E302:E304)</f>
        <v>47.87</v>
      </c>
      <c r="F104" s="63">
        <f>SUM(Month!F302:F304)</f>
        <v>341.57</v>
      </c>
      <c r="G104" s="63">
        <f>SUM(Month!G302:G304)</f>
        <v>165.45</v>
      </c>
      <c r="H104" s="63">
        <f>Month!H304</f>
        <v>6614.4</v>
      </c>
      <c r="I104" s="63">
        <f>Month!I304</f>
        <v>3689.08</v>
      </c>
      <c r="J104" s="63">
        <f>Month!J304</f>
        <v>438.61</v>
      </c>
      <c r="K104" s="71">
        <f>Month!K304</f>
        <v>2486.71</v>
      </c>
    </row>
    <row r="105" spans="1:11">
      <c r="A105" s="73" t="s">
        <v>222</v>
      </c>
      <c r="B105" s="63">
        <f>SUM(Month!B305:B307)</f>
        <v>2574.4699999999998</v>
      </c>
      <c r="C105" s="63">
        <f>SUM(Month!C305:C307)</f>
        <v>1366.65</v>
      </c>
      <c r="D105" s="63">
        <f>SUM(Month!D305:D307)</f>
        <v>677.2</v>
      </c>
      <c r="E105" s="63">
        <f>SUM(Month!E305:E307)</f>
        <v>36.700000000000003</v>
      </c>
      <c r="F105" s="63">
        <f>SUM(Month!F305:F307)</f>
        <v>333.65999999999997</v>
      </c>
      <c r="G105" s="63">
        <f>SUM(Month!G305:G307)</f>
        <v>160.25</v>
      </c>
      <c r="H105" s="63">
        <f>Month!H307</f>
        <v>5430.35</v>
      </c>
      <c r="I105" s="63">
        <f>Month!I307</f>
        <v>2385.83</v>
      </c>
      <c r="J105" s="63">
        <f>Month!J307</f>
        <v>454.46</v>
      </c>
      <c r="K105" s="71">
        <f>Month!K307</f>
        <v>2590.06</v>
      </c>
    </row>
    <row r="106" spans="1:11">
      <c r="A106" s="73" t="s">
        <v>223</v>
      </c>
      <c r="B106" s="63">
        <f>SUM(Month!B308:B310)</f>
        <v>1296.03</v>
      </c>
      <c r="C106" s="63">
        <f>SUM(Month!C308:C310)</f>
        <v>166.19</v>
      </c>
      <c r="D106" s="63">
        <f>SUM(Month!D308:D310)</f>
        <v>693.03</v>
      </c>
      <c r="E106" s="63">
        <f>SUM(Month!E308:E310)</f>
        <v>39.700000000000003</v>
      </c>
      <c r="F106" s="63">
        <f>SUM(Month!F308:F310)</f>
        <v>288.27</v>
      </c>
      <c r="G106" s="63">
        <f>SUM(Month!G308:G310)</f>
        <v>108.82000000000001</v>
      </c>
      <c r="H106" s="63">
        <f>Month!H310</f>
        <v>5024.3599999999997</v>
      </c>
      <c r="I106" s="63">
        <f>Month!I310</f>
        <v>2232.4499999999998</v>
      </c>
      <c r="J106" s="63">
        <f>Month!J310</f>
        <v>337.2</v>
      </c>
      <c r="K106" s="71">
        <f>Month!K310</f>
        <v>2454.71</v>
      </c>
    </row>
    <row r="107" spans="1:11">
      <c r="A107" s="73" t="s">
        <v>224</v>
      </c>
      <c r="B107" s="63">
        <f>SUM(Month!B311:B313)</f>
        <v>1430.21</v>
      </c>
      <c r="C107" s="63">
        <f>SUM(Month!C311:C313)</f>
        <v>239.64</v>
      </c>
      <c r="D107" s="63">
        <f>SUM(Month!D311:D313)</f>
        <v>686.86</v>
      </c>
      <c r="E107" s="63">
        <f>SUM(Month!E311:E313)</f>
        <v>55.73</v>
      </c>
      <c r="F107" s="63">
        <f>SUM(Month!F311:F313)</f>
        <v>349.83</v>
      </c>
      <c r="G107" s="63">
        <f>SUM(Month!G311:G313)</f>
        <v>98.16</v>
      </c>
      <c r="H107" s="63">
        <f>Month!H313</f>
        <v>4737.87</v>
      </c>
      <c r="I107" s="63">
        <f>Month!I313</f>
        <v>2129.64</v>
      </c>
      <c r="J107" s="63">
        <f>Month!J313</f>
        <v>326.3</v>
      </c>
      <c r="K107" s="71">
        <f>Month!K313</f>
        <v>2281.9299999999998</v>
      </c>
    </row>
    <row r="108" spans="1:11">
      <c r="A108" s="73" t="s">
        <v>225</v>
      </c>
      <c r="B108" s="63">
        <f>SUM(Month!B314:B316)</f>
        <v>1779.35</v>
      </c>
      <c r="C108" s="63">
        <f>SUM(Month!C314:C316)</f>
        <v>554.48</v>
      </c>
      <c r="D108" s="63">
        <f>SUM(Month!D314:D316)</f>
        <v>719.56</v>
      </c>
      <c r="E108" s="63">
        <f>SUM(Month!E314:E316)</f>
        <v>34.11</v>
      </c>
      <c r="F108" s="63">
        <f>SUM(Month!F314:F316)</f>
        <v>320.49</v>
      </c>
      <c r="G108" s="63">
        <f>SUM(Month!G314:G316)</f>
        <v>150.71</v>
      </c>
      <c r="H108" s="63">
        <f>Month!H316</f>
        <v>4426.03</v>
      </c>
      <c r="I108" s="63">
        <f>Month!I316</f>
        <v>1875.32</v>
      </c>
      <c r="J108" s="63">
        <f>Month!J316</f>
        <v>320.83</v>
      </c>
      <c r="K108" s="71">
        <f>Month!K316</f>
        <v>2229.88</v>
      </c>
    </row>
    <row r="109" spans="1:11">
      <c r="A109" s="73" t="s">
        <v>226</v>
      </c>
      <c r="B109" s="63">
        <f>SUM(Month!B317:B319)</f>
        <v>2147.38</v>
      </c>
      <c r="C109" s="63">
        <f>SUM(Month!C317:C319)</f>
        <v>954.7399999999999</v>
      </c>
      <c r="D109" s="63">
        <f>SUM(Month!D317:D319)</f>
        <v>665.99</v>
      </c>
      <c r="E109" s="63">
        <f>SUM(Month!E317:E319)</f>
        <v>32.83</v>
      </c>
      <c r="F109" s="63">
        <f>SUM(Month!F317:F319)</f>
        <v>330.31</v>
      </c>
      <c r="G109" s="63">
        <f>SUM(Month!G317:G319)</f>
        <v>163.5</v>
      </c>
      <c r="H109" s="63">
        <f>Month!H319</f>
        <v>3176.28</v>
      </c>
      <c r="I109" s="63">
        <f>Month!I319</f>
        <v>1005.96</v>
      </c>
      <c r="J109" s="63">
        <f>Month!J319</f>
        <v>426.22</v>
      </c>
      <c r="K109" s="71">
        <f>Month!K319</f>
        <v>1744.1</v>
      </c>
    </row>
    <row r="110" spans="1:11">
      <c r="A110" s="73" t="s">
        <v>227</v>
      </c>
      <c r="B110" s="63">
        <f>SUM(Month!B320:B322)</f>
        <v>1568.4</v>
      </c>
      <c r="C110" s="63">
        <f>SUM(Month!C320:C322)</f>
        <v>329.84000000000003</v>
      </c>
      <c r="D110" s="63">
        <f>SUM(Month!D320:D322)</f>
        <v>732.73</v>
      </c>
      <c r="E110" s="63">
        <f>SUM(Month!E320:E322)</f>
        <v>37.29</v>
      </c>
      <c r="F110" s="63">
        <f>SUM(Month!F320:F322)</f>
        <v>346.81</v>
      </c>
      <c r="G110" s="63">
        <f>SUM(Month!G320:G322)</f>
        <v>121.73</v>
      </c>
      <c r="H110" s="63">
        <f>Month!H322</f>
        <v>2778.04</v>
      </c>
      <c r="I110" s="63">
        <f>Month!I322</f>
        <v>813.63</v>
      </c>
      <c r="J110" s="63">
        <f>Month!J322</f>
        <v>484.29</v>
      </c>
      <c r="K110" s="71">
        <f>Month!K322</f>
        <v>1480.13</v>
      </c>
    </row>
    <row r="111" spans="1:11">
      <c r="A111" s="73" t="s">
        <v>602</v>
      </c>
      <c r="B111" s="63">
        <f>SUM(Month!B323:B325)</f>
        <v>1666.17</v>
      </c>
      <c r="C111" s="63">
        <f>SUM(Month!C323:C325)</f>
        <v>610.85</v>
      </c>
      <c r="D111" s="63">
        <f>SUM(Month!D323:D325)</f>
        <v>574.35</v>
      </c>
      <c r="E111" s="63">
        <f>SUM(Month!E323:E325)</f>
        <v>33.450000000000003</v>
      </c>
      <c r="F111" s="63">
        <f>SUM(Month!F323:F325)</f>
        <v>350.4</v>
      </c>
      <c r="G111" s="63">
        <f>SUM(Month!G323:G325)</f>
        <v>97.11</v>
      </c>
      <c r="H111" s="63">
        <f>Month!H325</f>
        <v>2365.91</v>
      </c>
      <c r="I111" s="63">
        <f>Month!I325</f>
        <v>559.46</v>
      </c>
      <c r="J111" s="63">
        <f>Month!J325</f>
        <v>675.68</v>
      </c>
      <c r="K111" s="71">
        <f>Month!K325</f>
        <v>1130.77</v>
      </c>
    </row>
    <row r="112" spans="1:11">
      <c r="A112" s="73" t="s">
        <v>607</v>
      </c>
      <c r="B112" s="63">
        <f>SUM(Month!B326:B328)</f>
        <v>1896.9399999999998</v>
      </c>
      <c r="C112" s="63">
        <f>SUM(Month!C326:C328)</f>
        <v>758.6400000000001</v>
      </c>
      <c r="D112" s="63">
        <f>SUM(Month!D326:D328)</f>
        <v>629.96</v>
      </c>
      <c r="E112" s="63">
        <f>SUM(Month!E326:E328)</f>
        <v>33.57</v>
      </c>
      <c r="F112" s="63">
        <f>SUM(Month!F326:F328)</f>
        <v>326.05</v>
      </c>
      <c r="G112" s="63">
        <f>SUM(Month!G326:G328)</f>
        <v>148.69999999999999</v>
      </c>
      <c r="H112" s="63">
        <f>Month!H328</f>
        <v>1672.24</v>
      </c>
      <c r="I112" s="63">
        <f>Month!I328</f>
        <v>592.73</v>
      </c>
      <c r="J112" s="63">
        <f>Month!J328</f>
        <v>375.24</v>
      </c>
      <c r="K112" s="71">
        <f>Month!K328</f>
        <v>704.27</v>
      </c>
    </row>
    <row r="113" spans="1:11">
      <c r="A113" s="73" t="s">
        <v>608</v>
      </c>
      <c r="B113" s="63">
        <f>SUM(Month!B329:B331)</f>
        <v>2021.26</v>
      </c>
      <c r="C113" s="63">
        <f>SUM(Month!C329:C331)</f>
        <v>959.83999999999992</v>
      </c>
      <c r="D113" s="63">
        <f>SUM(Month!D329:D331)</f>
        <v>533.98</v>
      </c>
      <c r="E113" s="63">
        <f>SUM(Month!E329:E331)</f>
        <v>38.89</v>
      </c>
      <c r="F113" s="63">
        <f>SUM(Month!F329:F331)</f>
        <v>337.35</v>
      </c>
      <c r="G113" s="63">
        <f>SUM(Month!G329:G331)</f>
        <v>151.21</v>
      </c>
      <c r="H113" s="63">
        <f>Month!H331</f>
        <v>1194.72</v>
      </c>
      <c r="I113" s="63">
        <f>Month!I331</f>
        <v>390.99</v>
      </c>
      <c r="J113" s="63">
        <f>Month!J331</f>
        <v>204.16</v>
      </c>
      <c r="K113" s="71">
        <f>Month!K331</f>
        <v>599.55999999999995</v>
      </c>
    </row>
  </sheetData>
  <phoneticPr fontId="10" type="noConversion"/>
  <pageMargins left="0.7" right="0.7" top="0.75" bottom="0.75" header="0.3" footer="0.3"/>
  <pageSetup paperSize="9" orientation="portrait" r:id="rId1"/>
  <ignoredErrors>
    <ignoredError sqref="B105:G110 B5:G104 B111:K111 B112:G112 B113:G113"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6447F-FA6B-4679-90FA-673E191B3771}">
  <sheetPr codeName="Sheet5"/>
  <dimension ref="A1:K336"/>
  <sheetViews>
    <sheetView showGridLines="0" zoomScaleNormal="100" workbookViewId="0">
      <pane xSplit="1" ySplit="4" topLeftCell="B329" activePane="bottomRight" state="frozen"/>
      <selection pane="topRight"/>
      <selection pane="bottomLeft"/>
      <selection pane="bottomRight"/>
    </sheetView>
  </sheetViews>
  <sheetFormatPr defaultRowHeight="15.5"/>
  <cols>
    <col min="1" max="1" width="30.54296875" style="2" customWidth="1"/>
    <col min="2" max="2" width="13.81640625" style="2" customWidth="1"/>
    <col min="3" max="3" width="13.26953125" style="2" customWidth="1"/>
    <col min="4" max="4" width="14.26953125" style="2" customWidth="1"/>
    <col min="5" max="5" width="12.26953125" style="2" customWidth="1"/>
    <col min="6" max="6" width="12.81640625" style="2" customWidth="1"/>
    <col min="7" max="7" width="11.54296875" style="2" customWidth="1"/>
    <col min="8" max="8" width="10.54296875" style="2" customWidth="1"/>
    <col min="9" max="9" width="11.81640625" style="2" customWidth="1"/>
    <col min="10" max="10" width="10.453125" style="2" customWidth="1"/>
    <col min="11" max="12" width="10.1796875" style="2" customWidth="1"/>
    <col min="13" max="13" width="11" style="2" customWidth="1"/>
    <col min="14" max="14" width="11.453125" style="2" customWidth="1"/>
    <col min="15" max="16" width="10.54296875" style="2" customWidth="1"/>
    <col min="17" max="17" width="10.453125" style="2" customWidth="1"/>
    <col min="18" max="18" width="11.1796875" style="2" customWidth="1"/>
    <col min="19" max="19" width="10.54296875" style="2" customWidth="1"/>
    <col min="20" max="20" width="11.54296875" style="2" customWidth="1"/>
    <col min="21" max="21" width="10.54296875" style="2" customWidth="1"/>
    <col min="22" max="22" width="12.81640625" style="2" customWidth="1"/>
    <col min="23" max="26" width="10.54296875" style="2" customWidth="1"/>
    <col min="27" max="27" width="12" style="2" customWidth="1"/>
    <col min="28" max="28" width="15.453125" style="2" customWidth="1"/>
    <col min="29" max="222" width="9.1796875" style="2"/>
    <col min="223" max="223" width="7.26953125" style="2" customWidth="1"/>
    <col min="224" max="224" width="13" style="2" bestFit="1" customWidth="1"/>
    <col min="225" max="225" width="9.1796875" style="2" customWidth="1"/>
    <col min="226" max="226" width="17.26953125" style="2" customWidth="1"/>
    <col min="227" max="227" width="9.1796875" style="2" customWidth="1"/>
    <col min="228" max="228" width="12" style="2" customWidth="1"/>
    <col min="229" max="229" width="9.1796875" style="2" customWidth="1"/>
    <col min="230" max="230" width="10.81640625" style="2" customWidth="1"/>
    <col min="231" max="231" width="11.453125" style="2" customWidth="1"/>
    <col min="232" max="232" width="12.54296875" style="2" customWidth="1"/>
    <col min="233" max="233" width="8.54296875" style="2" customWidth="1"/>
    <col min="234" max="234" width="9.453125" style="2" customWidth="1"/>
    <col min="235" max="235" width="11.54296875" style="2" customWidth="1"/>
    <col min="236" max="236" width="9.1796875" style="2" customWidth="1"/>
    <col min="237" max="237" width="7.54296875" style="2" customWidth="1"/>
    <col min="238" max="238" width="10" style="2" customWidth="1"/>
    <col min="239" max="239" width="11.26953125" style="2" customWidth="1"/>
    <col min="240" max="240" width="10" style="2" customWidth="1"/>
    <col min="241" max="242" width="7" style="2" customWidth="1"/>
    <col min="243" max="244" width="7.54296875" style="2" customWidth="1"/>
    <col min="245" max="245" width="9.26953125" style="2" customWidth="1"/>
    <col min="246" max="246" width="9.453125" style="2" customWidth="1"/>
    <col min="247" max="247" width="7" style="2" customWidth="1"/>
    <col min="248" max="248" width="9" style="2" customWidth="1"/>
    <col min="249" max="249" width="7" style="2" customWidth="1"/>
    <col min="250" max="250" width="10.453125" style="2" customWidth="1"/>
    <col min="251" max="254" width="7" style="2" customWidth="1"/>
    <col min="255" max="255" width="8.54296875" style="2" customWidth="1"/>
    <col min="256" max="256" width="9.1796875" style="2" customWidth="1"/>
    <col min="257" max="257" width="11" style="2" customWidth="1"/>
    <col min="258" max="259" width="9.1796875" style="2" customWidth="1"/>
    <col min="260" max="260" width="16.26953125" style="2" bestFit="1" customWidth="1"/>
    <col min="261" max="261" width="14.54296875" style="2" bestFit="1" customWidth="1"/>
    <col min="262" max="262" width="15" style="2" bestFit="1" customWidth="1"/>
    <col min="263" max="263" width="9.1796875" style="2"/>
    <col min="264" max="264" width="14.453125" style="2" bestFit="1" customWidth="1"/>
    <col min="265" max="478" width="9.1796875" style="2"/>
    <col min="479" max="479" width="7.26953125" style="2" customWidth="1"/>
    <col min="480" max="480" width="13" style="2" bestFit="1" customWidth="1"/>
    <col min="481" max="481" width="9.1796875" style="2" customWidth="1"/>
    <col min="482" max="482" width="17.26953125" style="2" customWidth="1"/>
    <col min="483" max="483" width="9.1796875" style="2" customWidth="1"/>
    <col min="484" max="484" width="12" style="2" customWidth="1"/>
    <col min="485" max="485" width="9.1796875" style="2" customWidth="1"/>
    <col min="486" max="486" width="10.81640625" style="2" customWidth="1"/>
    <col min="487" max="487" width="11.453125" style="2" customWidth="1"/>
    <col min="488" max="488" width="12.54296875" style="2" customWidth="1"/>
    <col min="489" max="489" width="8.54296875" style="2" customWidth="1"/>
    <col min="490" max="490" width="9.453125" style="2" customWidth="1"/>
    <col min="491" max="491" width="11.54296875" style="2" customWidth="1"/>
    <col min="492" max="492" width="9.1796875" style="2" customWidth="1"/>
    <col min="493" max="493" width="7.54296875" style="2" customWidth="1"/>
    <col min="494" max="494" width="10" style="2" customWidth="1"/>
    <col min="495" max="495" width="11.26953125" style="2" customWidth="1"/>
    <col min="496" max="496" width="10" style="2" customWidth="1"/>
    <col min="497" max="498" width="7" style="2" customWidth="1"/>
    <col min="499" max="500" width="7.54296875" style="2" customWidth="1"/>
    <col min="501" max="501" width="9.26953125" style="2" customWidth="1"/>
    <col min="502" max="502" width="9.453125" style="2" customWidth="1"/>
    <col min="503" max="503" width="7" style="2" customWidth="1"/>
    <col min="504" max="504" width="9" style="2" customWidth="1"/>
    <col min="505" max="505" width="7" style="2" customWidth="1"/>
    <col min="506" max="506" width="10.453125" style="2" customWidth="1"/>
    <col min="507" max="510" width="7" style="2" customWidth="1"/>
    <col min="511" max="511" width="8.54296875" style="2" customWidth="1"/>
    <col min="512" max="512" width="9.1796875" style="2" customWidth="1"/>
    <col min="513" max="513" width="11" style="2" customWidth="1"/>
    <col min="514" max="515" width="9.1796875" style="2" customWidth="1"/>
    <col min="516" max="516" width="16.26953125" style="2" bestFit="1" customWidth="1"/>
    <col min="517" max="517" width="14.54296875" style="2" bestFit="1" customWidth="1"/>
    <col min="518" max="518" width="15" style="2" bestFit="1" customWidth="1"/>
    <col min="519" max="519" width="9.1796875" style="2"/>
    <col min="520" max="520" width="14.453125" style="2" bestFit="1" customWidth="1"/>
    <col min="521" max="734" width="9.1796875" style="2"/>
    <col min="735" max="735" width="7.26953125" style="2" customWidth="1"/>
    <col min="736" max="736" width="13" style="2" bestFit="1" customWidth="1"/>
    <col min="737" max="737" width="9.1796875" style="2" customWidth="1"/>
    <col min="738" max="738" width="17.26953125" style="2" customWidth="1"/>
    <col min="739" max="739" width="9.1796875" style="2" customWidth="1"/>
    <col min="740" max="740" width="12" style="2" customWidth="1"/>
    <col min="741" max="741" width="9.1796875" style="2" customWidth="1"/>
    <col min="742" max="742" width="10.81640625" style="2" customWidth="1"/>
    <col min="743" max="743" width="11.453125" style="2" customWidth="1"/>
    <col min="744" max="744" width="12.54296875" style="2" customWidth="1"/>
    <col min="745" max="745" width="8.54296875" style="2" customWidth="1"/>
    <col min="746" max="746" width="9.453125" style="2" customWidth="1"/>
    <col min="747" max="747" width="11.54296875" style="2" customWidth="1"/>
    <col min="748" max="748" width="9.1796875" style="2" customWidth="1"/>
    <col min="749" max="749" width="7.54296875" style="2" customWidth="1"/>
    <col min="750" max="750" width="10" style="2" customWidth="1"/>
    <col min="751" max="751" width="11.26953125" style="2" customWidth="1"/>
    <col min="752" max="752" width="10" style="2" customWidth="1"/>
    <col min="753" max="754" width="7" style="2" customWidth="1"/>
    <col min="755" max="756" width="7.54296875" style="2" customWidth="1"/>
    <col min="757" max="757" width="9.26953125" style="2" customWidth="1"/>
    <col min="758" max="758" width="9.453125" style="2" customWidth="1"/>
    <col min="759" max="759" width="7" style="2" customWidth="1"/>
    <col min="760" max="760" width="9" style="2" customWidth="1"/>
    <col min="761" max="761" width="7" style="2" customWidth="1"/>
    <col min="762" max="762" width="10.453125" style="2" customWidth="1"/>
    <col min="763" max="766" width="7" style="2" customWidth="1"/>
    <col min="767" max="767" width="8.54296875" style="2" customWidth="1"/>
    <col min="768" max="768" width="9.1796875" style="2" customWidth="1"/>
    <col min="769" max="769" width="11" style="2" customWidth="1"/>
    <col min="770" max="771" width="9.1796875" style="2" customWidth="1"/>
    <col min="772" max="772" width="16.26953125" style="2" bestFit="1" customWidth="1"/>
    <col min="773" max="773" width="14.54296875" style="2" bestFit="1" customWidth="1"/>
    <col min="774" max="774" width="15" style="2" bestFit="1" customWidth="1"/>
    <col min="775" max="775" width="9.1796875" style="2"/>
    <col min="776" max="776" width="14.453125" style="2" bestFit="1" customWidth="1"/>
    <col min="777" max="990" width="9.1796875" style="2"/>
    <col min="991" max="991" width="7.26953125" style="2" customWidth="1"/>
    <col min="992" max="992" width="13" style="2" bestFit="1" customWidth="1"/>
    <col min="993" max="993" width="9.1796875" style="2" customWidth="1"/>
    <col min="994" max="994" width="17.26953125" style="2" customWidth="1"/>
    <col min="995" max="995" width="9.1796875" style="2" customWidth="1"/>
    <col min="996" max="996" width="12" style="2" customWidth="1"/>
    <col min="997" max="997" width="9.1796875" style="2" customWidth="1"/>
    <col min="998" max="998" width="10.81640625" style="2" customWidth="1"/>
    <col min="999" max="999" width="11.453125" style="2" customWidth="1"/>
    <col min="1000" max="1000" width="12.54296875" style="2" customWidth="1"/>
    <col min="1001" max="1001" width="8.54296875" style="2" customWidth="1"/>
    <col min="1002" max="1002" width="9.453125" style="2" customWidth="1"/>
    <col min="1003" max="1003" width="11.54296875" style="2" customWidth="1"/>
    <col min="1004" max="1004" width="9.1796875" style="2" customWidth="1"/>
    <col min="1005" max="1005" width="7.54296875" style="2" customWidth="1"/>
    <col min="1006" max="1006" width="10" style="2" customWidth="1"/>
    <col min="1007" max="1007" width="11.26953125" style="2" customWidth="1"/>
    <col min="1008" max="1008" width="10" style="2" customWidth="1"/>
    <col min="1009" max="1010" width="7" style="2" customWidth="1"/>
    <col min="1011" max="1012" width="7.54296875" style="2" customWidth="1"/>
    <col min="1013" max="1013" width="9.26953125" style="2" customWidth="1"/>
    <col min="1014" max="1014" width="9.453125" style="2" customWidth="1"/>
    <col min="1015" max="1015" width="7" style="2" customWidth="1"/>
    <col min="1016" max="1016" width="9" style="2" customWidth="1"/>
    <col min="1017" max="1017" width="7" style="2" customWidth="1"/>
    <col min="1018" max="1018" width="10.453125" style="2" customWidth="1"/>
    <col min="1019" max="1022" width="7" style="2" customWidth="1"/>
    <col min="1023" max="1023" width="8.54296875" style="2" customWidth="1"/>
    <col min="1024" max="1024" width="9.1796875" style="2" customWidth="1"/>
    <col min="1025" max="1025" width="11" style="2" customWidth="1"/>
    <col min="1026" max="1027" width="9.1796875" style="2" customWidth="1"/>
    <col min="1028" max="1028" width="16.26953125" style="2" bestFit="1" customWidth="1"/>
    <col min="1029" max="1029" width="14.54296875" style="2" bestFit="1" customWidth="1"/>
    <col min="1030" max="1030" width="15" style="2" bestFit="1" customWidth="1"/>
    <col min="1031" max="1031" width="9.1796875" style="2"/>
    <col min="1032" max="1032" width="14.453125" style="2" bestFit="1" customWidth="1"/>
    <col min="1033" max="1246" width="9.1796875" style="2"/>
    <col min="1247" max="1247" width="7.26953125" style="2" customWidth="1"/>
    <col min="1248" max="1248" width="13" style="2" bestFit="1" customWidth="1"/>
    <col min="1249" max="1249" width="9.1796875" style="2" customWidth="1"/>
    <col min="1250" max="1250" width="17.26953125" style="2" customWidth="1"/>
    <col min="1251" max="1251" width="9.1796875" style="2" customWidth="1"/>
    <col min="1252" max="1252" width="12" style="2" customWidth="1"/>
    <col min="1253" max="1253" width="9.1796875" style="2" customWidth="1"/>
    <col min="1254" max="1254" width="10.81640625" style="2" customWidth="1"/>
    <col min="1255" max="1255" width="11.453125" style="2" customWidth="1"/>
    <col min="1256" max="1256" width="12.54296875" style="2" customWidth="1"/>
    <col min="1257" max="1257" width="8.54296875" style="2" customWidth="1"/>
    <col min="1258" max="1258" width="9.453125" style="2" customWidth="1"/>
    <col min="1259" max="1259" width="11.54296875" style="2" customWidth="1"/>
    <col min="1260" max="1260" width="9.1796875" style="2" customWidth="1"/>
    <col min="1261" max="1261" width="7.54296875" style="2" customWidth="1"/>
    <col min="1262" max="1262" width="10" style="2" customWidth="1"/>
    <col min="1263" max="1263" width="11.26953125" style="2" customWidth="1"/>
    <col min="1264" max="1264" width="10" style="2" customWidth="1"/>
    <col min="1265" max="1266" width="7" style="2" customWidth="1"/>
    <col min="1267" max="1268" width="7.54296875" style="2" customWidth="1"/>
    <col min="1269" max="1269" width="9.26953125" style="2" customWidth="1"/>
    <col min="1270" max="1270" width="9.453125" style="2" customWidth="1"/>
    <col min="1271" max="1271" width="7" style="2" customWidth="1"/>
    <col min="1272" max="1272" width="9" style="2" customWidth="1"/>
    <col min="1273" max="1273" width="7" style="2" customWidth="1"/>
    <col min="1274" max="1274" width="10.453125" style="2" customWidth="1"/>
    <col min="1275" max="1278" width="7" style="2" customWidth="1"/>
    <col min="1279" max="1279" width="8.54296875" style="2" customWidth="1"/>
    <col min="1280" max="1280" width="9.1796875" style="2" customWidth="1"/>
    <col min="1281" max="1281" width="11" style="2" customWidth="1"/>
    <col min="1282" max="1283" width="9.1796875" style="2" customWidth="1"/>
    <col min="1284" max="1284" width="16.26953125" style="2" bestFit="1" customWidth="1"/>
    <col min="1285" max="1285" width="14.54296875" style="2" bestFit="1" customWidth="1"/>
    <col min="1286" max="1286" width="15" style="2" bestFit="1" customWidth="1"/>
    <col min="1287" max="1287" width="9.1796875" style="2"/>
    <col min="1288" max="1288" width="14.453125" style="2" bestFit="1" customWidth="1"/>
    <col min="1289" max="1502" width="9.1796875" style="2"/>
    <col min="1503" max="1503" width="7.26953125" style="2" customWidth="1"/>
    <col min="1504" max="1504" width="13" style="2" bestFit="1" customWidth="1"/>
    <col min="1505" max="1505" width="9.1796875" style="2" customWidth="1"/>
    <col min="1506" max="1506" width="17.26953125" style="2" customWidth="1"/>
    <col min="1507" max="1507" width="9.1796875" style="2" customWidth="1"/>
    <col min="1508" max="1508" width="12" style="2" customWidth="1"/>
    <col min="1509" max="1509" width="9.1796875" style="2" customWidth="1"/>
    <col min="1510" max="1510" width="10.81640625" style="2" customWidth="1"/>
    <col min="1511" max="1511" width="11.453125" style="2" customWidth="1"/>
    <col min="1512" max="1512" width="12.54296875" style="2" customWidth="1"/>
    <col min="1513" max="1513" width="8.54296875" style="2" customWidth="1"/>
    <col min="1514" max="1514" width="9.453125" style="2" customWidth="1"/>
    <col min="1515" max="1515" width="11.54296875" style="2" customWidth="1"/>
    <col min="1516" max="1516" width="9.1796875" style="2" customWidth="1"/>
    <col min="1517" max="1517" width="7.54296875" style="2" customWidth="1"/>
    <col min="1518" max="1518" width="10" style="2" customWidth="1"/>
    <col min="1519" max="1519" width="11.26953125" style="2" customWidth="1"/>
    <col min="1520" max="1520" width="10" style="2" customWidth="1"/>
    <col min="1521" max="1522" width="7" style="2" customWidth="1"/>
    <col min="1523" max="1524" width="7.54296875" style="2" customWidth="1"/>
    <col min="1525" max="1525" width="9.26953125" style="2" customWidth="1"/>
    <col min="1526" max="1526" width="9.453125" style="2" customWidth="1"/>
    <col min="1527" max="1527" width="7" style="2" customWidth="1"/>
    <col min="1528" max="1528" width="9" style="2" customWidth="1"/>
    <col min="1529" max="1529" width="7" style="2" customWidth="1"/>
    <col min="1530" max="1530" width="10.453125" style="2" customWidth="1"/>
    <col min="1531" max="1534" width="7" style="2" customWidth="1"/>
    <col min="1535" max="1535" width="8.54296875" style="2" customWidth="1"/>
    <col min="1536" max="1536" width="9.1796875" style="2" customWidth="1"/>
    <col min="1537" max="1537" width="11" style="2" customWidth="1"/>
    <col min="1538" max="1539" width="9.1796875" style="2" customWidth="1"/>
    <col min="1540" max="1540" width="16.26953125" style="2" bestFit="1" customWidth="1"/>
    <col min="1541" max="1541" width="14.54296875" style="2" bestFit="1" customWidth="1"/>
    <col min="1542" max="1542" width="15" style="2" bestFit="1" customWidth="1"/>
    <col min="1543" max="1543" width="9.1796875" style="2"/>
    <col min="1544" max="1544" width="14.453125" style="2" bestFit="1" customWidth="1"/>
    <col min="1545" max="1758" width="9.1796875" style="2"/>
    <col min="1759" max="1759" width="7.26953125" style="2" customWidth="1"/>
    <col min="1760" max="1760" width="13" style="2" bestFit="1" customWidth="1"/>
    <col min="1761" max="1761" width="9.1796875" style="2" customWidth="1"/>
    <col min="1762" max="1762" width="17.26953125" style="2" customWidth="1"/>
    <col min="1763" max="1763" width="9.1796875" style="2" customWidth="1"/>
    <col min="1764" max="1764" width="12" style="2" customWidth="1"/>
    <col min="1765" max="1765" width="9.1796875" style="2" customWidth="1"/>
    <col min="1766" max="1766" width="10.81640625" style="2" customWidth="1"/>
    <col min="1767" max="1767" width="11.453125" style="2" customWidth="1"/>
    <col min="1768" max="1768" width="12.54296875" style="2" customWidth="1"/>
    <col min="1769" max="1769" width="8.54296875" style="2" customWidth="1"/>
    <col min="1770" max="1770" width="9.453125" style="2" customWidth="1"/>
    <col min="1771" max="1771" width="11.54296875" style="2" customWidth="1"/>
    <col min="1772" max="1772" width="9.1796875" style="2" customWidth="1"/>
    <col min="1773" max="1773" width="7.54296875" style="2" customWidth="1"/>
    <col min="1774" max="1774" width="10" style="2" customWidth="1"/>
    <col min="1775" max="1775" width="11.26953125" style="2" customWidth="1"/>
    <col min="1776" max="1776" width="10" style="2" customWidth="1"/>
    <col min="1777" max="1778" width="7" style="2" customWidth="1"/>
    <col min="1779" max="1780" width="7.54296875" style="2" customWidth="1"/>
    <col min="1781" max="1781" width="9.26953125" style="2" customWidth="1"/>
    <col min="1782" max="1782" width="9.453125" style="2" customWidth="1"/>
    <col min="1783" max="1783" width="7" style="2" customWidth="1"/>
    <col min="1784" max="1784" width="9" style="2" customWidth="1"/>
    <col min="1785" max="1785" width="7" style="2" customWidth="1"/>
    <col min="1786" max="1786" width="10.453125" style="2" customWidth="1"/>
    <col min="1787" max="1790" width="7" style="2" customWidth="1"/>
    <col min="1791" max="1791" width="8.54296875" style="2" customWidth="1"/>
    <col min="1792" max="1792" width="9.1796875" style="2" customWidth="1"/>
    <col min="1793" max="1793" width="11" style="2" customWidth="1"/>
    <col min="1794" max="1795" width="9.1796875" style="2" customWidth="1"/>
    <col min="1796" max="1796" width="16.26953125" style="2" bestFit="1" customWidth="1"/>
    <col min="1797" max="1797" width="14.54296875" style="2" bestFit="1" customWidth="1"/>
    <col min="1798" max="1798" width="15" style="2" bestFit="1" customWidth="1"/>
    <col min="1799" max="1799" width="9.1796875" style="2"/>
    <col min="1800" max="1800" width="14.453125" style="2" bestFit="1" customWidth="1"/>
    <col min="1801" max="2014" width="9.1796875" style="2"/>
    <col min="2015" max="2015" width="7.26953125" style="2" customWidth="1"/>
    <col min="2016" max="2016" width="13" style="2" bestFit="1" customWidth="1"/>
    <col min="2017" max="2017" width="9.1796875" style="2" customWidth="1"/>
    <col min="2018" max="2018" width="17.26953125" style="2" customWidth="1"/>
    <col min="2019" max="2019" width="9.1796875" style="2" customWidth="1"/>
    <col min="2020" max="2020" width="12" style="2" customWidth="1"/>
    <col min="2021" max="2021" width="9.1796875" style="2" customWidth="1"/>
    <col min="2022" max="2022" width="10.81640625" style="2" customWidth="1"/>
    <col min="2023" max="2023" width="11.453125" style="2" customWidth="1"/>
    <col min="2024" max="2024" width="12.54296875" style="2" customWidth="1"/>
    <col min="2025" max="2025" width="8.54296875" style="2" customWidth="1"/>
    <col min="2026" max="2026" width="9.453125" style="2" customWidth="1"/>
    <col min="2027" max="2027" width="11.54296875" style="2" customWidth="1"/>
    <col min="2028" max="2028" width="9.1796875" style="2" customWidth="1"/>
    <col min="2029" max="2029" width="7.54296875" style="2" customWidth="1"/>
    <col min="2030" max="2030" width="10" style="2" customWidth="1"/>
    <col min="2031" max="2031" width="11.26953125" style="2" customWidth="1"/>
    <col min="2032" max="2032" width="10" style="2" customWidth="1"/>
    <col min="2033" max="2034" width="7" style="2" customWidth="1"/>
    <col min="2035" max="2036" width="7.54296875" style="2" customWidth="1"/>
    <col min="2037" max="2037" width="9.26953125" style="2" customWidth="1"/>
    <col min="2038" max="2038" width="9.453125" style="2" customWidth="1"/>
    <col min="2039" max="2039" width="7" style="2" customWidth="1"/>
    <col min="2040" max="2040" width="9" style="2" customWidth="1"/>
    <col min="2041" max="2041" width="7" style="2" customWidth="1"/>
    <col min="2042" max="2042" width="10.453125" style="2" customWidth="1"/>
    <col min="2043" max="2046" width="7" style="2" customWidth="1"/>
    <col min="2047" max="2047" width="8.54296875" style="2" customWidth="1"/>
    <col min="2048" max="2048" width="9.1796875" style="2" customWidth="1"/>
    <col min="2049" max="2049" width="11" style="2" customWidth="1"/>
    <col min="2050" max="2051" width="9.1796875" style="2" customWidth="1"/>
    <col min="2052" max="2052" width="16.26953125" style="2" bestFit="1" customWidth="1"/>
    <col min="2053" max="2053" width="14.54296875" style="2" bestFit="1" customWidth="1"/>
    <col min="2054" max="2054" width="15" style="2" bestFit="1" customWidth="1"/>
    <col min="2055" max="2055" width="9.1796875" style="2"/>
    <col min="2056" max="2056" width="14.453125" style="2" bestFit="1" customWidth="1"/>
    <col min="2057" max="2270" width="9.1796875" style="2"/>
    <col min="2271" max="2271" width="7.26953125" style="2" customWidth="1"/>
    <col min="2272" max="2272" width="13" style="2" bestFit="1" customWidth="1"/>
    <col min="2273" max="2273" width="9.1796875" style="2" customWidth="1"/>
    <col min="2274" max="2274" width="17.26953125" style="2" customWidth="1"/>
    <col min="2275" max="2275" width="9.1796875" style="2" customWidth="1"/>
    <col min="2276" max="2276" width="12" style="2" customWidth="1"/>
    <col min="2277" max="2277" width="9.1796875" style="2" customWidth="1"/>
    <col min="2278" max="2278" width="10.81640625" style="2" customWidth="1"/>
    <col min="2279" max="2279" width="11.453125" style="2" customWidth="1"/>
    <col min="2280" max="2280" width="12.54296875" style="2" customWidth="1"/>
    <col min="2281" max="2281" width="8.54296875" style="2" customWidth="1"/>
    <col min="2282" max="2282" width="9.453125" style="2" customWidth="1"/>
    <col min="2283" max="2283" width="11.54296875" style="2" customWidth="1"/>
    <col min="2284" max="2284" width="9.1796875" style="2" customWidth="1"/>
    <col min="2285" max="2285" width="7.54296875" style="2" customWidth="1"/>
    <col min="2286" max="2286" width="10" style="2" customWidth="1"/>
    <col min="2287" max="2287" width="11.26953125" style="2" customWidth="1"/>
    <col min="2288" max="2288" width="10" style="2" customWidth="1"/>
    <col min="2289" max="2290" width="7" style="2" customWidth="1"/>
    <col min="2291" max="2292" width="7.54296875" style="2" customWidth="1"/>
    <col min="2293" max="2293" width="9.26953125" style="2" customWidth="1"/>
    <col min="2294" max="2294" width="9.453125" style="2" customWidth="1"/>
    <col min="2295" max="2295" width="7" style="2" customWidth="1"/>
    <col min="2296" max="2296" width="9" style="2" customWidth="1"/>
    <col min="2297" max="2297" width="7" style="2" customWidth="1"/>
    <col min="2298" max="2298" width="10.453125" style="2" customWidth="1"/>
    <col min="2299" max="2302" width="7" style="2" customWidth="1"/>
    <col min="2303" max="2303" width="8.54296875" style="2" customWidth="1"/>
    <col min="2304" max="2304" width="9.1796875" style="2" customWidth="1"/>
    <col min="2305" max="2305" width="11" style="2" customWidth="1"/>
    <col min="2306" max="2307" width="9.1796875" style="2" customWidth="1"/>
    <col min="2308" max="2308" width="16.26953125" style="2" bestFit="1" customWidth="1"/>
    <col min="2309" max="2309" width="14.54296875" style="2" bestFit="1" customWidth="1"/>
    <col min="2310" max="2310" width="15" style="2" bestFit="1" customWidth="1"/>
    <col min="2311" max="2311" width="9.1796875" style="2"/>
    <col min="2312" max="2312" width="14.453125" style="2" bestFit="1" customWidth="1"/>
    <col min="2313" max="2526" width="9.1796875" style="2"/>
    <col min="2527" max="2527" width="7.26953125" style="2" customWidth="1"/>
    <col min="2528" max="2528" width="13" style="2" bestFit="1" customWidth="1"/>
    <col min="2529" max="2529" width="9.1796875" style="2" customWidth="1"/>
    <col min="2530" max="2530" width="17.26953125" style="2" customWidth="1"/>
    <col min="2531" max="2531" width="9.1796875" style="2" customWidth="1"/>
    <col min="2532" max="2532" width="12" style="2" customWidth="1"/>
    <col min="2533" max="2533" width="9.1796875" style="2" customWidth="1"/>
    <col min="2534" max="2534" width="10.81640625" style="2" customWidth="1"/>
    <col min="2535" max="2535" width="11.453125" style="2" customWidth="1"/>
    <col min="2536" max="2536" width="12.54296875" style="2" customWidth="1"/>
    <col min="2537" max="2537" width="8.54296875" style="2" customWidth="1"/>
    <col min="2538" max="2538" width="9.453125" style="2" customWidth="1"/>
    <col min="2539" max="2539" width="11.54296875" style="2" customWidth="1"/>
    <col min="2540" max="2540" width="9.1796875" style="2" customWidth="1"/>
    <col min="2541" max="2541" width="7.54296875" style="2" customWidth="1"/>
    <col min="2542" max="2542" width="10" style="2" customWidth="1"/>
    <col min="2543" max="2543" width="11.26953125" style="2" customWidth="1"/>
    <col min="2544" max="2544" width="10" style="2" customWidth="1"/>
    <col min="2545" max="2546" width="7" style="2" customWidth="1"/>
    <col min="2547" max="2548" width="7.54296875" style="2" customWidth="1"/>
    <col min="2549" max="2549" width="9.26953125" style="2" customWidth="1"/>
    <col min="2550" max="2550" width="9.453125" style="2" customWidth="1"/>
    <col min="2551" max="2551" width="7" style="2" customWidth="1"/>
    <col min="2552" max="2552" width="9" style="2" customWidth="1"/>
    <col min="2553" max="2553" width="7" style="2" customWidth="1"/>
    <col min="2554" max="2554" width="10.453125" style="2" customWidth="1"/>
    <col min="2555" max="2558" width="7" style="2" customWidth="1"/>
    <col min="2559" max="2559" width="8.54296875" style="2" customWidth="1"/>
    <col min="2560" max="2560" width="9.1796875" style="2" customWidth="1"/>
    <col min="2561" max="2561" width="11" style="2" customWidth="1"/>
    <col min="2562" max="2563" width="9.1796875" style="2" customWidth="1"/>
    <col min="2564" max="2564" width="16.26953125" style="2" bestFit="1" customWidth="1"/>
    <col min="2565" max="2565" width="14.54296875" style="2" bestFit="1" customWidth="1"/>
    <col min="2566" max="2566" width="15" style="2" bestFit="1" customWidth="1"/>
    <col min="2567" max="2567" width="9.1796875" style="2"/>
    <col min="2568" max="2568" width="14.453125" style="2" bestFit="1" customWidth="1"/>
    <col min="2569" max="2782" width="9.1796875" style="2"/>
    <col min="2783" max="2783" width="7.26953125" style="2" customWidth="1"/>
    <col min="2784" max="2784" width="13" style="2" bestFit="1" customWidth="1"/>
    <col min="2785" max="2785" width="9.1796875" style="2" customWidth="1"/>
    <col min="2786" max="2786" width="17.26953125" style="2" customWidth="1"/>
    <col min="2787" max="2787" width="9.1796875" style="2" customWidth="1"/>
    <col min="2788" max="2788" width="12" style="2" customWidth="1"/>
    <col min="2789" max="2789" width="9.1796875" style="2" customWidth="1"/>
    <col min="2790" max="2790" width="10.81640625" style="2" customWidth="1"/>
    <col min="2791" max="2791" width="11.453125" style="2" customWidth="1"/>
    <col min="2792" max="2792" width="12.54296875" style="2" customWidth="1"/>
    <col min="2793" max="2793" width="8.54296875" style="2" customWidth="1"/>
    <col min="2794" max="2794" width="9.453125" style="2" customWidth="1"/>
    <col min="2795" max="2795" width="11.54296875" style="2" customWidth="1"/>
    <col min="2796" max="2796" width="9.1796875" style="2" customWidth="1"/>
    <col min="2797" max="2797" width="7.54296875" style="2" customWidth="1"/>
    <col min="2798" max="2798" width="10" style="2" customWidth="1"/>
    <col min="2799" max="2799" width="11.26953125" style="2" customWidth="1"/>
    <col min="2800" max="2800" width="10" style="2" customWidth="1"/>
    <col min="2801" max="2802" width="7" style="2" customWidth="1"/>
    <col min="2803" max="2804" width="7.54296875" style="2" customWidth="1"/>
    <col min="2805" max="2805" width="9.26953125" style="2" customWidth="1"/>
    <col min="2806" max="2806" width="9.453125" style="2" customWidth="1"/>
    <col min="2807" max="2807" width="7" style="2" customWidth="1"/>
    <col min="2808" max="2808" width="9" style="2" customWidth="1"/>
    <col min="2809" max="2809" width="7" style="2" customWidth="1"/>
    <col min="2810" max="2810" width="10.453125" style="2" customWidth="1"/>
    <col min="2811" max="2814" width="7" style="2" customWidth="1"/>
    <col min="2815" max="2815" width="8.54296875" style="2" customWidth="1"/>
    <col min="2816" max="2816" width="9.1796875" style="2" customWidth="1"/>
    <col min="2817" max="2817" width="11" style="2" customWidth="1"/>
    <col min="2818" max="2819" width="9.1796875" style="2" customWidth="1"/>
    <col min="2820" max="2820" width="16.26953125" style="2" bestFit="1" customWidth="1"/>
    <col min="2821" max="2821" width="14.54296875" style="2" bestFit="1" customWidth="1"/>
    <col min="2822" max="2822" width="15" style="2" bestFit="1" customWidth="1"/>
    <col min="2823" max="2823" width="9.1796875" style="2"/>
    <col min="2824" max="2824" width="14.453125" style="2" bestFit="1" customWidth="1"/>
    <col min="2825" max="3038" width="9.1796875" style="2"/>
    <col min="3039" max="3039" width="7.26953125" style="2" customWidth="1"/>
    <col min="3040" max="3040" width="13" style="2" bestFit="1" customWidth="1"/>
    <col min="3041" max="3041" width="9.1796875" style="2" customWidth="1"/>
    <col min="3042" max="3042" width="17.26953125" style="2" customWidth="1"/>
    <col min="3043" max="3043" width="9.1796875" style="2" customWidth="1"/>
    <col min="3044" max="3044" width="12" style="2" customWidth="1"/>
    <col min="3045" max="3045" width="9.1796875" style="2" customWidth="1"/>
    <col min="3046" max="3046" width="10.81640625" style="2" customWidth="1"/>
    <col min="3047" max="3047" width="11.453125" style="2" customWidth="1"/>
    <col min="3048" max="3048" width="12.54296875" style="2" customWidth="1"/>
    <col min="3049" max="3049" width="8.54296875" style="2" customWidth="1"/>
    <col min="3050" max="3050" width="9.453125" style="2" customWidth="1"/>
    <col min="3051" max="3051" width="11.54296875" style="2" customWidth="1"/>
    <col min="3052" max="3052" width="9.1796875" style="2" customWidth="1"/>
    <col min="3053" max="3053" width="7.54296875" style="2" customWidth="1"/>
    <col min="3054" max="3054" width="10" style="2" customWidth="1"/>
    <col min="3055" max="3055" width="11.26953125" style="2" customWidth="1"/>
    <col min="3056" max="3056" width="10" style="2" customWidth="1"/>
    <col min="3057" max="3058" width="7" style="2" customWidth="1"/>
    <col min="3059" max="3060" width="7.54296875" style="2" customWidth="1"/>
    <col min="3061" max="3061" width="9.26953125" style="2" customWidth="1"/>
    <col min="3062" max="3062" width="9.453125" style="2" customWidth="1"/>
    <col min="3063" max="3063" width="7" style="2" customWidth="1"/>
    <col min="3064" max="3064" width="9" style="2" customWidth="1"/>
    <col min="3065" max="3065" width="7" style="2" customWidth="1"/>
    <col min="3066" max="3066" width="10.453125" style="2" customWidth="1"/>
    <col min="3067" max="3070" width="7" style="2" customWidth="1"/>
    <col min="3071" max="3071" width="8.54296875" style="2" customWidth="1"/>
    <col min="3072" max="3072" width="9.1796875" style="2" customWidth="1"/>
    <col min="3073" max="3073" width="11" style="2" customWidth="1"/>
    <col min="3074" max="3075" width="9.1796875" style="2" customWidth="1"/>
    <col min="3076" max="3076" width="16.26953125" style="2" bestFit="1" customWidth="1"/>
    <col min="3077" max="3077" width="14.54296875" style="2" bestFit="1" customWidth="1"/>
    <col min="3078" max="3078" width="15" style="2" bestFit="1" customWidth="1"/>
    <col min="3079" max="3079" width="9.1796875" style="2"/>
    <col min="3080" max="3080" width="14.453125" style="2" bestFit="1" customWidth="1"/>
    <col min="3081" max="3294" width="9.1796875" style="2"/>
    <col min="3295" max="3295" width="7.26953125" style="2" customWidth="1"/>
    <col min="3296" max="3296" width="13" style="2" bestFit="1" customWidth="1"/>
    <col min="3297" max="3297" width="9.1796875" style="2" customWidth="1"/>
    <col min="3298" max="3298" width="17.26953125" style="2" customWidth="1"/>
    <col min="3299" max="3299" width="9.1796875" style="2" customWidth="1"/>
    <col min="3300" max="3300" width="12" style="2" customWidth="1"/>
    <col min="3301" max="3301" width="9.1796875" style="2" customWidth="1"/>
    <col min="3302" max="3302" width="10.81640625" style="2" customWidth="1"/>
    <col min="3303" max="3303" width="11.453125" style="2" customWidth="1"/>
    <col min="3304" max="3304" width="12.54296875" style="2" customWidth="1"/>
    <col min="3305" max="3305" width="8.54296875" style="2" customWidth="1"/>
    <col min="3306" max="3306" width="9.453125" style="2" customWidth="1"/>
    <col min="3307" max="3307" width="11.54296875" style="2" customWidth="1"/>
    <col min="3308" max="3308" width="9.1796875" style="2" customWidth="1"/>
    <col min="3309" max="3309" width="7.54296875" style="2" customWidth="1"/>
    <col min="3310" max="3310" width="10" style="2" customWidth="1"/>
    <col min="3311" max="3311" width="11.26953125" style="2" customWidth="1"/>
    <col min="3312" max="3312" width="10" style="2" customWidth="1"/>
    <col min="3313" max="3314" width="7" style="2" customWidth="1"/>
    <col min="3315" max="3316" width="7.54296875" style="2" customWidth="1"/>
    <col min="3317" max="3317" width="9.26953125" style="2" customWidth="1"/>
    <col min="3318" max="3318" width="9.453125" style="2" customWidth="1"/>
    <col min="3319" max="3319" width="7" style="2" customWidth="1"/>
    <col min="3320" max="3320" width="9" style="2" customWidth="1"/>
    <col min="3321" max="3321" width="7" style="2" customWidth="1"/>
    <col min="3322" max="3322" width="10.453125" style="2" customWidth="1"/>
    <col min="3323" max="3326" width="7" style="2" customWidth="1"/>
    <col min="3327" max="3327" width="8.54296875" style="2" customWidth="1"/>
    <col min="3328" max="3328" width="9.1796875" style="2" customWidth="1"/>
    <col min="3329" max="3329" width="11" style="2" customWidth="1"/>
    <col min="3330" max="3331" width="9.1796875" style="2" customWidth="1"/>
    <col min="3332" max="3332" width="16.26953125" style="2" bestFit="1" customWidth="1"/>
    <col min="3333" max="3333" width="14.54296875" style="2" bestFit="1" customWidth="1"/>
    <col min="3334" max="3334" width="15" style="2" bestFit="1" customWidth="1"/>
    <col min="3335" max="3335" width="9.1796875" style="2"/>
    <col min="3336" max="3336" width="14.453125" style="2" bestFit="1" customWidth="1"/>
    <col min="3337" max="3550" width="9.1796875" style="2"/>
    <col min="3551" max="3551" width="7.26953125" style="2" customWidth="1"/>
    <col min="3552" max="3552" width="13" style="2" bestFit="1" customWidth="1"/>
    <col min="3553" max="3553" width="9.1796875" style="2" customWidth="1"/>
    <col min="3554" max="3554" width="17.26953125" style="2" customWidth="1"/>
    <col min="3555" max="3555" width="9.1796875" style="2" customWidth="1"/>
    <col min="3556" max="3556" width="12" style="2" customWidth="1"/>
    <col min="3557" max="3557" width="9.1796875" style="2" customWidth="1"/>
    <col min="3558" max="3558" width="10.81640625" style="2" customWidth="1"/>
    <col min="3559" max="3559" width="11.453125" style="2" customWidth="1"/>
    <col min="3560" max="3560" width="12.54296875" style="2" customWidth="1"/>
    <col min="3561" max="3561" width="8.54296875" style="2" customWidth="1"/>
    <col min="3562" max="3562" width="9.453125" style="2" customWidth="1"/>
    <col min="3563" max="3563" width="11.54296875" style="2" customWidth="1"/>
    <col min="3564" max="3564" width="9.1796875" style="2" customWidth="1"/>
    <col min="3565" max="3565" width="7.54296875" style="2" customWidth="1"/>
    <col min="3566" max="3566" width="10" style="2" customWidth="1"/>
    <col min="3567" max="3567" width="11.26953125" style="2" customWidth="1"/>
    <col min="3568" max="3568" width="10" style="2" customWidth="1"/>
    <col min="3569" max="3570" width="7" style="2" customWidth="1"/>
    <col min="3571" max="3572" width="7.54296875" style="2" customWidth="1"/>
    <col min="3573" max="3573" width="9.26953125" style="2" customWidth="1"/>
    <col min="3574" max="3574" width="9.453125" style="2" customWidth="1"/>
    <col min="3575" max="3575" width="7" style="2" customWidth="1"/>
    <col min="3576" max="3576" width="9" style="2" customWidth="1"/>
    <col min="3577" max="3577" width="7" style="2" customWidth="1"/>
    <col min="3578" max="3578" width="10.453125" style="2" customWidth="1"/>
    <col min="3579" max="3582" width="7" style="2" customWidth="1"/>
    <col min="3583" max="3583" width="8.54296875" style="2" customWidth="1"/>
    <col min="3584" max="3584" width="9.1796875" style="2" customWidth="1"/>
    <col min="3585" max="3585" width="11" style="2" customWidth="1"/>
    <col min="3586" max="3587" width="9.1796875" style="2" customWidth="1"/>
    <col min="3588" max="3588" width="16.26953125" style="2" bestFit="1" customWidth="1"/>
    <col min="3589" max="3589" width="14.54296875" style="2" bestFit="1" customWidth="1"/>
    <col min="3590" max="3590" width="15" style="2" bestFit="1" customWidth="1"/>
    <col min="3591" max="3591" width="9.1796875" style="2"/>
    <col min="3592" max="3592" width="14.453125" style="2" bestFit="1" customWidth="1"/>
    <col min="3593" max="3806" width="9.1796875" style="2"/>
    <col min="3807" max="3807" width="7.26953125" style="2" customWidth="1"/>
    <col min="3808" max="3808" width="13" style="2" bestFit="1" customWidth="1"/>
    <col min="3809" max="3809" width="9.1796875" style="2" customWidth="1"/>
    <col min="3810" max="3810" width="17.26953125" style="2" customWidth="1"/>
    <col min="3811" max="3811" width="9.1796875" style="2" customWidth="1"/>
    <col min="3812" max="3812" width="12" style="2" customWidth="1"/>
    <col min="3813" max="3813" width="9.1796875" style="2" customWidth="1"/>
    <col min="3814" max="3814" width="10.81640625" style="2" customWidth="1"/>
    <col min="3815" max="3815" width="11.453125" style="2" customWidth="1"/>
    <col min="3816" max="3816" width="12.54296875" style="2" customWidth="1"/>
    <col min="3817" max="3817" width="8.54296875" style="2" customWidth="1"/>
    <col min="3818" max="3818" width="9.453125" style="2" customWidth="1"/>
    <col min="3819" max="3819" width="11.54296875" style="2" customWidth="1"/>
    <col min="3820" max="3820" width="9.1796875" style="2" customWidth="1"/>
    <col min="3821" max="3821" width="7.54296875" style="2" customWidth="1"/>
    <col min="3822" max="3822" width="10" style="2" customWidth="1"/>
    <col min="3823" max="3823" width="11.26953125" style="2" customWidth="1"/>
    <col min="3824" max="3824" width="10" style="2" customWidth="1"/>
    <col min="3825" max="3826" width="7" style="2" customWidth="1"/>
    <col min="3827" max="3828" width="7.54296875" style="2" customWidth="1"/>
    <col min="3829" max="3829" width="9.26953125" style="2" customWidth="1"/>
    <col min="3830" max="3830" width="9.453125" style="2" customWidth="1"/>
    <col min="3831" max="3831" width="7" style="2" customWidth="1"/>
    <col min="3832" max="3832" width="9" style="2" customWidth="1"/>
    <col min="3833" max="3833" width="7" style="2" customWidth="1"/>
    <col min="3834" max="3834" width="10.453125" style="2" customWidth="1"/>
    <col min="3835" max="3838" width="7" style="2" customWidth="1"/>
    <col min="3839" max="3839" width="8.54296875" style="2" customWidth="1"/>
    <col min="3840" max="3840" width="9.1796875" style="2" customWidth="1"/>
    <col min="3841" max="3841" width="11" style="2" customWidth="1"/>
    <col min="3842" max="3843" width="9.1796875" style="2" customWidth="1"/>
    <col min="3844" max="3844" width="16.26953125" style="2" bestFit="1" customWidth="1"/>
    <col min="3845" max="3845" width="14.54296875" style="2" bestFit="1" customWidth="1"/>
    <col min="3846" max="3846" width="15" style="2" bestFit="1" customWidth="1"/>
    <col min="3847" max="3847" width="9.1796875" style="2"/>
    <col min="3848" max="3848" width="14.453125" style="2" bestFit="1" customWidth="1"/>
    <col min="3849" max="4062" width="9.1796875" style="2"/>
    <col min="4063" max="4063" width="7.26953125" style="2" customWidth="1"/>
    <col min="4064" max="4064" width="13" style="2" bestFit="1" customWidth="1"/>
    <col min="4065" max="4065" width="9.1796875" style="2" customWidth="1"/>
    <col min="4066" max="4066" width="17.26953125" style="2" customWidth="1"/>
    <col min="4067" max="4067" width="9.1796875" style="2" customWidth="1"/>
    <col min="4068" max="4068" width="12" style="2" customWidth="1"/>
    <col min="4069" max="4069" width="9.1796875" style="2" customWidth="1"/>
    <col min="4070" max="4070" width="10.81640625" style="2" customWidth="1"/>
    <col min="4071" max="4071" width="11.453125" style="2" customWidth="1"/>
    <col min="4072" max="4072" width="12.54296875" style="2" customWidth="1"/>
    <col min="4073" max="4073" width="8.54296875" style="2" customWidth="1"/>
    <col min="4074" max="4074" width="9.453125" style="2" customWidth="1"/>
    <col min="4075" max="4075" width="11.54296875" style="2" customWidth="1"/>
    <col min="4076" max="4076" width="9.1796875" style="2" customWidth="1"/>
    <col min="4077" max="4077" width="7.54296875" style="2" customWidth="1"/>
    <col min="4078" max="4078" width="10" style="2" customWidth="1"/>
    <col min="4079" max="4079" width="11.26953125" style="2" customWidth="1"/>
    <col min="4080" max="4080" width="10" style="2" customWidth="1"/>
    <col min="4081" max="4082" width="7" style="2" customWidth="1"/>
    <col min="4083" max="4084" width="7.54296875" style="2" customWidth="1"/>
    <col min="4085" max="4085" width="9.26953125" style="2" customWidth="1"/>
    <col min="4086" max="4086" width="9.453125" style="2" customWidth="1"/>
    <col min="4087" max="4087" width="7" style="2" customWidth="1"/>
    <col min="4088" max="4088" width="9" style="2" customWidth="1"/>
    <col min="4089" max="4089" width="7" style="2" customWidth="1"/>
    <col min="4090" max="4090" width="10.453125" style="2" customWidth="1"/>
    <col min="4091" max="4094" width="7" style="2" customWidth="1"/>
    <col min="4095" max="4095" width="8.54296875" style="2" customWidth="1"/>
    <col min="4096" max="4096" width="9.1796875" style="2" customWidth="1"/>
    <col min="4097" max="4097" width="11" style="2" customWidth="1"/>
    <col min="4098" max="4099" width="9.1796875" style="2" customWidth="1"/>
    <col min="4100" max="4100" width="16.26953125" style="2" bestFit="1" customWidth="1"/>
    <col min="4101" max="4101" width="14.54296875" style="2" bestFit="1" customWidth="1"/>
    <col min="4102" max="4102" width="15" style="2" bestFit="1" customWidth="1"/>
    <col min="4103" max="4103" width="9.1796875" style="2"/>
    <col min="4104" max="4104" width="14.453125" style="2" bestFit="1" customWidth="1"/>
    <col min="4105" max="4318" width="9.1796875" style="2"/>
    <col min="4319" max="4319" width="7.26953125" style="2" customWidth="1"/>
    <col min="4320" max="4320" width="13" style="2" bestFit="1" customWidth="1"/>
    <col min="4321" max="4321" width="9.1796875" style="2" customWidth="1"/>
    <col min="4322" max="4322" width="17.26953125" style="2" customWidth="1"/>
    <col min="4323" max="4323" width="9.1796875" style="2" customWidth="1"/>
    <col min="4324" max="4324" width="12" style="2" customWidth="1"/>
    <col min="4325" max="4325" width="9.1796875" style="2" customWidth="1"/>
    <col min="4326" max="4326" width="10.81640625" style="2" customWidth="1"/>
    <col min="4327" max="4327" width="11.453125" style="2" customWidth="1"/>
    <col min="4328" max="4328" width="12.54296875" style="2" customWidth="1"/>
    <col min="4329" max="4329" width="8.54296875" style="2" customWidth="1"/>
    <col min="4330" max="4330" width="9.453125" style="2" customWidth="1"/>
    <col min="4331" max="4331" width="11.54296875" style="2" customWidth="1"/>
    <col min="4332" max="4332" width="9.1796875" style="2" customWidth="1"/>
    <col min="4333" max="4333" width="7.54296875" style="2" customWidth="1"/>
    <col min="4334" max="4334" width="10" style="2" customWidth="1"/>
    <col min="4335" max="4335" width="11.26953125" style="2" customWidth="1"/>
    <col min="4336" max="4336" width="10" style="2" customWidth="1"/>
    <col min="4337" max="4338" width="7" style="2" customWidth="1"/>
    <col min="4339" max="4340" width="7.54296875" style="2" customWidth="1"/>
    <col min="4341" max="4341" width="9.26953125" style="2" customWidth="1"/>
    <col min="4342" max="4342" width="9.453125" style="2" customWidth="1"/>
    <col min="4343" max="4343" width="7" style="2" customWidth="1"/>
    <col min="4344" max="4344" width="9" style="2" customWidth="1"/>
    <col min="4345" max="4345" width="7" style="2" customWidth="1"/>
    <col min="4346" max="4346" width="10.453125" style="2" customWidth="1"/>
    <col min="4347" max="4350" width="7" style="2" customWidth="1"/>
    <col min="4351" max="4351" width="8.54296875" style="2" customWidth="1"/>
    <col min="4352" max="4352" width="9.1796875" style="2" customWidth="1"/>
    <col min="4353" max="4353" width="11" style="2" customWidth="1"/>
    <col min="4354" max="4355" width="9.1796875" style="2" customWidth="1"/>
    <col min="4356" max="4356" width="16.26953125" style="2" bestFit="1" customWidth="1"/>
    <col min="4357" max="4357" width="14.54296875" style="2" bestFit="1" customWidth="1"/>
    <col min="4358" max="4358" width="15" style="2" bestFit="1" customWidth="1"/>
    <col min="4359" max="4359" width="9.1796875" style="2"/>
    <col min="4360" max="4360" width="14.453125" style="2" bestFit="1" customWidth="1"/>
    <col min="4361" max="4574" width="9.1796875" style="2"/>
    <col min="4575" max="4575" width="7.26953125" style="2" customWidth="1"/>
    <col min="4576" max="4576" width="13" style="2" bestFit="1" customWidth="1"/>
    <col min="4577" max="4577" width="9.1796875" style="2" customWidth="1"/>
    <col min="4578" max="4578" width="17.26953125" style="2" customWidth="1"/>
    <col min="4579" max="4579" width="9.1796875" style="2" customWidth="1"/>
    <col min="4580" max="4580" width="12" style="2" customWidth="1"/>
    <col min="4581" max="4581" width="9.1796875" style="2" customWidth="1"/>
    <col min="4582" max="4582" width="10.81640625" style="2" customWidth="1"/>
    <col min="4583" max="4583" width="11.453125" style="2" customWidth="1"/>
    <col min="4584" max="4584" width="12.54296875" style="2" customWidth="1"/>
    <col min="4585" max="4585" width="8.54296875" style="2" customWidth="1"/>
    <col min="4586" max="4586" width="9.453125" style="2" customWidth="1"/>
    <col min="4587" max="4587" width="11.54296875" style="2" customWidth="1"/>
    <col min="4588" max="4588" width="9.1796875" style="2" customWidth="1"/>
    <col min="4589" max="4589" width="7.54296875" style="2" customWidth="1"/>
    <col min="4590" max="4590" width="10" style="2" customWidth="1"/>
    <col min="4591" max="4591" width="11.26953125" style="2" customWidth="1"/>
    <col min="4592" max="4592" width="10" style="2" customWidth="1"/>
    <col min="4593" max="4594" width="7" style="2" customWidth="1"/>
    <col min="4595" max="4596" width="7.54296875" style="2" customWidth="1"/>
    <col min="4597" max="4597" width="9.26953125" style="2" customWidth="1"/>
    <col min="4598" max="4598" width="9.453125" style="2" customWidth="1"/>
    <col min="4599" max="4599" width="7" style="2" customWidth="1"/>
    <col min="4600" max="4600" width="9" style="2" customWidth="1"/>
    <col min="4601" max="4601" width="7" style="2" customWidth="1"/>
    <col min="4602" max="4602" width="10.453125" style="2" customWidth="1"/>
    <col min="4603" max="4606" width="7" style="2" customWidth="1"/>
    <col min="4607" max="4607" width="8.54296875" style="2" customWidth="1"/>
    <col min="4608" max="4608" width="9.1796875" style="2" customWidth="1"/>
    <col min="4609" max="4609" width="11" style="2" customWidth="1"/>
    <col min="4610" max="4611" width="9.1796875" style="2" customWidth="1"/>
    <col min="4612" max="4612" width="16.26953125" style="2" bestFit="1" customWidth="1"/>
    <col min="4613" max="4613" width="14.54296875" style="2" bestFit="1" customWidth="1"/>
    <col min="4614" max="4614" width="15" style="2" bestFit="1" customWidth="1"/>
    <col min="4615" max="4615" width="9.1796875" style="2"/>
    <col min="4616" max="4616" width="14.453125" style="2" bestFit="1" customWidth="1"/>
    <col min="4617" max="4830" width="9.1796875" style="2"/>
    <col min="4831" max="4831" width="7.26953125" style="2" customWidth="1"/>
    <col min="4832" max="4832" width="13" style="2" bestFit="1" customWidth="1"/>
    <col min="4833" max="4833" width="9.1796875" style="2" customWidth="1"/>
    <col min="4834" max="4834" width="17.26953125" style="2" customWidth="1"/>
    <col min="4835" max="4835" width="9.1796875" style="2" customWidth="1"/>
    <col min="4836" max="4836" width="12" style="2" customWidth="1"/>
    <col min="4837" max="4837" width="9.1796875" style="2" customWidth="1"/>
    <col min="4838" max="4838" width="10.81640625" style="2" customWidth="1"/>
    <col min="4839" max="4839" width="11.453125" style="2" customWidth="1"/>
    <col min="4840" max="4840" width="12.54296875" style="2" customWidth="1"/>
    <col min="4841" max="4841" width="8.54296875" style="2" customWidth="1"/>
    <col min="4842" max="4842" width="9.453125" style="2" customWidth="1"/>
    <col min="4843" max="4843" width="11.54296875" style="2" customWidth="1"/>
    <col min="4844" max="4844" width="9.1796875" style="2" customWidth="1"/>
    <col min="4845" max="4845" width="7.54296875" style="2" customWidth="1"/>
    <col min="4846" max="4846" width="10" style="2" customWidth="1"/>
    <col min="4847" max="4847" width="11.26953125" style="2" customWidth="1"/>
    <col min="4848" max="4848" width="10" style="2" customWidth="1"/>
    <col min="4849" max="4850" width="7" style="2" customWidth="1"/>
    <col min="4851" max="4852" width="7.54296875" style="2" customWidth="1"/>
    <col min="4853" max="4853" width="9.26953125" style="2" customWidth="1"/>
    <col min="4854" max="4854" width="9.453125" style="2" customWidth="1"/>
    <col min="4855" max="4855" width="7" style="2" customWidth="1"/>
    <col min="4856" max="4856" width="9" style="2" customWidth="1"/>
    <col min="4857" max="4857" width="7" style="2" customWidth="1"/>
    <col min="4858" max="4858" width="10.453125" style="2" customWidth="1"/>
    <col min="4859" max="4862" width="7" style="2" customWidth="1"/>
    <col min="4863" max="4863" width="8.54296875" style="2" customWidth="1"/>
    <col min="4864" max="4864" width="9.1796875" style="2" customWidth="1"/>
    <col min="4865" max="4865" width="11" style="2" customWidth="1"/>
    <col min="4866" max="4867" width="9.1796875" style="2" customWidth="1"/>
    <col min="4868" max="4868" width="16.26953125" style="2" bestFit="1" customWidth="1"/>
    <col min="4869" max="4869" width="14.54296875" style="2" bestFit="1" customWidth="1"/>
    <col min="4870" max="4870" width="15" style="2" bestFit="1" customWidth="1"/>
    <col min="4871" max="4871" width="9.1796875" style="2"/>
    <col min="4872" max="4872" width="14.453125" style="2" bestFit="1" customWidth="1"/>
    <col min="4873" max="5086" width="9.1796875" style="2"/>
    <col min="5087" max="5087" width="7.26953125" style="2" customWidth="1"/>
    <col min="5088" max="5088" width="13" style="2" bestFit="1" customWidth="1"/>
    <col min="5089" max="5089" width="9.1796875" style="2" customWidth="1"/>
    <col min="5090" max="5090" width="17.26953125" style="2" customWidth="1"/>
    <col min="5091" max="5091" width="9.1796875" style="2" customWidth="1"/>
    <col min="5092" max="5092" width="12" style="2" customWidth="1"/>
    <col min="5093" max="5093" width="9.1796875" style="2" customWidth="1"/>
    <col min="5094" max="5094" width="10.81640625" style="2" customWidth="1"/>
    <col min="5095" max="5095" width="11.453125" style="2" customWidth="1"/>
    <col min="5096" max="5096" width="12.54296875" style="2" customWidth="1"/>
    <col min="5097" max="5097" width="8.54296875" style="2" customWidth="1"/>
    <col min="5098" max="5098" width="9.453125" style="2" customWidth="1"/>
    <col min="5099" max="5099" width="11.54296875" style="2" customWidth="1"/>
    <col min="5100" max="5100" width="9.1796875" style="2" customWidth="1"/>
    <col min="5101" max="5101" width="7.54296875" style="2" customWidth="1"/>
    <col min="5102" max="5102" width="10" style="2" customWidth="1"/>
    <col min="5103" max="5103" width="11.26953125" style="2" customWidth="1"/>
    <col min="5104" max="5104" width="10" style="2" customWidth="1"/>
    <col min="5105" max="5106" width="7" style="2" customWidth="1"/>
    <col min="5107" max="5108" width="7.54296875" style="2" customWidth="1"/>
    <col min="5109" max="5109" width="9.26953125" style="2" customWidth="1"/>
    <col min="5110" max="5110" width="9.453125" style="2" customWidth="1"/>
    <col min="5111" max="5111" width="7" style="2" customWidth="1"/>
    <col min="5112" max="5112" width="9" style="2" customWidth="1"/>
    <col min="5113" max="5113" width="7" style="2" customWidth="1"/>
    <col min="5114" max="5114" width="10.453125" style="2" customWidth="1"/>
    <col min="5115" max="5118" width="7" style="2" customWidth="1"/>
    <col min="5119" max="5119" width="8.54296875" style="2" customWidth="1"/>
    <col min="5120" max="5120" width="9.1796875" style="2" customWidth="1"/>
    <col min="5121" max="5121" width="11" style="2" customWidth="1"/>
    <col min="5122" max="5123" width="9.1796875" style="2" customWidth="1"/>
    <col min="5124" max="5124" width="16.26953125" style="2" bestFit="1" customWidth="1"/>
    <col min="5125" max="5125" width="14.54296875" style="2" bestFit="1" customWidth="1"/>
    <col min="5126" max="5126" width="15" style="2" bestFit="1" customWidth="1"/>
    <col min="5127" max="5127" width="9.1796875" style="2"/>
    <col min="5128" max="5128" width="14.453125" style="2" bestFit="1" customWidth="1"/>
    <col min="5129" max="5342" width="9.1796875" style="2"/>
    <col min="5343" max="5343" width="7.26953125" style="2" customWidth="1"/>
    <col min="5344" max="5344" width="13" style="2" bestFit="1" customWidth="1"/>
    <col min="5345" max="5345" width="9.1796875" style="2" customWidth="1"/>
    <col min="5346" max="5346" width="17.26953125" style="2" customWidth="1"/>
    <col min="5347" max="5347" width="9.1796875" style="2" customWidth="1"/>
    <col min="5348" max="5348" width="12" style="2" customWidth="1"/>
    <col min="5349" max="5349" width="9.1796875" style="2" customWidth="1"/>
    <col min="5350" max="5350" width="10.81640625" style="2" customWidth="1"/>
    <col min="5351" max="5351" width="11.453125" style="2" customWidth="1"/>
    <col min="5352" max="5352" width="12.54296875" style="2" customWidth="1"/>
    <col min="5353" max="5353" width="8.54296875" style="2" customWidth="1"/>
    <col min="5354" max="5354" width="9.453125" style="2" customWidth="1"/>
    <col min="5355" max="5355" width="11.54296875" style="2" customWidth="1"/>
    <col min="5356" max="5356" width="9.1796875" style="2" customWidth="1"/>
    <col min="5357" max="5357" width="7.54296875" style="2" customWidth="1"/>
    <col min="5358" max="5358" width="10" style="2" customWidth="1"/>
    <col min="5359" max="5359" width="11.26953125" style="2" customWidth="1"/>
    <col min="5360" max="5360" width="10" style="2" customWidth="1"/>
    <col min="5361" max="5362" width="7" style="2" customWidth="1"/>
    <col min="5363" max="5364" width="7.54296875" style="2" customWidth="1"/>
    <col min="5365" max="5365" width="9.26953125" style="2" customWidth="1"/>
    <col min="5366" max="5366" width="9.453125" style="2" customWidth="1"/>
    <col min="5367" max="5367" width="7" style="2" customWidth="1"/>
    <col min="5368" max="5368" width="9" style="2" customWidth="1"/>
    <col min="5369" max="5369" width="7" style="2" customWidth="1"/>
    <col min="5370" max="5370" width="10.453125" style="2" customWidth="1"/>
    <col min="5371" max="5374" width="7" style="2" customWidth="1"/>
    <col min="5375" max="5375" width="8.54296875" style="2" customWidth="1"/>
    <col min="5376" max="5376" width="9.1796875" style="2" customWidth="1"/>
    <col min="5377" max="5377" width="11" style="2" customWidth="1"/>
    <col min="5378" max="5379" width="9.1796875" style="2" customWidth="1"/>
    <col min="5380" max="5380" width="16.26953125" style="2" bestFit="1" customWidth="1"/>
    <col min="5381" max="5381" width="14.54296875" style="2" bestFit="1" customWidth="1"/>
    <col min="5382" max="5382" width="15" style="2" bestFit="1" customWidth="1"/>
    <col min="5383" max="5383" width="9.1796875" style="2"/>
    <col min="5384" max="5384" width="14.453125" style="2" bestFit="1" customWidth="1"/>
    <col min="5385" max="5598" width="9.1796875" style="2"/>
    <col min="5599" max="5599" width="7.26953125" style="2" customWidth="1"/>
    <col min="5600" max="5600" width="13" style="2" bestFit="1" customWidth="1"/>
    <col min="5601" max="5601" width="9.1796875" style="2" customWidth="1"/>
    <col min="5602" max="5602" width="17.26953125" style="2" customWidth="1"/>
    <col min="5603" max="5603" width="9.1796875" style="2" customWidth="1"/>
    <col min="5604" max="5604" width="12" style="2" customWidth="1"/>
    <col min="5605" max="5605" width="9.1796875" style="2" customWidth="1"/>
    <col min="5606" max="5606" width="10.81640625" style="2" customWidth="1"/>
    <col min="5607" max="5607" width="11.453125" style="2" customWidth="1"/>
    <col min="5608" max="5608" width="12.54296875" style="2" customWidth="1"/>
    <col min="5609" max="5609" width="8.54296875" style="2" customWidth="1"/>
    <col min="5610" max="5610" width="9.453125" style="2" customWidth="1"/>
    <col min="5611" max="5611" width="11.54296875" style="2" customWidth="1"/>
    <col min="5612" max="5612" width="9.1796875" style="2" customWidth="1"/>
    <col min="5613" max="5613" width="7.54296875" style="2" customWidth="1"/>
    <col min="5614" max="5614" width="10" style="2" customWidth="1"/>
    <col min="5615" max="5615" width="11.26953125" style="2" customWidth="1"/>
    <col min="5616" max="5616" width="10" style="2" customWidth="1"/>
    <col min="5617" max="5618" width="7" style="2" customWidth="1"/>
    <col min="5619" max="5620" width="7.54296875" style="2" customWidth="1"/>
    <col min="5621" max="5621" width="9.26953125" style="2" customWidth="1"/>
    <col min="5622" max="5622" width="9.453125" style="2" customWidth="1"/>
    <col min="5623" max="5623" width="7" style="2" customWidth="1"/>
    <col min="5624" max="5624" width="9" style="2" customWidth="1"/>
    <col min="5625" max="5625" width="7" style="2" customWidth="1"/>
    <col min="5626" max="5626" width="10.453125" style="2" customWidth="1"/>
    <col min="5627" max="5630" width="7" style="2" customWidth="1"/>
    <col min="5631" max="5631" width="8.54296875" style="2" customWidth="1"/>
    <col min="5632" max="5632" width="9.1796875" style="2" customWidth="1"/>
    <col min="5633" max="5633" width="11" style="2" customWidth="1"/>
    <col min="5634" max="5635" width="9.1796875" style="2" customWidth="1"/>
    <col min="5636" max="5636" width="16.26953125" style="2" bestFit="1" customWidth="1"/>
    <col min="5637" max="5637" width="14.54296875" style="2" bestFit="1" customWidth="1"/>
    <col min="5638" max="5638" width="15" style="2" bestFit="1" customWidth="1"/>
    <col min="5639" max="5639" width="9.1796875" style="2"/>
    <col min="5640" max="5640" width="14.453125" style="2" bestFit="1" customWidth="1"/>
    <col min="5641" max="5854" width="9.1796875" style="2"/>
    <col min="5855" max="5855" width="7.26953125" style="2" customWidth="1"/>
    <col min="5856" max="5856" width="13" style="2" bestFit="1" customWidth="1"/>
    <col min="5857" max="5857" width="9.1796875" style="2" customWidth="1"/>
    <col min="5858" max="5858" width="17.26953125" style="2" customWidth="1"/>
    <col min="5859" max="5859" width="9.1796875" style="2" customWidth="1"/>
    <col min="5860" max="5860" width="12" style="2" customWidth="1"/>
    <col min="5861" max="5861" width="9.1796875" style="2" customWidth="1"/>
    <col min="5862" max="5862" width="10.81640625" style="2" customWidth="1"/>
    <col min="5863" max="5863" width="11.453125" style="2" customWidth="1"/>
    <col min="5864" max="5864" width="12.54296875" style="2" customWidth="1"/>
    <col min="5865" max="5865" width="8.54296875" style="2" customWidth="1"/>
    <col min="5866" max="5866" width="9.453125" style="2" customWidth="1"/>
    <col min="5867" max="5867" width="11.54296875" style="2" customWidth="1"/>
    <col min="5868" max="5868" width="9.1796875" style="2" customWidth="1"/>
    <col min="5869" max="5869" width="7.54296875" style="2" customWidth="1"/>
    <col min="5870" max="5870" width="10" style="2" customWidth="1"/>
    <col min="5871" max="5871" width="11.26953125" style="2" customWidth="1"/>
    <col min="5872" max="5872" width="10" style="2" customWidth="1"/>
    <col min="5873" max="5874" width="7" style="2" customWidth="1"/>
    <col min="5875" max="5876" width="7.54296875" style="2" customWidth="1"/>
    <col min="5877" max="5877" width="9.26953125" style="2" customWidth="1"/>
    <col min="5878" max="5878" width="9.453125" style="2" customWidth="1"/>
    <col min="5879" max="5879" width="7" style="2" customWidth="1"/>
    <col min="5880" max="5880" width="9" style="2" customWidth="1"/>
    <col min="5881" max="5881" width="7" style="2" customWidth="1"/>
    <col min="5882" max="5882" width="10.453125" style="2" customWidth="1"/>
    <col min="5883" max="5886" width="7" style="2" customWidth="1"/>
    <col min="5887" max="5887" width="8.54296875" style="2" customWidth="1"/>
    <col min="5888" max="5888" width="9.1796875" style="2" customWidth="1"/>
    <col min="5889" max="5889" width="11" style="2" customWidth="1"/>
    <col min="5890" max="5891" width="9.1796875" style="2" customWidth="1"/>
    <col min="5892" max="5892" width="16.26953125" style="2" bestFit="1" customWidth="1"/>
    <col min="5893" max="5893" width="14.54296875" style="2" bestFit="1" customWidth="1"/>
    <col min="5894" max="5894" width="15" style="2" bestFit="1" customWidth="1"/>
    <col min="5895" max="5895" width="9.1796875" style="2"/>
    <col min="5896" max="5896" width="14.453125" style="2" bestFit="1" customWidth="1"/>
    <col min="5897" max="6110" width="9.1796875" style="2"/>
    <col min="6111" max="6111" width="7.26953125" style="2" customWidth="1"/>
    <col min="6112" max="6112" width="13" style="2" bestFit="1" customWidth="1"/>
    <col min="6113" max="6113" width="9.1796875" style="2" customWidth="1"/>
    <col min="6114" max="6114" width="17.26953125" style="2" customWidth="1"/>
    <col min="6115" max="6115" width="9.1796875" style="2" customWidth="1"/>
    <col min="6116" max="6116" width="12" style="2" customWidth="1"/>
    <col min="6117" max="6117" width="9.1796875" style="2" customWidth="1"/>
    <col min="6118" max="6118" width="10.81640625" style="2" customWidth="1"/>
    <col min="6119" max="6119" width="11.453125" style="2" customWidth="1"/>
    <col min="6120" max="6120" width="12.54296875" style="2" customWidth="1"/>
    <col min="6121" max="6121" width="8.54296875" style="2" customWidth="1"/>
    <col min="6122" max="6122" width="9.453125" style="2" customWidth="1"/>
    <col min="6123" max="6123" width="11.54296875" style="2" customWidth="1"/>
    <col min="6124" max="6124" width="9.1796875" style="2" customWidth="1"/>
    <col min="6125" max="6125" width="7.54296875" style="2" customWidth="1"/>
    <col min="6126" max="6126" width="10" style="2" customWidth="1"/>
    <col min="6127" max="6127" width="11.26953125" style="2" customWidth="1"/>
    <col min="6128" max="6128" width="10" style="2" customWidth="1"/>
    <col min="6129" max="6130" width="7" style="2" customWidth="1"/>
    <col min="6131" max="6132" width="7.54296875" style="2" customWidth="1"/>
    <col min="6133" max="6133" width="9.26953125" style="2" customWidth="1"/>
    <col min="6134" max="6134" width="9.453125" style="2" customWidth="1"/>
    <col min="6135" max="6135" width="7" style="2" customWidth="1"/>
    <col min="6136" max="6136" width="9" style="2" customWidth="1"/>
    <col min="6137" max="6137" width="7" style="2" customWidth="1"/>
    <col min="6138" max="6138" width="10.453125" style="2" customWidth="1"/>
    <col min="6139" max="6142" width="7" style="2" customWidth="1"/>
    <col min="6143" max="6143" width="8.54296875" style="2" customWidth="1"/>
    <col min="6144" max="6144" width="9.1796875" style="2" customWidth="1"/>
    <col min="6145" max="6145" width="11" style="2" customWidth="1"/>
    <col min="6146" max="6147" width="9.1796875" style="2" customWidth="1"/>
    <col min="6148" max="6148" width="16.26953125" style="2" bestFit="1" customWidth="1"/>
    <col min="6149" max="6149" width="14.54296875" style="2" bestFit="1" customWidth="1"/>
    <col min="6150" max="6150" width="15" style="2" bestFit="1" customWidth="1"/>
    <col min="6151" max="6151" width="9.1796875" style="2"/>
    <col min="6152" max="6152" width="14.453125" style="2" bestFit="1" customWidth="1"/>
    <col min="6153" max="6366" width="9.1796875" style="2"/>
    <col min="6367" max="6367" width="7.26953125" style="2" customWidth="1"/>
    <col min="6368" max="6368" width="13" style="2" bestFit="1" customWidth="1"/>
    <col min="6369" max="6369" width="9.1796875" style="2" customWidth="1"/>
    <col min="6370" max="6370" width="17.26953125" style="2" customWidth="1"/>
    <col min="6371" max="6371" width="9.1796875" style="2" customWidth="1"/>
    <col min="6372" max="6372" width="12" style="2" customWidth="1"/>
    <col min="6373" max="6373" width="9.1796875" style="2" customWidth="1"/>
    <col min="6374" max="6374" width="10.81640625" style="2" customWidth="1"/>
    <col min="6375" max="6375" width="11.453125" style="2" customWidth="1"/>
    <col min="6376" max="6376" width="12.54296875" style="2" customWidth="1"/>
    <col min="6377" max="6377" width="8.54296875" style="2" customWidth="1"/>
    <col min="6378" max="6378" width="9.453125" style="2" customWidth="1"/>
    <col min="6379" max="6379" width="11.54296875" style="2" customWidth="1"/>
    <col min="6380" max="6380" width="9.1796875" style="2" customWidth="1"/>
    <col min="6381" max="6381" width="7.54296875" style="2" customWidth="1"/>
    <col min="6382" max="6382" width="10" style="2" customWidth="1"/>
    <col min="6383" max="6383" width="11.26953125" style="2" customWidth="1"/>
    <col min="6384" max="6384" width="10" style="2" customWidth="1"/>
    <col min="6385" max="6386" width="7" style="2" customWidth="1"/>
    <col min="6387" max="6388" width="7.54296875" style="2" customWidth="1"/>
    <col min="6389" max="6389" width="9.26953125" style="2" customWidth="1"/>
    <col min="6390" max="6390" width="9.453125" style="2" customWidth="1"/>
    <col min="6391" max="6391" width="7" style="2" customWidth="1"/>
    <col min="6392" max="6392" width="9" style="2" customWidth="1"/>
    <col min="6393" max="6393" width="7" style="2" customWidth="1"/>
    <col min="6394" max="6394" width="10.453125" style="2" customWidth="1"/>
    <col min="6395" max="6398" width="7" style="2" customWidth="1"/>
    <col min="6399" max="6399" width="8.54296875" style="2" customWidth="1"/>
    <col min="6400" max="6400" width="9.1796875" style="2" customWidth="1"/>
    <col min="6401" max="6401" width="11" style="2" customWidth="1"/>
    <col min="6402" max="6403" width="9.1796875" style="2" customWidth="1"/>
    <col min="6404" max="6404" width="16.26953125" style="2" bestFit="1" customWidth="1"/>
    <col min="6405" max="6405" width="14.54296875" style="2" bestFit="1" customWidth="1"/>
    <col min="6406" max="6406" width="15" style="2" bestFit="1" customWidth="1"/>
    <col min="6407" max="6407" width="9.1796875" style="2"/>
    <col min="6408" max="6408" width="14.453125" style="2" bestFit="1" customWidth="1"/>
    <col min="6409" max="6622" width="9.1796875" style="2"/>
    <col min="6623" max="6623" width="7.26953125" style="2" customWidth="1"/>
    <col min="6624" max="6624" width="13" style="2" bestFit="1" customWidth="1"/>
    <col min="6625" max="6625" width="9.1796875" style="2" customWidth="1"/>
    <col min="6626" max="6626" width="17.26953125" style="2" customWidth="1"/>
    <col min="6627" max="6627" width="9.1796875" style="2" customWidth="1"/>
    <col min="6628" max="6628" width="12" style="2" customWidth="1"/>
    <col min="6629" max="6629" width="9.1796875" style="2" customWidth="1"/>
    <col min="6630" max="6630" width="10.81640625" style="2" customWidth="1"/>
    <col min="6631" max="6631" width="11.453125" style="2" customWidth="1"/>
    <col min="6632" max="6632" width="12.54296875" style="2" customWidth="1"/>
    <col min="6633" max="6633" width="8.54296875" style="2" customWidth="1"/>
    <col min="6634" max="6634" width="9.453125" style="2" customWidth="1"/>
    <col min="6635" max="6635" width="11.54296875" style="2" customWidth="1"/>
    <col min="6636" max="6636" width="9.1796875" style="2" customWidth="1"/>
    <col min="6637" max="6637" width="7.54296875" style="2" customWidth="1"/>
    <col min="6638" max="6638" width="10" style="2" customWidth="1"/>
    <col min="6639" max="6639" width="11.26953125" style="2" customWidth="1"/>
    <col min="6640" max="6640" width="10" style="2" customWidth="1"/>
    <col min="6641" max="6642" width="7" style="2" customWidth="1"/>
    <col min="6643" max="6644" width="7.54296875" style="2" customWidth="1"/>
    <col min="6645" max="6645" width="9.26953125" style="2" customWidth="1"/>
    <col min="6646" max="6646" width="9.453125" style="2" customWidth="1"/>
    <col min="6647" max="6647" width="7" style="2" customWidth="1"/>
    <col min="6648" max="6648" width="9" style="2" customWidth="1"/>
    <col min="6649" max="6649" width="7" style="2" customWidth="1"/>
    <col min="6650" max="6650" width="10.453125" style="2" customWidth="1"/>
    <col min="6651" max="6654" width="7" style="2" customWidth="1"/>
    <col min="6655" max="6655" width="8.54296875" style="2" customWidth="1"/>
    <col min="6656" max="6656" width="9.1796875" style="2" customWidth="1"/>
    <col min="6657" max="6657" width="11" style="2" customWidth="1"/>
    <col min="6658" max="6659" width="9.1796875" style="2" customWidth="1"/>
    <col min="6660" max="6660" width="16.26953125" style="2" bestFit="1" customWidth="1"/>
    <col min="6661" max="6661" width="14.54296875" style="2" bestFit="1" customWidth="1"/>
    <col min="6662" max="6662" width="15" style="2" bestFit="1" customWidth="1"/>
    <col min="6663" max="6663" width="9.1796875" style="2"/>
    <col min="6664" max="6664" width="14.453125" style="2" bestFit="1" customWidth="1"/>
    <col min="6665" max="6878" width="9.1796875" style="2"/>
    <col min="6879" max="6879" width="7.26953125" style="2" customWidth="1"/>
    <col min="6880" max="6880" width="13" style="2" bestFit="1" customWidth="1"/>
    <col min="6881" max="6881" width="9.1796875" style="2" customWidth="1"/>
    <col min="6882" max="6882" width="17.26953125" style="2" customWidth="1"/>
    <col min="6883" max="6883" width="9.1796875" style="2" customWidth="1"/>
    <col min="6884" max="6884" width="12" style="2" customWidth="1"/>
    <col min="6885" max="6885" width="9.1796875" style="2" customWidth="1"/>
    <col min="6886" max="6886" width="10.81640625" style="2" customWidth="1"/>
    <col min="6887" max="6887" width="11.453125" style="2" customWidth="1"/>
    <col min="6888" max="6888" width="12.54296875" style="2" customWidth="1"/>
    <col min="6889" max="6889" width="8.54296875" style="2" customWidth="1"/>
    <col min="6890" max="6890" width="9.453125" style="2" customWidth="1"/>
    <col min="6891" max="6891" width="11.54296875" style="2" customWidth="1"/>
    <col min="6892" max="6892" width="9.1796875" style="2" customWidth="1"/>
    <col min="6893" max="6893" width="7.54296875" style="2" customWidth="1"/>
    <col min="6894" max="6894" width="10" style="2" customWidth="1"/>
    <col min="6895" max="6895" width="11.26953125" style="2" customWidth="1"/>
    <col min="6896" max="6896" width="10" style="2" customWidth="1"/>
    <col min="6897" max="6898" width="7" style="2" customWidth="1"/>
    <col min="6899" max="6900" width="7.54296875" style="2" customWidth="1"/>
    <col min="6901" max="6901" width="9.26953125" style="2" customWidth="1"/>
    <col min="6902" max="6902" width="9.453125" style="2" customWidth="1"/>
    <col min="6903" max="6903" width="7" style="2" customWidth="1"/>
    <col min="6904" max="6904" width="9" style="2" customWidth="1"/>
    <col min="6905" max="6905" width="7" style="2" customWidth="1"/>
    <col min="6906" max="6906" width="10.453125" style="2" customWidth="1"/>
    <col min="6907" max="6910" width="7" style="2" customWidth="1"/>
    <col min="6911" max="6911" width="8.54296875" style="2" customWidth="1"/>
    <col min="6912" max="6912" width="9.1796875" style="2" customWidth="1"/>
    <col min="6913" max="6913" width="11" style="2" customWidth="1"/>
    <col min="6914" max="6915" width="9.1796875" style="2" customWidth="1"/>
    <col min="6916" max="6916" width="16.26953125" style="2" bestFit="1" customWidth="1"/>
    <col min="6917" max="6917" width="14.54296875" style="2" bestFit="1" customWidth="1"/>
    <col min="6918" max="6918" width="15" style="2" bestFit="1" customWidth="1"/>
    <col min="6919" max="6919" width="9.1796875" style="2"/>
    <col min="6920" max="6920" width="14.453125" style="2" bestFit="1" customWidth="1"/>
    <col min="6921" max="7134" width="9.1796875" style="2"/>
    <col min="7135" max="7135" width="7.26953125" style="2" customWidth="1"/>
    <col min="7136" max="7136" width="13" style="2" bestFit="1" customWidth="1"/>
    <col min="7137" max="7137" width="9.1796875" style="2" customWidth="1"/>
    <col min="7138" max="7138" width="17.26953125" style="2" customWidth="1"/>
    <col min="7139" max="7139" width="9.1796875" style="2" customWidth="1"/>
    <col min="7140" max="7140" width="12" style="2" customWidth="1"/>
    <col min="7141" max="7141" width="9.1796875" style="2" customWidth="1"/>
    <col min="7142" max="7142" width="10.81640625" style="2" customWidth="1"/>
    <col min="7143" max="7143" width="11.453125" style="2" customWidth="1"/>
    <col min="7144" max="7144" width="12.54296875" style="2" customWidth="1"/>
    <col min="7145" max="7145" width="8.54296875" style="2" customWidth="1"/>
    <col min="7146" max="7146" width="9.453125" style="2" customWidth="1"/>
    <col min="7147" max="7147" width="11.54296875" style="2" customWidth="1"/>
    <col min="7148" max="7148" width="9.1796875" style="2" customWidth="1"/>
    <col min="7149" max="7149" width="7.54296875" style="2" customWidth="1"/>
    <col min="7150" max="7150" width="10" style="2" customWidth="1"/>
    <col min="7151" max="7151" width="11.26953125" style="2" customWidth="1"/>
    <col min="7152" max="7152" width="10" style="2" customWidth="1"/>
    <col min="7153" max="7154" width="7" style="2" customWidth="1"/>
    <col min="7155" max="7156" width="7.54296875" style="2" customWidth="1"/>
    <col min="7157" max="7157" width="9.26953125" style="2" customWidth="1"/>
    <col min="7158" max="7158" width="9.453125" style="2" customWidth="1"/>
    <col min="7159" max="7159" width="7" style="2" customWidth="1"/>
    <col min="7160" max="7160" width="9" style="2" customWidth="1"/>
    <col min="7161" max="7161" width="7" style="2" customWidth="1"/>
    <col min="7162" max="7162" width="10.453125" style="2" customWidth="1"/>
    <col min="7163" max="7166" width="7" style="2" customWidth="1"/>
    <col min="7167" max="7167" width="8.54296875" style="2" customWidth="1"/>
    <col min="7168" max="7168" width="9.1796875" style="2" customWidth="1"/>
    <col min="7169" max="7169" width="11" style="2" customWidth="1"/>
    <col min="7170" max="7171" width="9.1796875" style="2" customWidth="1"/>
    <col min="7172" max="7172" width="16.26953125" style="2" bestFit="1" customWidth="1"/>
    <col min="7173" max="7173" width="14.54296875" style="2" bestFit="1" customWidth="1"/>
    <col min="7174" max="7174" width="15" style="2" bestFit="1" customWidth="1"/>
    <col min="7175" max="7175" width="9.1796875" style="2"/>
    <col min="7176" max="7176" width="14.453125" style="2" bestFit="1" customWidth="1"/>
    <col min="7177" max="7390" width="9.1796875" style="2"/>
    <col min="7391" max="7391" width="7.26953125" style="2" customWidth="1"/>
    <col min="7392" max="7392" width="13" style="2" bestFit="1" customWidth="1"/>
    <col min="7393" max="7393" width="9.1796875" style="2" customWidth="1"/>
    <col min="7394" max="7394" width="17.26953125" style="2" customWidth="1"/>
    <col min="7395" max="7395" width="9.1796875" style="2" customWidth="1"/>
    <col min="7396" max="7396" width="12" style="2" customWidth="1"/>
    <col min="7397" max="7397" width="9.1796875" style="2" customWidth="1"/>
    <col min="7398" max="7398" width="10.81640625" style="2" customWidth="1"/>
    <col min="7399" max="7399" width="11.453125" style="2" customWidth="1"/>
    <col min="7400" max="7400" width="12.54296875" style="2" customWidth="1"/>
    <col min="7401" max="7401" width="8.54296875" style="2" customWidth="1"/>
    <col min="7402" max="7402" width="9.453125" style="2" customWidth="1"/>
    <col min="7403" max="7403" width="11.54296875" style="2" customWidth="1"/>
    <col min="7404" max="7404" width="9.1796875" style="2" customWidth="1"/>
    <col min="7405" max="7405" width="7.54296875" style="2" customWidth="1"/>
    <col min="7406" max="7406" width="10" style="2" customWidth="1"/>
    <col min="7407" max="7407" width="11.26953125" style="2" customWidth="1"/>
    <col min="7408" max="7408" width="10" style="2" customWidth="1"/>
    <col min="7409" max="7410" width="7" style="2" customWidth="1"/>
    <col min="7411" max="7412" width="7.54296875" style="2" customWidth="1"/>
    <col min="7413" max="7413" width="9.26953125" style="2" customWidth="1"/>
    <col min="7414" max="7414" width="9.453125" style="2" customWidth="1"/>
    <col min="7415" max="7415" width="7" style="2" customWidth="1"/>
    <col min="7416" max="7416" width="9" style="2" customWidth="1"/>
    <col min="7417" max="7417" width="7" style="2" customWidth="1"/>
    <col min="7418" max="7418" width="10.453125" style="2" customWidth="1"/>
    <col min="7419" max="7422" width="7" style="2" customWidth="1"/>
    <col min="7423" max="7423" width="8.54296875" style="2" customWidth="1"/>
    <col min="7424" max="7424" width="9.1796875" style="2" customWidth="1"/>
    <col min="7425" max="7425" width="11" style="2" customWidth="1"/>
    <col min="7426" max="7427" width="9.1796875" style="2" customWidth="1"/>
    <col min="7428" max="7428" width="16.26953125" style="2" bestFit="1" customWidth="1"/>
    <col min="7429" max="7429" width="14.54296875" style="2" bestFit="1" customWidth="1"/>
    <col min="7430" max="7430" width="15" style="2" bestFit="1" customWidth="1"/>
    <col min="7431" max="7431" width="9.1796875" style="2"/>
    <col min="7432" max="7432" width="14.453125" style="2" bestFit="1" customWidth="1"/>
    <col min="7433" max="7646" width="9.1796875" style="2"/>
    <col min="7647" max="7647" width="7.26953125" style="2" customWidth="1"/>
    <col min="7648" max="7648" width="13" style="2" bestFit="1" customWidth="1"/>
    <col min="7649" max="7649" width="9.1796875" style="2" customWidth="1"/>
    <col min="7650" max="7650" width="17.26953125" style="2" customWidth="1"/>
    <col min="7651" max="7651" width="9.1796875" style="2" customWidth="1"/>
    <col min="7652" max="7652" width="12" style="2" customWidth="1"/>
    <col min="7653" max="7653" width="9.1796875" style="2" customWidth="1"/>
    <col min="7654" max="7654" width="10.81640625" style="2" customWidth="1"/>
    <col min="7655" max="7655" width="11.453125" style="2" customWidth="1"/>
    <col min="7656" max="7656" width="12.54296875" style="2" customWidth="1"/>
    <col min="7657" max="7657" width="8.54296875" style="2" customWidth="1"/>
    <col min="7658" max="7658" width="9.453125" style="2" customWidth="1"/>
    <col min="7659" max="7659" width="11.54296875" style="2" customWidth="1"/>
    <col min="7660" max="7660" width="9.1796875" style="2" customWidth="1"/>
    <col min="7661" max="7661" width="7.54296875" style="2" customWidth="1"/>
    <col min="7662" max="7662" width="10" style="2" customWidth="1"/>
    <col min="7663" max="7663" width="11.26953125" style="2" customWidth="1"/>
    <col min="7664" max="7664" width="10" style="2" customWidth="1"/>
    <col min="7665" max="7666" width="7" style="2" customWidth="1"/>
    <col min="7667" max="7668" width="7.54296875" style="2" customWidth="1"/>
    <col min="7669" max="7669" width="9.26953125" style="2" customWidth="1"/>
    <col min="7670" max="7670" width="9.453125" style="2" customWidth="1"/>
    <col min="7671" max="7671" width="7" style="2" customWidth="1"/>
    <col min="7672" max="7672" width="9" style="2" customWidth="1"/>
    <col min="7673" max="7673" width="7" style="2" customWidth="1"/>
    <col min="7674" max="7674" width="10.453125" style="2" customWidth="1"/>
    <col min="7675" max="7678" width="7" style="2" customWidth="1"/>
    <col min="7679" max="7679" width="8.54296875" style="2" customWidth="1"/>
    <col min="7680" max="7680" width="9.1796875" style="2" customWidth="1"/>
    <col min="7681" max="7681" width="11" style="2" customWidth="1"/>
    <col min="7682" max="7683" width="9.1796875" style="2" customWidth="1"/>
    <col min="7684" max="7684" width="16.26953125" style="2" bestFit="1" customWidth="1"/>
    <col min="7685" max="7685" width="14.54296875" style="2" bestFit="1" customWidth="1"/>
    <col min="7686" max="7686" width="15" style="2" bestFit="1" customWidth="1"/>
    <col min="7687" max="7687" width="9.1796875" style="2"/>
    <col min="7688" max="7688" width="14.453125" style="2" bestFit="1" customWidth="1"/>
    <col min="7689" max="7902" width="9.1796875" style="2"/>
    <col min="7903" max="7903" width="7.26953125" style="2" customWidth="1"/>
    <col min="7904" max="7904" width="13" style="2" bestFit="1" customWidth="1"/>
    <col min="7905" max="7905" width="9.1796875" style="2" customWidth="1"/>
    <col min="7906" max="7906" width="17.26953125" style="2" customWidth="1"/>
    <col min="7907" max="7907" width="9.1796875" style="2" customWidth="1"/>
    <col min="7908" max="7908" width="12" style="2" customWidth="1"/>
    <col min="7909" max="7909" width="9.1796875" style="2" customWidth="1"/>
    <col min="7910" max="7910" width="10.81640625" style="2" customWidth="1"/>
    <col min="7911" max="7911" width="11.453125" style="2" customWidth="1"/>
    <col min="7912" max="7912" width="12.54296875" style="2" customWidth="1"/>
    <col min="7913" max="7913" width="8.54296875" style="2" customWidth="1"/>
    <col min="7914" max="7914" width="9.453125" style="2" customWidth="1"/>
    <col min="7915" max="7915" width="11.54296875" style="2" customWidth="1"/>
    <col min="7916" max="7916" width="9.1796875" style="2" customWidth="1"/>
    <col min="7917" max="7917" width="7.54296875" style="2" customWidth="1"/>
    <col min="7918" max="7918" width="10" style="2" customWidth="1"/>
    <col min="7919" max="7919" width="11.26953125" style="2" customWidth="1"/>
    <col min="7920" max="7920" width="10" style="2" customWidth="1"/>
    <col min="7921" max="7922" width="7" style="2" customWidth="1"/>
    <col min="7923" max="7924" width="7.54296875" style="2" customWidth="1"/>
    <col min="7925" max="7925" width="9.26953125" style="2" customWidth="1"/>
    <col min="7926" max="7926" width="9.453125" style="2" customWidth="1"/>
    <col min="7927" max="7927" width="7" style="2" customWidth="1"/>
    <col min="7928" max="7928" width="9" style="2" customWidth="1"/>
    <col min="7929" max="7929" width="7" style="2" customWidth="1"/>
    <col min="7930" max="7930" width="10.453125" style="2" customWidth="1"/>
    <col min="7931" max="7934" width="7" style="2" customWidth="1"/>
    <col min="7935" max="7935" width="8.54296875" style="2" customWidth="1"/>
    <col min="7936" max="7936" width="9.1796875" style="2" customWidth="1"/>
    <col min="7937" max="7937" width="11" style="2" customWidth="1"/>
    <col min="7938" max="7939" width="9.1796875" style="2" customWidth="1"/>
    <col min="7940" max="7940" width="16.26953125" style="2" bestFit="1" customWidth="1"/>
    <col min="7941" max="7941" width="14.54296875" style="2" bestFit="1" customWidth="1"/>
    <col min="7942" max="7942" width="15" style="2" bestFit="1" customWidth="1"/>
    <col min="7943" max="7943" width="9.1796875" style="2"/>
    <col min="7944" max="7944" width="14.453125" style="2" bestFit="1" customWidth="1"/>
    <col min="7945" max="8158" width="9.1796875" style="2"/>
    <col min="8159" max="8159" width="7.26953125" style="2" customWidth="1"/>
    <col min="8160" max="8160" width="13" style="2" bestFit="1" customWidth="1"/>
    <col min="8161" max="8161" width="9.1796875" style="2" customWidth="1"/>
    <col min="8162" max="8162" width="17.26953125" style="2" customWidth="1"/>
    <col min="8163" max="8163" width="9.1796875" style="2" customWidth="1"/>
    <col min="8164" max="8164" width="12" style="2" customWidth="1"/>
    <col min="8165" max="8165" width="9.1796875" style="2" customWidth="1"/>
    <col min="8166" max="8166" width="10.81640625" style="2" customWidth="1"/>
    <col min="8167" max="8167" width="11.453125" style="2" customWidth="1"/>
    <col min="8168" max="8168" width="12.54296875" style="2" customWidth="1"/>
    <col min="8169" max="8169" width="8.54296875" style="2" customWidth="1"/>
    <col min="8170" max="8170" width="9.453125" style="2" customWidth="1"/>
    <col min="8171" max="8171" width="11.54296875" style="2" customWidth="1"/>
    <col min="8172" max="8172" width="9.1796875" style="2" customWidth="1"/>
    <col min="8173" max="8173" width="7.54296875" style="2" customWidth="1"/>
    <col min="8174" max="8174" width="10" style="2" customWidth="1"/>
    <col min="8175" max="8175" width="11.26953125" style="2" customWidth="1"/>
    <col min="8176" max="8176" width="10" style="2" customWidth="1"/>
    <col min="8177" max="8178" width="7" style="2" customWidth="1"/>
    <col min="8179" max="8180" width="7.54296875" style="2" customWidth="1"/>
    <col min="8181" max="8181" width="9.26953125" style="2" customWidth="1"/>
    <col min="8182" max="8182" width="9.453125" style="2" customWidth="1"/>
    <col min="8183" max="8183" width="7" style="2" customWidth="1"/>
    <col min="8184" max="8184" width="9" style="2" customWidth="1"/>
    <col min="8185" max="8185" width="7" style="2" customWidth="1"/>
    <col min="8186" max="8186" width="10.453125" style="2" customWidth="1"/>
    <col min="8187" max="8190" width="7" style="2" customWidth="1"/>
    <col min="8191" max="8191" width="8.54296875" style="2" customWidth="1"/>
    <col min="8192" max="8192" width="9.1796875" style="2" customWidth="1"/>
    <col min="8193" max="8193" width="11" style="2" customWidth="1"/>
    <col min="8194" max="8195" width="9.1796875" style="2" customWidth="1"/>
    <col min="8196" max="8196" width="16.26953125" style="2" bestFit="1" customWidth="1"/>
    <col min="8197" max="8197" width="14.54296875" style="2" bestFit="1" customWidth="1"/>
    <col min="8198" max="8198" width="15" style="2" bestFit="1" customWidth="1"/>
    <col min="8199" max="8199" width="9.1796875" style="2"/>
    <col min="8200" max="8200" width="14.453125" style="2" bestFit="1" customWidth="1"/>
    <col min="8201" max="8414" width="9.1796875" style="2"/>
    <col min="8415" max="8415" width="7.26953125" style="2" customWidth="1"/>
    <col min="8416" max="8416" width="13" style="2" bestFit="1" customWidth="1"/>
    <col min="8417" max="8417" width="9.1796875" style="2" customWidth="1"/>
    <col min="8418" max="8418" width="17.26953125" style="2" customWidth="1"/>
    <col min="8419" max="8419" width="9.1796875" style="2" customWidth="1"/>
    <col min="8420" max="8420" width="12" style="2" customWidth="1"/>
    <col min="8421" max="8421" width="9.1796875" style="2" customWidth="1"/>
    <col min="8422" max="8422" width="10.81640625" style="2" customWidth="1"/>
    <col min="8423" max="8423" width="11.453125" style="2" customWidth="1"/>
    <col min="8424" max="8424" width="12.54296875" style="2" customWidth="1"/>
    <col min="8425" max="8425" width="8.54296875" style="2" customWidth="1"/>
    <col min="8426" max="8426" width="9.453125" style="2" customWidth="1"/>
    <col min="8427" max="8427" width="11.54296875" style="2" customWidth="1"/>
    <col min="8428" max="8428" width="9.1796875" style="2" customWidth="1"/>
    <col min="8429" max="8429" width="7.54296875" style="2" customWidth="1"/>
    <col min="8430" max="8430" width="10" style="2" customWidth="1"/>
    <col min="8431" max="8431" width="11.26953125" style="2" customWidth="1"/>
    <col min="8432" max="8432" width="10" style="2" customWidth="1"/>
    <col min="8433" max="8434" width="7" style="2" customWidth="1"/>
    <col min="8435" max="8436" width="7.54296875" style="2" customWidth="1"/>
    <col min="8437" max="8437" width="9.26953125" style="2" customWidth="1"/>
    <col min="8438" max="8438" width="9.453125" style="2" customWidth="1"/>
    <col min="8439" max="8439" width="7" style="2" customWidth="1"/>
    <col min="8440" max="8440" width="9" style="2" customWidth="1"/>
    <col min="8441" max="8441" width="7" style="2" customWidth="1"/>
    <col min="8442" max="8442" width="10.453125" style="2" customWidth="1"/>
    <col min="8443" max="8446" width="7" style="2" customWidth="1"/>
    <col min="8447" max="8447" width="8.54296875" style="2" customWidth="1"/>
    <col min="8448" max="8448" width="9.1796875" style="2" customWidth="1"/>
    <col min="8449" max="8449" width="11" style="2" customWidth="1"/>
    <col min="8450" max="8451" width="9.1796875" style="2" customWidth="1"/>
    <col min="8452" max="8452" width="16.26953125" style="2" bestFit="1" customWidth="1"/>
    <col min="8453" max="8453" width="14.54296875" style="2" bestFit="1" customWidth="1"/>
    <col min="8454" max="8454" width="15" style="2" bestFit="1" customWidth="1"/>
    <col min="8455" max="8455" width="9.1796875" style="2"/>
    <col min="8456" max="8456" width="14.453125" style="2" bestFit="1" customWidth="1"/>
    <col min="8457" max="8670" width="9.1796875" style="2"/>
    <col min="8671" max="8671" width="7.26953125" style="2" customWidth="1"/>
    <col min="8672" max="8672" width="13" style="2" bestFit="1" customWidth="1"/>
    <col min="8673" max="8673" width="9.1796875" style="2" customWidth="1"/>
    <col min="8674" max="8674" width="17.26953125" style="2" customWidth="1"/>
    <col min="8675" max="8675" width="9.1796875" style="2" customWidth="1"/>
    <col min="8676" max="8676" width="12" style="2" customWidth="1"/>
    <col min="8677" max="8677" width="9.1796875" style="2" customWidth="1"/>
    <col min="8678" max="8678" width="10.81640625" style="2" customWidth="1"/>
    <col min="8679" max="8679" width="11.453125" style="2" customWidth="1"/>
    <col min="8680" max="8680" width="12.54296875" style="2" customWidth="1"/>
    <col min="8681" max="8681" width="8.54296875" style="2" customWidth="1"/>
    <col min="8682" max="8682" width="9.453125" style="2" customWidth="1"/>
    <col min="8683" max="8683" width="11.54296875" style="2" customWidth="1"/>
    <col min="8684" max="8684" width="9.1796875" style="2" customWidth="1"/>
    <col min="8685" max="8685" width="7.54296875" style="2" customWidth="1"/>
    <col min="8686" max="8686" width="10" style="2" customWidth="1"/>
    <col min="8687" max="8687" width="11.26953125" style="2" customWidth="1"/>
    <col min="8688" max="8688" width="10" style="2" customWidth="1"/>
    <col min="8689" max="8690" width="7" style="2" customWidth="1"/>
    <col min="8691" max="8692" width="7.54296875" style="2" customWidth="1"/>
    <col min="8693" max="8693" width="9.26953125" style="2" customWidth="1"/>
    <col min="8694" max="8694" width="9.453125" style="2" customWidth="1"/>
    <col min="8695" max="8695" width="7" style="2" customWidth="1"/>
    <col min="8696" max="8696" width="9" style="2" customWidth="1"/>
    <col min="8697" max="8697" width="7" style="2" customWidth="1"/>
    <col min="8698" max="8698" width="10.453125" style="2" customWidth="1"/>
    <col min="8699" max="8702" width="7" style="2" customWidth="1"/>
    <col min="8703" max="8703" width="8.54296875" style="2" customWidth="1"/>
    <col min="8704" max="8704" width="9.1796875" style="2" customWidth="1"/>
    <col min="8705" max="8705" width="11" style="2" customWidth="1"/>
    <col min="8706" max="8707" width="9.1796875" style="2" customWidth="1"/>
    <col min="8708" max="8708" width="16.26953125" style="2" bestFit="1" customWidth="1"/>
    <col min="8709" max="8709" width="14.54296875" style="2" bestFit="1" customWidth="1"/>
    <col min="8710" max="8710" width="15" style="2" bestFit="1" customWidth="1"/>
    <col min="8711" max="8711" width="9.1796875" style="2"/>
    <col min="8712" max="8712" width="14.453125" style="2" bestFit="1" customWidth="1"/>
    <col min="8713" max="8926" width="9.1796875" style="2"/>
    <col min="8927" max="8927" width="7.26953125" style="2" customWidth="1"/>
    <col min="8928" max="8928" width="13" style="2" bestFit="1" customWidth="1"/>
    <col min="8929" max="8929" width="9.1796875" style="2" customWidth="1"/>
    <col min="8930" max="8930" width="17.26953125" style="2" customWidth="1"/>
    <col min="8931" max="8931" width="9.1796875" style="2" customWidth="1"/>
    <col min="8932" max="8932" width="12" style="2" customWidth="1"/>
    <col min="8933" max="8933" width="9.1796875" style="2" customWidth="1"/>
    <col min="8934" max="8934" width="10.81640625" style="2" customWidth="1"/>
    <col min="8935" max="8935" width="11.453125" style="2" customWidth="1"/>
    <col min="8936" max="8936" width="12.54296875" style="2" customWidth="1"/>
    <col min="8937" max="8937" width="8.54296875" style="2" customWidth="1"/>
    <col min="8938" max="8938" width="9.453125" style="2" customWidth="1"/>
    <col min="8939" max="8939" width="11.54296875" style="2" customWidth="1"/>
    <col min="8940" max="8940" width="9.1796875" style="2" customWidth="1"/>
    <col min="8941" max="8941" width="7.54296875" style="2" customWidth="1"/>
    <col min="8942" max="8942" width="10" style="2" customWidth="1"/>
    <col min="8943" max="8943" width="11.26953125" style="2" customWidth="1"/>
    <col min="8944" max="8944" width="10" style="2" customWidth="1"/>
    <col min="8945" max="8946" width="7" style="2" customWidth="1"/>
    <col min="8947" max="8948" width="7.54296875" style="2" customWidth="1"/>
    <col min="8949" max="8949" width="9.26953125" style="2" customWidth="1"/>
    <col min="8950" max="8950" width="9.453125" style="2" customWidth="1"/>
    <col min="8951" max="8951" width="7" style="2" customWidth="1"/>
    <col min="8952" max="8952" width="9" style="2" customWidth="1"/>
    <col min="8953" max="8953" width="7" style="2" customWidth="1"/>
    <col min="8954" max="8954" width="10.453125" style="2" customWidth="1"/>
    <col min="8955" max="8958" width="7" style="2" customWidth="1"/>
    <col min="8959" max="8959" width="8.54296875" style="2" customWidth="1"/>
    <col min="8960" max="8960" width="9.1796875" style="2" customWidth="1"/>
    <col min="8961" max="8961" width="11" style="2" customWidth="1"/>
    <col min="8962" max="8963" width="9.1796875" style="2" customWidth="1"/>
    <col min="8964" max="8964" width="16.26953125" style="2" bestFit="1" customWidth="1"/>
    <col min="8965" max="8965" width="14.54296875" style="2" bestFit="1" customWidth="1"/>
    <col min="8966" max="8966" width="15" style="2" bestFit="1" customWidth="1"/>
    <col min="8967" max="8967" width="9.1796875" style="2"/>
    <col min="8968" max="8968" width="14.453125" style="2" bestFit="1" customWidth="1"/>
    <col min="8969" max="9182" width="9.1796875" style="2"/>
    <col min="9183" max="9183" width="7.26953125" style="2" customWidth="1"/>
    <col min="9184" max="9184" width="13" style="2" bestFit="1" customWidth="1"/>
    <col min="9185" max="9185" width="9.1796875" style="2" customWidth="1"/>
    <col min="9186" max="9186" width="17.26953125" style="2" customWidth="1"/>
    <col min="9187" max="9187" width="9.1796875" style="2" customWidth="1"/>
    <col min="9188" max="9188" width="12" style="2" customWidth="1"/>
    <col min="9189" max="9189" width="9.1796875" style="2" customWidth="1"/>
    <col min="9190" max="9190" width="10.81640625" style="2" customWidth="1"/>
    <col min="9191" max="9191" width="11.453125" style="2" customWidth="1"/>
    <col min="9192" max="9192" width="12.54296875" style="2" customWidth="1"/>
    <col min="9193" max="9193" width="8.54296875" style="2" customWidth="1"/>
    <col min="9194" max="9194" width="9.453125" style="2" customWidth="1"/>
    <col min="9195" max="9195" width="11.54296875" style="2" customWidth="1"/>
    <col min="9196" max="9196" width="9.1796875" style="2" customWidth="1"/>
    <col min="9197" max="9197" width="7.54296875" style="2" customWidth="1"/>
    <col min="9198" max="9198" width="10" style="2" customWidth="1"/>
    <col min="9199" max="9199" width="11.26953125" style="2" customWidth="1"/>
    <col min="9200" max="9200" width="10" style="2" customWidth="1"/>
    <col min="9201" max="9202" width="7" style="2" customWidth="1"/>
    <col min="9203" max="9204" width="7.54296875" style="2" customWidth="1"/>
    <col min="9205" max="9205" width="9.26953125" style="2" customWidth="1"/>
    <col min="9206" max="9206" width="9.453125" style="2" customWidth="1"/>
    <col min="9207" max="9207" width="7" style="2" customWidth="1"/>
    <col min="9208" max="9208" width="9" style="2" customWidth="1"/>
    <col min="9209" max="9209" width="7" style="2" customWidth="1"/>
    <col min="9210" max="9210" width="10.453125" style="2" customWidth="1"/>
    <col min="9211" max="9214" width="7" style="2" customWidth="1"/>
    <col min="9215" max="9215" width="8.54296875" style="2" customWidth="1"/>
    <col min="9216" max="9216" width="9.1796875" style="2" customWidth="1"/>
    <col min="9217" max="9217" width="11" style="2" customWidth="1"/>
    <col min="9218" max="9219" width="9.1796875" style="2" customWidth="1"/>
    <col min="9220" max="9220" width="16.26953125" style="2" bestFit="1" customWidth="1"/>
    <col min="9221" max="9221" width="14.54296875" style="2" bestFit="1" customWidth="1"/>
    <col min="9222" max="9222" width="15" style="2" bestFit="1" customWidth="1"/>
    <col min="9223" max="9223" width="9.1796875" style="2"/>
    <col min="9224" max="9224" width="14.453125" style="2" bestFit="1" customWidth="1"/>
    <col min="9225" max="9438" width="9.1796875" style="2"/>
    <col min="9439" max="9439" width="7.26953125" style="2" customWidth="1"/>
    <col min="9440" max="9440" width="13" style="2" bestFit="1" customWidth="1"/>
    <col min="9441" max="9441" width="9.1796875" style="2" customWidth="1"/>
    <col min="9442" max="9442" width="17.26953125" style="2" customWidth="1"/>
    <col min="9443" max="9443" width="9.1796875" style="2" customWidth="1"/>
    <col min="9444" max="9444" width="12" style="2" customWidth="1"/>
    <col min="9445" max="9445" width="9.1796875" style="2" customWidth="1"/>
    <col min="9446" max="9446" width="10.81640625" style="2" customWidth="1"/>
    <col min="9447" max="9447" width="11.453125" style="2" customWidth="1"/>
    <col min="9448" max="9448" width="12.54296875" style="2" customWidth="1"/>
    <col min="9449" max="9449" width="8.54296875" style="2" customWidth="1"/>
    <col min="9450" max="9450" width="9.453125" style="2" customWidth="1"/>
    <col min="9451" max="9451" width="11.54296875" style="2" customWidth="1"/>
    <col min="9452" max="9452" width="9.1796875" style="2" customWidth="1"/>
    <col min="9453" max="9453" width="7.54296875" style="2" customWidth="1"/>
    <col min="9454" max="9454" width="10" style="2" customWidth="1"/>
    <col min="9455" max="9455" width="11.26953125" style="2" customWidth="1"/>
    <col min="9456" max="9456" width="10" style="2" customWidth="1"/>
    <col min="9457" max="9458" width="7" style="2" customWidth="1"/>
    <col min="9459" max="9460" width="7.54296875" style="2" customWidth="1"/>
    <col min="9461" max="9461" width="9.26953125" style="2" customWidth="1"/>
    <col min="9462" max="9462" width="9.453125" style="2" customWidth="1"/>
    <col min="9463" max="9463" width="7" style="2" customWidth="1"/>
    <col min="9464" max="9464" width="9" style="2" customWidth="1"/>
    <col min="9465" max="9465" width="7" style="2" customWidth="1"/>
    <col min="9466" max="9466" width="10.453125" style="2" customWidth="1"/>
    <col min="9467" max="9470" width="7" style="2" customWidth="1"/>
    <col min="9471" max="9471" width="8.54296875" style="2" customWidth="1"/>
    <col min="9472" max="9472" width="9.1796875" style="2" customWidth="1"/>
    <col min="9473" max="9473" width="11" style="2" customWidth="1"/>
    <col min="9474" max="9475" width="9.1796875" style="2" customWidth="1"/>
    <col min="9476" max="9476" width="16.26953125" style="2" bestFit="1" customWidth="1"/>
    <col min="9477" max="9477" width="14.54296875" style="2" bestFit="1" customWidth="1"/>
    <col min="9478" max="9478" width="15" style="2" bestFit="1" customWidth="1"/>
    <col min="9479" max="9479" width="9.1796875" style="2"/>
    <col min="9480" max="9480" width="14.453125" style="2" bestFit="1" customWidth="1"/>
    <col min="9481" max="9694" width="9.1796875" style="2"/>
    <col min="9695" max="9695" width="7.26953125" style="2" customWidth="1"/>
    <col min="9696" max="9696" width="13" style="2" bestFit="1" customWidth="1"/>
    <col min="9697" max="9697" width="9.1796875" style="2" customWidth="1"/>
    <col min="9698" max="9698" width="17.26953125" style="2" customWidth="1"/>
    <col min="9699" max="9699" width="9.1796875" style="2" customWidth="1"/>
    <col min="9700" max="9700" width="12" style="2" customWidth="1"/>
    <col min="9701" max="9701" width="9.1796875" style="2" customWidth="1"/>
    <col min="9702" max="9702" width="10.81640625" style="2" customWidth="1"/>
    <col min="9703" max="9703" width="11.453125" style="2" customWidth="1"/>
    <col min="9704" max="9704" width="12.54296875" style="2" customWidth="1"/>
    <col min="9705" max="9705" width="8.54296875" style="2" customWidth="1"/>
    <col min="9706" max="9706" width="9.453125" style="2" customWidth="1"/>
    <col min="9707" max="9707" width="11.54296875" style="2" customWidth="1"/>
    <col min="9708" max="9708" width="9.1796875" style="2" customWidth="1"/>
    <col min="9709" max="9709" width="7.54296875" style="2" customWidth="1"/>
    <col min="9710" max="9710" width="10" style="2" customWidth="1"/>
    <col min="9711" max="9711" width="11.26953125" style="2" customWidth="1"/>
    <col min="9712" max="9712" width="10" style="2" customWidth="1"/>
    <col min="9713" max="9714" width="7" style="2" customWidth="1"/>
    <col min="9715" max="9716" width="7.54296875" style="2" customWidth="1"/>
    <col min="9717" max="9717" width="9.26953125" style="2" customWidth="1"/>
    <col min="9718" max="9718" width="9.453125" style="2" customWidth="1"/>
    <col min="9719" max="9719" width="7" style="2" customWidth="1"/>
    <col min="9720" max="9720" width="9" style="2" customWidth="1"/>
    <col min="9721" max="9721" width="7" style="2" customWidth="1"/>
    <col min="9722" max="9722" width="10.453125" style="2" customWidth="1"/>
    <col min="9723" max="9726" width="7" style="2" customWidth="1"/>
    <col min="9727" max="9727" width="8.54296875" style="2" customWidth="1"/>
    <col min="9728" max="9728" width="9.1796875" style="2" customWidth="1"/>
    <col min="9729" max="9729" width="11" style="2" customWidth="1"/>
    <col min="9730" max="9731" width="9.1796875" style="2" customWidth="1"/>
    <col min="9732" max="9732" width="16.26953125" style="2" bestFit="1" customWidth="1"/>
    <col min="9733" max="9733" width="14.54296875" style="2" bestFit="1" customWidth="1"/>
    <col min="9734" max="9734" width="15" style="2" bestFit="1" customWidth="1"/>
    <col min="9735" max="9735" width="9.1796875" style="2"/>
    <col min="9736" max="9736" width="14.453125" style="2" bestFit="1" customWidth="1"/>
    <col min="9737" max="9950" width="9.1796875" style="2"/>
    <col min="9951" max="9951" width="7.26953125" style="2" customWidth="1"/>
    <col min="9952" max="9952" width="13" style="2" bestFit="1" customWidth="1"/>
    <col min="9953" max="9953" width="9.1796875" style="2" customWidth="1"/>
    <col min="9954" max="9954" width="17.26953125" style="2" customWidth="1"/>
    <col min="9955" max="9955" width="9.1796875" style="2" customWidth="1"/>
    <col min="9956" max="9956" width="12" style="2" customWidth="1"/>
    <col min="9957" max="9957" width="9.1796875" style="2" customWidth="1"/>
    <col min="9958" max="9958" width="10.81640625" style="2" customWidth="1"/>
    <col min="9959" max="9959" width="11.453125" style="2" customWidth="1"/>
    <col min="9960" max="9960" width="12.54296875" style="2" customWidth="1"/>
    <col min="9961" max="9961" width="8.54296875" style="2" customWidth="1"/>
    <col min="9962" max="9962" width="9.453125" style="2" customWidth="1"/>
    <col min="9963" max="9963" width="11.54296875" style="2" customWidth="1"/>
    <col min="9964" max="9964" width="9.1796875" style="2" customWidth="1"/>
    <col min="9965" max="9965" width="7.54296875" style="2" customWidth="1"/>
    <col min="9966" max="9966" width="10" style="2" customWidth="1"/>
    <col min="9967" max="9967" width="11.26953125" style="2" customWidth="1"/>
    <col min="9968" max="9968" width="10" style="2" customWidth="1"/>
    <col min="9969" max="9970" width="7" style="2" customWidth="1"/>
    <col min="9971" max="9972" width="7.54296875" style="2" customWidth="1"/>
    <col min="9973" max="9973" width="9.26953125" style="2" customWidth="1"/>
    <col min="9974" max="9974" width="9.453125" style="2" customWidth="1"/>
    <col min="9975" max="9975" width="7" style="2" customWidth="1"/>
    <col min="9976" max="9976" width="9" style="2" customWidth="1"/>
    <col min="9977" max="9977" width="7" style="2" customWidth="1"/>
    <col min="9978" max="9978" width="10.453125" style="2" customWidth="1"/>
    <col min="9979" max="9982" width="7" style="2" customWidth="1"/>
    <col min="9983" max="9983" width="8.54296875" style="2" customWidth="1"/>
    <col min="9984" max="9984" width="9.1796875" style="2" customWidth="1"/>
    <col min="9985" max="9985" width="11" style="2" customWidth="1"/>
    <col min="9986" max="9987" width="9.1796875" style="2" customWidth="1"/>
    <col min="9988" max="9988" width="16.26953125" style="2" bestFit="1" customWidth="1"/>
    <col min="9989" max="9989" width="14.54296875" style="2" bestFit="1" customWidth="1"/>
    <col min="9990" max="9990" width="15" style="2" bestFit="1" customWidth="1"/>
    <col min="9991" max="9991" width="9.1796875" style="2"/>
    <col min="9992" max="9992" width="14.453125" style="2" bestFit="1" customWidth="1"/>
    <col min="9993" max="10206" width="9.1796875" style="2"/>
    <col min="10207" max="10207" width="7.26953125" style="2" customWidth="1"/>
    <col min="10208" max="10208" width="13" style="2" bestFit="1" customWidth="1"/>
    <col min="10209" max="10209" width="9.1796875" style="2" customWidth="1"/>
    <col min="10210" max="10210" width="17.26953125" style="2" customWidth="1"/>
    <col min="10211" max="10211" width="9.1796875" style="2" customWidth="1"/>
    <col min="10212" max="10212" width="12" style="2" customWidth="1"/>
    <col min="10213" max="10213" width="9.1796875" style="2" customWidth="1"/>
    <col min="10214" max="10214" width="10.81640625" style="2" customWidth="1"/>
    <col min="10215" max="10215" width="11.453125" style="2" customWidth="1"/>
    <col min="10216" max="10216" width="12.54296875" style="2" customWidth="1"/>
    <col min="10217" max="10217" width="8.54296875" style="2" customWidth="1"/>
    <col min="10218" max="10218" width="9.453125" style="2" customWidth="1"/>
    <col min="10219" max="10219" width="11.54296875" style="2" customWidth="1"/>
    <col min="10220" max="10220" width="9.1796875" style="2" customWidth="1"/>
    <col min="10221" max="10221" width="7.54296875" style="2" customWidth="1"/>
    <col min="10222" max="10222" width="10" style="2" customWidth="1"/>
    <col min="10223" max="10223" width="11.26953125" style="2" customWidth="1"/>
    <col min="10224" max="10224" width="10" style="2" customWidth="1"/>
    <col min="10225" max="10226" width="7" style="2" customWidth="1"/>
    <col min="10227" max="10228" width="7.54296875" style="2" customWidth="1"/>
    <col min="10229" max="10229" width="9.26953125" style="2" customWidth="1"/>
    <col min="10230" max="10230" width="9.453125" style="2" customWidth="1"/>
    <col min="10231" max="10231" width="7" style="2" customWidth="1"/>
    <col min="10232" max="10232" width="9" style="2" customWidth="1"/>
    <col min="10233" max="10233" width="7" style="2" customWidth="1"/>
    <col min="10234" max="10234" width="10.453125" style="2" customWidth="1"/>
    <col min="10235" max="10238" width="7" style="2" customWidth="1"/>
    <col min="10239" max="10239" width="8.54296875" style="2" customWidth="1"/>
    <col min="10240" max="10240" width="9.1796875" style="2" customWidth="1"/>
    <col min="10241" max="10241" width="11" style="2" customWidth="1"/>
    <col min="10242" max="10243" width="9.1796875" style="2" customWidth="1"/>
    <col min="10244" max="10244" width="16.26953125" style="2" bestFit="1" customWidth="1"/>
    <col min="10245" max="10245" width="14.54296875" style="2" bestFit="1" customWidth="1"/>
    <col min="10246" max="10246" width="15" style="2" bestFit="1" customWidth="1"/>
    <col min="10247" max="10247" width="9.1796875" style="2"/>
    <col min="10248" max="10248" width="14.453125" style="2" bestFit="1" customWidth="1"/>
    <col min="10249" max="10462" width="9.1796875" style="2"/>
    <col min="10463" max="10463" width="7.26953125" style="2" customWidth="1"/>
    <col min="10464" max="10464" width="13" style="2" bestFit="1" customWidth="1"/>
    <col min="10465" max="10465" width="9.1796875" style="2" customWidth="1"/>
    <col min="10466" max="10466" width="17.26953125" style="2" customWidth="1"/>
    <col min="10467" max="10467" width="9.1796875" style="2" customWidth="1"/>
    <col min="10468" max="10468" width="12" style="2" customWidth="1"/>
    <col min="10469" max="10469" width="9.1796875" style="2" customWidth="1"/>
    <col min="10470" max="10470" width="10.81640625" style="2" customWidth="1"/>
    <col min="10471" max="10471" width="11.453125" style="2" customWidth="1"/>
    <col min="10472" max="10472" width="12.54296875" style="2" customWidth="1"/>
    <col min="10473" max="10473" width="8.54296875" style="2" customWidth="1"/>
    <col min="10474" max="10474" width="9.453125" style="2" customWidth="1"/>
    <col min="10475" max="10475" width="11.54296875" style="2" customWidth="1"/>
    <col min="10476" max="10476" width="9.1796875" style="2" customWidth="1"/>
    <col min="10477" max="10477" width="7.54296875" style="2" customWidth="1"/>
    <col min="10478" max="10478" width="10" style="2" customWidth="1"/>
    <col min="10479" max="10479" width="11.26953125" style="2" customWidth="1"/>
    <col min="10480" max="10480" width="10" style="2" customWidth="1"/>
    <col min="10481" max="10482" width="7" style="2" customWidth="1"/>
    <col min="10483" max="10484" width="7.54296875" style="2" customWidth="1"/>
    <col min="10485" max="10485" width="9.26953125" style="2" customWidth="1"/>
    <col min="10486" max="10486" width="9.453125" style="2" customWidth="1"/>
    <col min="10487" max="10487" width="7" style="2" customWidth="1"/>
    <col min="10488" max="10488" width="9" style="2" customWidth="1"/>
    <col min="10489" max="10489" width="7" style="2" customWidth="1"/>
    <col min="10490" max="10490" width="10.453125" style="2" customWidth="1"/>
    <col min="10491" max="10494" width="7" style="2" customWidth="1"/>
    <col min="10495" max="10495" width="8.54296875" style="2" customWidth="1"/>
    <col min="10496" max="10496" width="9.1796875" style="2" customWidth="1"/>
    <col min="10497" max="10497" width="11" style="2" customWidth="1"/>
    <col min="10498" max="10499" width="9.1796875" style="2" customWidth="1"/>
    <col min="10500" max="10500" width="16.26953125" style="2" bestFit="1" customWidth="1"/>
    <col min="10501" max="10501" width="14.54296875" style="2" bestFit="1" customWidth="1"/>
    <col min="10502" max="10502" width="15" style="2" bestFit="1" customWidth="1"/>
    <col min="10503" max="10503" width="9.1796875" style="2"/>
    <col min="10504" max="10504" width="14.453125" style="2" bestFit="1" customWidth="1"/>
    <col min="10505" max="10718" width="9.1796875" style="2"/>
    <col min="10719" max="10719" width="7.26953125" style="2" customWidth="1"/>
    <col min="10720" max="10720" width="13" style="2" bestFit="1" customWidth="1"/>
    <col min="10721" max="10721" width="9.1796875" style="2" customWidth="1"/>
    <col min="10722" max="10722" width="17.26953125" style="2" customWidth="1"/>
    <col min="10723" max="10723" width="9.1796875" style="2" customWidth="1"/>
    <col min="10724" max="10724" width="12" style="2" customWidth="1"/>
    <col min="10725" max="10725" width="9.1796875" style="2" customWidth="1"/>
    <col min="10726" max="10726" width="10.81640625" style="2" customWidth="1"/>
    <col min="10727" max="10727" width="11.453125" style="2" customWidth="1"/>
    <col min="10728" max="10728" width="12.54296875" style="2" customWidth="1"/>
    <col min="10729" max="10729" width="8.54296875" style="2" customWidth="1"/>
    <col min="10730" max="10730" width="9.453125" style="2" customWidth="1"/>
    <col min="10731" max="10731" width="11.54296875" style="2" customWidth="1"/>
    <col min="10732" max="10732" width="9.1796875" style="2" customWidth="1"/>
    <col min="10733" max="10733" width="7.54296875" style="2" customWidth="1"/>
    <col min="10734" max="10734" width="10" style="2" customWidth="1"/>
    <col min="10735" max="10735" width="11.26953125" style="2" customWidth="1"/>
    <col min="10736" max="10736" width="10" style="2" customWidth="1"/>
    <col min="10737" max="10738" width="7" style="2" customWidth="1"/>
    <col min="10739" max="10740" width="7.54296875" style="2" customWidth="1"/>
    <col min="10741" max="10741" width="9.26953125" style="2" customWidth="1"/>
    <col min="10742" max="10742" width="9.453125" style="2" customWidth="1"/>
    <col min="10743" max="10743" width="7" style="2" customWidth="1"/>
    <col min="10744" max="10744" width="9" style="2" customWidth="1"/>
    <col min="10745" max="10745" width="7" style="2" customWidth="1"/>
    <col min="10746" max="10746" width="10.453125" style="2" customWidth="1"/>
    <col min="10747" max="10750" width="7" style="2" customWidth="1"/>
    <col min="10751" max="10751" width="8.54296875" style="2" customWidth="1"/>
    <col min="10752" max="10752" width="9.1796875" style="2" customWidth="1"/>
    <col min="10753" max="10753" width="11" style="2" customWidth="1"/>
    <col min="10754" max="10755" width="9.1796875" style="2" customWidth="1"/>
    <col min="10756" max="10756" width="16.26953125" style="2" bestFit="1" customWidth="1"/>
    <col min="10757" max="10757" width="14.54296875" style="2" bestFit="1" customWidth="1"/>
    <col min="10758" max="10758" width="15" style="2" bestFit="1" customWidth="1"/>
    <col min="10759" max="10759" width="9.1796875" style="2"/>
    <col min="10760" max="10760" width="14.453125" style="2" bestFit="1" customWidth="1"/>
    <col min="10761" max="10974" width="9.1796875" style="2"/>
    <col min="10975" max="10975" width="7.26953125" style="2" customWidth="1"/>
    <col min="10976" max="10976" width="13" style="2" bestFit="1" customWidth="1"/>
    <col min="10977" max="10977" width="9.1796875" style="2" customWidth="1"/>
    <col min="10978" max="10978" width="17.26953125" style="2" customWidth="1"/>
    <col min="10979" max="10979" width="9.1796875" style="2" customWidth="1"/>
    <col min="10980" max="10980" width="12" style="2" customWidth="1"/>
    <col min="10981" max="10981" width="9.1796875" style="2" customWidth="1"/>
    <col min="10982" max="10982" width="10.81640625" style="2" customWidth="1"/>
    <col min="10983" max="10983" width="11.453125" style="2" customWidth="1"/>
    <col min="10984" max="10984" width="12.54296875" style="2" customWidth="1"/>
    <col min="10985" max="10985" width="8.54296875" style="2" customWidth="1"/>
    <col min="10986" max="10986" width="9.453125" style="2" customWidth="1"/>
    <col min="10987" max="10987" width="11.54296875" style="2" customWidth="1"/>
    <col min="10988" max="10988" width="9.1796875" style="2" customWidth="1"/>
    <col min="10989" max="10989" width="7.54296875" style="2" customWidth="1"/>
    <col min="10990" max="10990" width="10" style="2" customWidth="1"/>
    <col min="10991" max="10991" width="11.26953125" style="2" customWidth="1"/>
    <col min="10992" max="10992" width="10" style="2" customWidth="1"/>
    <col min="10993" max="10994" width="7" style="2" customWidth="1"/>
    <col min="10995" max="10996" width="7.54296875" style="2" customWidth="1"/>
    <col min="10997" max="10997" width="9.26953125" style="2" customWidth="1"/>
    <col min="10998" max="10998" width="9.453125" style="2" customWidth="1"/>
    <col min="10999" max="10999" width="7" style="2" customWidth="1"/>
    <col min="11000" max="11000" width="9" style="2" customWidth="1"/>
    <col min="11001" max="11001" width="7" style="2" customWidth="1"/>
    <col min="11002" max="11002" width="10.453125" style="2" customWidth="1"/>
    <col min="11003" max="11006" width="7" style="2" customWidth="1"/>
    <col min="11007" max="11007" width="8.54296875" style="2" customWidth="1"/>
    <col min="11008" max="11008" width="9.1796875" style="2" customWidth="1"/>
    <col min="11009" max="11009" width="11" style="2" customWidth="1"/>
    <col min="11010" max="11011" width="9.1796875" style="2" customWidth="1"/>
    <col min="11012" max="11012" width="16.26953125" style="2" bestFit="1" customWidth="1"/>
    <col min="11013" max="11013" width="14.54296875" style="2" bestFit="1" customWidth="1"/>
    <col min="11014" max="11014" width="15" style="2" bestFit="1" customWidth="1"/>
    <col min="11015" max="11015" width="9.1796875" style="2"/>
    <col min="11016" max="11016" width="14.453125" style="2" bestFit="1" customWidth="1"/>
    <col min="11017" max="11230" width="9.1796875" style="2"/>
    <col min="11231" max="11231" width="7.26953125" style="2" customWidth="1"/>
    <col min="11232" max="11232" width="13" style="2" bestFit="1" customWidth="1"/>
    <col min="11233" max="11233" width="9.1796875" style="2" customWidth="1"/>
    <col min="11234" max="11234" width="17.26953125" style="2" customWidth="1"/>
    <col min="11235" max="11235" width="9.1796875" style="2" customWidth="1"/>
    <col min="11236" max="11236" width="12" style="2" customWidth="1"/>
    <col min="11237" max="11237" width="9.1796875" style="2" customWidth="1"/>
    <col min="11238" max="11238" width="10.81640625" style="2" customWidth="1"/>
    <col min="11239" max="11239" width="11.453125" style="2" customWidth="1"/>
    <col min="11240" max="11240" width="12.54296875" style="2" customWidth="1"/>
    <col min="11241" max="11241" width="8.54296875" style="2" customWidth="1"/>
    <col min="11242" max="11242" width="9.453125" style="2" customWidth="1"/>
    <col min="11243" max="11243" width="11.54296875" style="2" customWidth="1"/>
    <col min="11244" max="11244" width="9.1796875" style="2" customWidth="1"/>
    <col min="11245" max="11245" width="7.54296875" style="2" customWidth="1"/>
    <col min="11246" max="11246" width="10" style="2" customWidth="1"/>
    <col min="11247" max="11247" width="11.26953125" style="2" customWidth="1"/>
    <col min="11248" max="11248" width="10" style="2" customWidth="1"/>
    <col min="11249" max="11250" width="7" style="2" customWidth="1"/>
    <col min="11251" max="11252" width="7.54296875" style="2" customWidth="1"/>
    <col min="11253" max="11253" width="9.26953125" style="2" customWidth="1"/>
    <col min="11254" max="11254" width="9.453125" style="2" customWidth="1"/>
    <col min="11255" max="11255" width="7" style="2" customWidth="1"/>
    <col min="11256" max="11256" width="9" style="2" customWidth="1"/>
    <col min="11257" max="11257" width="7" style="2" customWidth="1"/>
    <col min="11258" max="11258" width="10.453125" style="2" customWidth="1"/>
    <col min="11259" max="11262" width="7" style="2" customWidth="1"/>
    <col min="11263" max="11263" width="8.54296875" style="2" customWidth="1"/>
    <col min="11264" max="11264" width="9.1796875" style="2" customWidth="1"/>
    <col min="11265" max="11265" width="11" style="2" customWidth="1"/>
    <col min="11266" max="11267" width="9.1796875" style="2" customWidth="1"/>
    <col min="11268" max="11268" width="16.26953125" style="2" bestFit="1" customWidth="1"/>
    <col min="11269" max="11269" width="14.54296875" style="2" bestFit="1" customWidth="1"/>
    <col min="11270" max="11270" width="15" style="2" bestFit="1" customWidth="1"/>
    <col min="11271" max="11271" width="9.1796875" style="2"/>
    <col min="11272" max="11272" width="14.453125" style="2" bestFit="1" customWidth="1"/>
    <col min="11273" max="11486" width="9.1796875" style="2"/>
    <col min="11487" max="11487" width="7.26953125" style="2" customWidth="1"/>
    <col min="11488" max="11488" width="13" style="2" bestFit="1" customWidth="1"/>
    <col min="11489" max="11489" width="9.1796875" style="2" customWidth="1"/>
    <col min="11490" max="11490" width="17.26953125" style="2" customWidth="1"/>
    <col min="11491" max="11491" width="9.1796875" style="2" customWidth="1"/>
    <col min="11492" max="11492" width="12" style="2" customWidth="1"/>
    <col min="11493" max="11493" width="9.1796875" style="2" customWidth="1"/>
    <col min="11494" max="11494" width="10.81640625" style="2" customWidth="1"/>
    <col min="11495" max="11495" width="11.453125" style="2" customWidth="1"/>
    <col min="11496" max="11496" width="12.54296875" style="2" customWidth="1"/>
    <col min="11497" max="11497" width="8.54296875" style="2" customWidth="1"/>
    <col min="11498" max="11498" width="9.453125" style="2" customWidth="1"/>
    <col min="11499" max="11499" width="11.54296875" style="2" customWidth="1"/>
    <col min="11500" max="11500" width="9.1796875" style="2" customWidth="1"/>
    <col min="11501" max="11501" width="7.54296875" style="2" customWidth="1"/>
    <col min="11502" max="11502" width="10" style="2" customWidth="1"/>
    <col min="11503" max="11503" width="11.26953125" style="2" customWidth="1"/>
    <col min="11504" max="11504" width="10" style="2" customWidth="1"/>
    <col min="11505" max="11506" width="7" style="2" customWidth="1"/>
    <col min="11507" max="11508" width="7.54296875" style="2" customWidth="1"/>
    <col min="11509" max="11509" width="9.26953125" style="2" customWidth="1"/>
    <col min="11510" max="11510" width="9.453125" style="2" customWidth="1"/>
    <col min="11511" max="11511" width="7" style="2" customWidth="1"/>
    <col min="11512" max="11512" width="9" style="2" customWidth="1"/>
    <col min="11513" max="11513" width="7" style="2" customWidth="1"/>
    <col min="11514" max="11514" width="10.453125" style="2" customWidth="1"/>
    <col min="11515" max="11518" width="7" style="2" customWidth="1"/>
    <col min="11519" max="11519" width="8.54296875" style="2" customWidth="1"/>
    <col min="11520" max="11520" width="9.1796875" style="2" customWidth="1"/>
    <col min="11521" max="11521" width="11" style="2" customWidth="1"/>
    <col min="11522" max="11523" width="9.1796875" style="2" customWidth="1"/>
    <col min="11524" max="11524" width="16.26953125" style="2" bestFit="1" customWidth="1"/>
    <col min="11525" max="11525" width="14.54296875" style="2" bestFit="1" customWidth="1"/>
    <col min="11526" max="11526" width="15" style="2" bestFit="1" customWidth="1"/>
    <col min="11527" max="11527" width="9.1796875" style="2"/>
    <col min="11528" max="11528" width="14.453125" style="2" bestFit="1" customWidth="1"/>
    <col min="11529" max="11742" width="9.1796875" style="2"/>
    <col min="11743" max="11743" width="7.26953125" style="2" customWidth="1"/>
    <col min="11744" max="11744" width="13" style="2" bestFit="1" customWidth="1"/>
    <col min="11745" max="11745" width="9.1796875" style="2" customWidth="1"/>
    <col min="11746" max="11746" width="17.26953125" style="2" customWidth="1"/>
    <col min="11747" max="11747" width="9.1796875" style="2" customWidth="1"/>
    <col min="11748" max="11748" width="12" style="2" customWidth="1"/>
    <col min="11749" max="11749" width="9.1796875" style="2" customWidth="1"/>
    <col min="11750" max="11750" width="10.81640625" style="2" customWidth="1"/>
    <col min="11751" max="11751" width="11.453125" style="2" customWidth="1"/>
    <col min="11752" max="11752" width="12.54296875" style="2" customWidth="1"/>
    <col min="11753" max="11753" width="8.54296875" style="2" customWidth="1"/>
    <col min="11754" max="11754" width="9.453125" style="2" customWidth="1"/>
    <col min="11755" max="11755" width="11.54296875" style="2" customWidth="1"/>
    <col min="11756" max="11756" width="9.1796875" style="2" customWidth="1"/>
    <col min="11757" max="11757" width="7.54296875" style="2" customWidth="1"/>
    <col min="11758" max="11758" width="10" style="2" customWidth="1"/>
    <col min="11759" max="11759" width="11.26953125" style="2" customWidth="1"/>
    <col min="11760" max="11760" width="10" style="2" customWidth="1"/>
    <col min="11761" max="11762" width="7" style="2" customWidth="1"/>
    <col min="11763" max="11764" width="7.54296875" style="2" customWidth="1"/>
    <col min="11765" max="11765" width="9.26953125" style="2" customWidth="1"/>
    <col min="11766" max="11766" width="9.453125" style="2" customWidth="1"/>
    <col min="11767" max="11767" width="7" style="2" customWidth="1"/>
    <col min="11768" max="11768" width="9" style="2" customWidth="1"/>
    <col min="11769" max="11769" width="7" style="2" customWidth="1"/>
    <col min="11770" max="11770" width="10.453125" style="2" customWidth="1"/>
    <col min="11771" max="11774" width="7" style="2" customWidth="1"/>
    <col min="11775" max="11775" width="8.54296875" style="2" customWidth="1"/>
    <col min="11776" max="11776" width="9.1796875" style="2" customWidth="1"/>
    <col min="11777" max="11777" width="11" style="2" customWidth="1"/>
    <col min="11778" max="11779" width="9.1796875" style="2" customWidth="1"/>
    <col min="11780" max="11780" width="16.26953125" style="2" bestFit="1" customWidth="1"/>
    <col min="11781" max="11781" width="14.54296875" style="2" bestFit="1" customWidth="1"/>
    <col min="11782" max="11782" width="15" style="2" bestFit="1" customWidth="1"/>
    <col min="11783" max="11783" width="9.1796875" style="2"/>
    <col min="11784" max="11784" width="14.453125" style="2" bestFit="1" customWidth="1"/>
    <col min="11785" max="11998" width="9.1796875" style="2"/>
    <col min="11999" max="11999" width="7.26953125" style="2" customWidth="1"/>
    <col min="12000" max="12000" width="13" style="2" bestFit="1" customWidth="1"/>
    <col min="12001" max="12001" width="9.1796875" style="2" customWidth="1"/>
    <col min="12002" max="12002" width="17.26953125" style="2" customWidth="1"/>
    <col min="12003" max="12003" width="9.1796875" style="2" customWidth="1"/>
    <col min="12004" max="12004" width="12" style="2" customWidth="1"/>
    <col min="12005" max="12005" width="9.1796875" style="2" customWidth="1"/>
    <col min="12006" max="12006" width="10.81640625" style="2" customWidth="1"/>
    <col min="12007" max="12007" width="11.453125" style="2" customWidth="1"/>
    <col min="12008" max="12008" width="12.54296875" style="2" customWidth="1"/>
    <col min="12009" max="12009" width="8.54296875" style="2" customWidth="1"/>
    <col min="12010" max="12010" width="9.453125" style="2" customWidth="1"/>
    <col min="12011" max="12011" width="11.54296875" style="2" customWidth="1"/>
    <col min="12012" max="12012" width="9.1796875" style="2" customWidth="1"/>
    <col min="12013" max="12013" width="7.54296875" style="2" customWidth="1"/>
    <col min="12014" max="12014" width="10" style="2" customWidth="1"/>
    <col min="12015" max="12015" width="11.26953125" style="2" customWidth="1"/>
    <col min="12016" max="12016" width="10" style="2" customWidth="1"/>
    <col min="12017" max="12018" width="7" style="2" customWidth="1"/>
    <col min="12019" max="12020" width="7.54296875" style="2" customWidth="1"/>
    <col min="12021" max="12021" width="9.26953125" style="2" customWidth="1"/>
    <col min="12022" max="12022" width="9.453125" style="2" customWidth="1"/>
    <col min="12023" max="12023" width="7" style="2" customWidth="1"/>
    <col min="12024" max="12024" width="9" style="2" customWidth="1"/>
    <col min="12025" max="12025" width="7" style="2" customWidth="1"/>
    <col min="12026" max="12026" width="10.453125" style="2" customWidth="1"/>
    <col min="12027" max="12030" width="7" style="2" customWidth="1"/>
    <col min="12031" max="12031" width="8.54296875" style="2" customWidth="1"/>
    <col min="12032" max="12032" width="9.1796875" style="2" customWidth="1"/>
    <col min="12033" max="12033" width="11" style="2" customWidth="1"/>
    <col min="12034" max="12035" width="9.1796875" style="2" customWidth="1"/>
    <col min="12036" max="12036" width="16.26953125" style="2" bestFit="1" customWidth="1"/>
    <col min="12037" max="12037" width="14.54296875" style="2" bestFit="1" customWidth="1"/>
    <col min="12038" max="12038" width="15" style="2" bestFit="1" customWidth="1"/>
    <col min="12039" max="12039" width="9.1796875" style="2"/>
    <col min="12040" max="12040" width="14.453125" style="2" bestFit="1" customWidth="1"/>
    <col min="12041" max="12254" width="9.1796875" style="2"/>
    <col min="12255" max="12255" width="7.26953125" style="2" customWidth="1"/>
    <col min="12256" max="12256" width="13" style="2" bestFit="1" customWidth="1"/>
    <col min="12257" max="12257" width="9.1796875" style="2" customWidth="1"/>
    <col min="12258" max="12258" width="17.26953125" style="2" customWidth="1"/>
    <col min="12259" max="12259" width="9.1796875" style="2" customWidth="1"/>
    <col min="12260" max="12260" width="12" style="2" customWidth="1"/>
    <col min="12261" max="12261" width="9.1796875" style="2" customWidth="1"/>
    <col min="12262" max="12262" width="10.81640625" style="2" customWidth="1"/>
    <col min="12263" max="12263" width="11.453125" style="2" customWidth="1"/>
    <col min="12264" max="12264" width="12.54296875" style="2" customWidth="1"/>
    <col min="12265" max="12265" width="8.54296875" style="2" customWidth="1"/>
    <col min="12266" max="12266" width="9.453125" style="2" customWidth="1"/>
    <col min="12267" max="12267" width="11.54296875" style="2" customWidth="1"/>
    <col min="12268" max="12268" width="9.1796875" style="2" customWidth="1"/>
    <col min="12269" max="12269" width="7.54296875" style="2" customWidth="1"/>
    <col min="12270" max="12270" width="10" style="2" customWidth="1"/>
    <col min="12271" max="12271" width="11.26953125" style="2" customWidth="1"/>
    <col min="12272" max="12272" width="10" style="2" customWidth="1"/>
    <col min="12273" max="12274" width="7" style="2" customWidth="1"/>
    <col min="12275" max="12276" width="7.54296875" style="2" customWidth="1"/>
    <col min="12277" max="12277" width="9.26953125" style="2" customWidth="1"/>
    <col min="12278" max="12278" width="9.453125" style="2" customWidth="1"/>
    <col min="12279" max="12279" width="7" style="2" customWidth="1"/>
    <col min="12280" max="12280" width="9" style="2" customWidth="1"/>
    <col min="12281" max="12281" width="7" style="2" customWidth="1"/>
    <col min="12282" max="12282" width="10.453125" style="2" customWidth="1"/>
    <col min="12283" max="12286" width="7" style="2" customWidth="1"/>
    <col min="12287" max="12287" width="8.54296875" style="2" customWidth="1"/>
    <col min="12288" max="12288" width="9.1796875" style="2" customWidth="1"/>
    <col min="12289" max="12289" width="11" style="2" customWidth="1"/>
    <col min="12290" max="12291" width="9.1796875" style="2" customWidth="1"/>
    <col min="12292" max="12292" width="16.26953125" style="2" bestFit="1" customWidth="1"/>
    <col min="12293" max="12293" width="14.54296875" style="2" bestFit="1" customWidth="1"/>
    <col min="12294" max="12294" width="15" style="2" bestFit="1" customWidth="1"/>
    <col min="12295" max="12295" width="9.1796875" style="2"/>
    <col min="12296" max="12296" width="14.453125" style="2" bestFit="1" customWidth="1"/>
    <col min="12297" max="12510" width="9.1796875" style="2"/>
    <col min="12511" max="12511" width="7.26953125" style="2" customWidth="1"/>
    <col min="12512" max="12512" width="13" style="2" bestFit="1" customWidth="1"/>
    <col min="12513" max="12513" width="9.1796875" style="2" customWidth="1"/>
    <col min="12514" max="12514" width="17.26953125" style="2" customWidth="1"/>
    <col min="12515" max="12515" width="9.1796875" style="2" customWidth="1"/>
    <col min="12516" max="12516" width="12" style="2" customWidth="1"/>
    <col min="12517" max="12517" width="9.1796875" style="2" customWidth="1"/>
    <col min="12518" max="12518" width="10.81640625" style="2" customWidth="1"/>
    <col min="12519" max="12519" width="11.453125" style="2" customWidth="1"/>
    <col min="12520" max="12520" width="12.54296875" style="2" customWidth="1"/>
    <col min="12521" max="12521" width="8.54296875" style="2" customWidth="1"/>
    <col min="12522" max="12522" width="9.453125" style="2" customWidth="1"/>
    <col min="12523" max="12523" width="11.54296875" style="2" customWidth="1"/>
    <col min="12524" max="12524" width="9.1796875" style="2" customWidth="1"/>
    <col min="12525" max="12525" width="7.54296875" style="2" customWidth="1"/>
    <col min="12526" max="12526" width="10" style="2" customWidth="1"/>
    <col min="12527" max="12527" width="11.26953125" style="2" customWidth="1"/>
    <col min="12528" max="12528" width="10" style="2" customWidth="1"/>
    <col min="12529" max="12530" width="7" style="2" customWidth="1"/>
    <col min="12531" max="12532" width="7.54296875" style="2" customWidth="1"/>
    <col min="12533" max="12533" width="9.26953125" style="2" customWidth="1"/>
    <col min="12534" max="12534" width="9.453125" style="2" customWidth="1"/>
    <col min="12535" max="12535" width="7" style="2" customWidth="1"/>
    <col min="12536" max="12536" width="9" style="2" customWidth="1"/>
    <col min="12537" max="12537" width="7" style="2" customWidth="1"/>
    <col min="12538" max="12538" width="10.453125" style="2" customWidth="1"/>
    <col min="12539" max="12542" width="7" style="2" customWidth="1"/>
    <col min="12543" max="12543" width="8.54296875" style="2" customWidth="1"/>
    <col min="12544" max="12544" width="9.1796875" style="2" customWidth="1"/>
    <col min="12545" max="12545" width="11" style="2" customWidth="1"/>
    <col min="12546" max="12547" width="9.1796875" style="2" customWidth="1"/>
    <col min="12548" max="12548" width="16.26953125" style="2" bestFit="1" customWidth="1"/>
    <col min="12549" max="12549" width="14.54296875" style="2" bestFit="1" customWidth="1"/>
    <col min="12550" max="12550" width="15" style="2" bestFit="1" customWidth="1"/>
    <col min="12551" max="12551" width="9.1796875" style="2"/>
    <col min="12552" max="12552" width="14.453125" style="2" bestFit="1" customWidth="1"/>
    <col min="12553" max="12766" width="9.1796875" style="2"/>
    <col min="12767" max="12767" width="7.26953125" style="2" customWidth="1"/>
    <col min="12768" max="12768" width="13" style="2" bestFit="1" customWidth="1"/>
    <col min="12769" max="12769" width="9.1796875" style="2" customWidth="1"/>
    <col min="12770" max="12770" width="17.26953125" style="2" customWidth="1"/>
    <col min="12771" max="12771" width="9.1796875" style="2" customWidth="1"/>
    <col min="12772" max="12772" width="12" style="2" customWidth="1"/>
    <col min="12773" max="12773" width="9.1796875" style="2" customWidth="1"/>
    <col min="12774" max="12774" width="10.81640625" style="2" customWidth="1"/>
    <col min="12775" max="12775" width="11.453125" style="2" customWidth="1"/>
    <col min="12776" max="12776" width="12.54296875" style="2" customWidth="1"/>
    <col min="12777" max="12777" width="8.54296875" style="2" customWidth="1"/>
    <col min="12778" max="12778" width="9.453125" style="2" customWidth="1"/>
    <col min="12779" max="12779" width="11.54296875" style="2" customWidth="1"/>
    <col min="12780" max="12780" width="9.1796875" style="2" customWidth="1"/>
    <col min="12781" max="12781" width="7.54296875" style="2" customWidth="1"/>
    <col min="12782" max="12782" width="10" style="2" customWidth="1"/>
    <col min="12783" max="12783" width="11.26953125" style="2" customWidth="1"/>
    <col min="12784" max="12784" width="10" style="2" customWidth="1"/>
    <col min="12785" max="12786" width="7" style="2" customWidth="1"/>
    <col min="12787" max="12788" width="7.54296875" style="2" customWidth="1"/>
    <col min="12789" max="12789" width="9.26953125" style="2" customWidth="1"/>
    <col min="12790" max="12790" width="9.453125" style="2" customWidth="1"/>
    <col min="12791" max="12791" width="7" style="2" customWidth="1"/>
    <col min="12792" max="12792" width="9" style="2" customWidth="1"/>
    <col min="12793" max="12793" width="7" style="2" customWidth="1"/>
    <col min="12794" max="12794" width="10.453125" style="2" customWidth="1"/>
    <col min="12795" max="12798" width="7" style="2" customWidth="1"/>
    <col min="12799" max="12799" width="8.54296875" style="2" customWidth="1"/>
    <col min="12800" max="12800" width="9.1796875" style="2" customWidth="1"/>
    <col min="12801" max="12801" width="11" style="2" customWidth="1"/>
    <col min="12802" max="12803" width="9.1796875" style="2" customWidth="1"/>
    <col min="12804" max="12804" width="16.26953125" style="2" bestFit="1" customWidth="1"/>
    <col min="12805" max="12805" width="14.54296875" style="2" bestFit="1" customWidth="1"/>
    <col min="12806" max="12806" width="15" style="2" bestFit="1" customWidth="1"/>
    <col min="12807" max="12807" width="9.1796875" style="2"/>
    <col min="12808" max="12808" width="14.453125" style="2" bestFit="1" customWidth="1"/>
    <col min="12809" max="13022" width="9.1796875" style="2"/>
    <col min="13023" max="13023" width="7.26953125" style="2" customWidth="1"/>
    <col min="13024" max="13024" width="13" style="2" bestFit="1" customWidth="1"/>
    <col min="13025" max="13025" width="9.1796875" style="2" customWidth="1"/>
    <col min="13026" max="13026" width="17.26953125" style="2" customWidth="1"/>
    <col min="13027" max="13027" width="9.1796875" style="2" customWidth="1"/>
    <col min="13028" max="13028" width="12" style="2" customWidth="1"/>
    <col min="13029" max="13029" width="9.1796875" style="2" customWidth="1"/>
    <col min="13030" max="13030" width="10.81640625" style="2" customWidth="1"/>
    <col min="13031" max="13031" width="11.453125" style="2" customWidth="1"/>
    <col min="13032" max="13032" width="12.54296875" style="2" customWidth="1"/>
    <col min="13033" max="13033" width="8.54296875" style="2" customWidth="1"/>
    <col min="13034" max="13034" width="9.453125" style="2" customWidth="1"/>
    <col min="13035" max="13035" width="11.54296875" style="2" customWidth="1"/>
    <col min="13036" max="13036" width="9.1796875" style="2" customWidth="1"/>
    <col min="13037" max="13037" width="7.54296875" style="2" customWidth="1"/>
    <col min="13038" max="13038" width="10" style="2" customWidth="1"/>
    <col min="13039" max="13039" width="11.26953125" style="2" customWidth="1"/>
    <col min="13040" max="13040" width="10" style="2" customWidth="1"/>
    <col min="13041" max="13042" width="7" style="2" customWidth="1"/>
    <col min="13043" max="13044" width="7.54296875" style="2" customWidth="1"/>
    <col min="13045" max="13045" width="9.26953125" style="2" customWidth="1"/>
    <col min="13046" max="13046" width="9.453125" style="2" customWidth="1"/>
    <col min="13047" max="13047" width="7" style="2" customWidth="1"/>
    <col min="13048" max="13048" width="9" style="2" customWidth="1"/>
    <col min="13049" max="13049" width="7" style="2" customWidth="1"/>
    <col min="13050" max="13050" width="10.453125" style="2" customWidth="1"/>
    <col min="13051" max="13054" width="7" style="2" customWidth="1"/>
    <col min="13055" max="13055" width="8.54296875" style="2" customWidth="1"/>
    <col min="13056" max="13056" width="9.1796875" style="2" customWidth="1"/>
    <col min="13057" max="13057" width="11" style="2" customWidth="1"/>
    <col min="13058" max="13059" width="9.1796875" style="2" customWidth="1"/>
    <col min="13060" max="13060" width="16.26953125" style="2" bestFit="1" customWidth="1"/>
    <col min="13061" max="13061" width="14.54296875" style="2" bestFit="1" customWidth="1"/>
    <col min="13062" max="13062" width="15" style="2" bestFit="1" customWidth="1"/>
    <col min="13063" max="13063" width="9.1796875" style="2"/>
    <col min="13064" max="13064" width="14.453125" style="2" bestFit="1" customWidth="1"/>
    <col min="13065" max="13278" width="9.1796875" style="2"/>
    <col min="13279" max="13279" width="7.26953125" style="2" customWidth="1"/>
    <col min="13280" max="13280" width="13" style="2" bestFit="1" customWidth="1"/>
    <col min="13281" max="13281" width="9.1796875" style="2" customWidth="1"/>
    <col min="13282" max="13282" width="17.26953125" style="2" customWidth="1"/>
    <col min="13283" max="13283" width="9.1796875" style="2" customWidth="1"/>
    <col min="13284" max="13284" width="12" style="2" customWidth="1"/>
    <col min="13285" max="13285" width="9.1796875" style="2" customWidth="1"/>
    <col min="13286" max="13286" width="10.81640625" style="2" customWidth="1"/>
    <col min="13287" max="13287" width="11.453125" style="2" customWidth="1"/>
    <col min="13288" max="13288" width="12.54296875" style="2" customWidth="1"/>
    <col min="13289" max="13289" width="8.54296875" style="2" customWidth="1"/>
    <col min="13290" max="13290" width="9.453125" style="2" customWidth="1"/>
    <col min="13291" max="13291" width="11.54296875" style="2" customWidth="1"/>
    <col min="13292" max="13292" width="9.1796875" style="2" customWidth="1"/>
    <col min="13293" max="13293" width="7.54296875" style="2" customWidth="1"/>
    <col min="13294" max="13294" width="10" style="2" customWidth="1"/>
    <col min="13295" max="13295" width="11.26953125" style="2" customWidth="1"/>
    <col min="13296" max="13296" width="10" style="2" customWidth="1"/>
    <col min="13297" max="13298" width="7" style="2" customWidth="1"/>
    <col min="13299" max="13300" width="7.54296875" style="2" customWidth="1"/>
    <col min="13301" max="13301" width="9.26953125" style="2" customWidth="1"/>
    <col min="13302" max="13302" width="9.453125" style="2" customWidth="1"/>
    <col min="13303" max="13303" width="7" style="2" customWidth="1"/>
    <col min="13304" max="13304" width="9" style="2" customWidth="1"/>
    <col min="13305" max="13305" width="7" style="2" customWidth="1"/>
    <col min="13306" max="13306" width="10.453125" style="2" customWidth="1"/>
    <col min="13307" max="13310" width="7" style="2" customWidth="1"/>
    <col min="13311" max="13311" width="8.54296875" style="2" customWidth="1"/>
    <col min="13312" max="13312" width="9.1796875" style="2" customWidth="1"/>
    <col min="13313" max="13313" width="11" style="2" customWidth="1"/>
    <col min="13314" max="13315" width="9.1796875" style="2" customWidth="1"/>
    <col min="13316" max="13316" width="16.26953125" style="2" bestFit="1" customWidth="1"/>
    <col min="13317" max="13317" width="14.54296875" style="2" bestFit="1" customWidth="1"/>
    <col min="13318" max="13318" width="15" style="2" bestFit="1" customWidth="1"/>
    <col min="13319" max="13319" width="9.1796875" style="2"/>
    <col min="13320" max="13320" width="14.453125" style="2" bestFit="1" customWidth="1"/>
    <col min="13321" max="13534" width="9.1796875" style="2"/>
    <col min="13535" max="13535" width="7.26953125" style="2" customWidth="1"/>
    <col min="13536" max="13536" width="13" style="2" bestFit="1" customWidth="1"/>
    <col min="13537" max="13537" width="9.1796875" style="2" customWidth="1"/>
    <col min="13538" max="13538" width="17.26953125" style="2" customWidth="1"/>
    <col min="13539" max="13539" width="9.1796875" style="2" customWidth="1"/>
    <col min="13540" max="13540" width="12" style="2" customWidth="1"/>
    <col min="13541" max="13541" width="9.1796875" style="2" customWidth="1"/>
    <col min="13542" max="13542" width="10.81640625" style="2" customWidth="1"/>
    <col min="13543" max="13543" width="11.453125" style="2" customWidth="1"/>
    <col min="13544" max="13544" width="12.54296875" style="2" customWidth="1"/>
    <col min="13545" max="13545" width="8.54296875" style="2" customWidth="1"/>
    <col min="13546" max="13546" width="9.453125" style="2" customWidth="1"/>
    <col min="13547" max="13547" width="11.54296875" style="2" customWidth="1"/>
    <col min="13548" max="13548" width="9.1796875" style="2" customWidth="1"/>
    <col min="13549" max="13549" width="7.54296875" style="2" customWidth="1"/>
    <col min="13550" max="13550" width="10" style="2" customWidth="1"/>
    <col min="13551" max="13551" width="11.26953125" style="2" customWidth="1"/>
    <col min="13552" max="13552" width="10" style="2" customWidth="1"/>
    <col min="13553" max="13554" width="7" style="2" customWidth="1"/>
    <col min="13555" max="13556" width="7.54296875" style="2" customWidth="1"/>
    <col min="13557" max="13557" width="9.26953125" style="2" customWidth="1"/>
    <col min="13558" max="13558" width="9.453125" style="2" customWidth="1"/>
    <col min="13559" max="13559" width="7" style="2" customWidth="1"/>
    <col min="13560" max="13560" width="9" style="2" customWidth="1"/>
    <col min="13561" max="13561" width="7" style="2" customWidth="1"/>
    <col min="13562" max="13562" width="10.453125" style="2" customWidth="1"/>
    <col min="13563" max="13566" width="7" style="2" customWidth="1"/>
    <col min="13567" max="13567" width="8.54296875" style="2" customWidth="1"/>
    <col min="13568" max="13568" width="9.1796875" style="2" customWidth="1"/>
    <col min="13569" max="13569" width="11" style="2" customWidth="1"/>
    <col min="13570" max="13571" width="9.1796875" style="2" customWidth="1"/>
    <col min="13572" max="13572" width="16.26953125" style="2" bestFit="1" customWidth="1"/>
    <col min="13573" max="13573" width="14.54296875" style="2" bestFit="1" customWidth="1"/>
    <col min="13574" max="13574" width="15" style="2" bestFit="1" customWidth="1"/>
    <col min="13575" max="13575" width="9.1796875" style="2"/>
    <col min="13576" max="13576" width="14.453125" style="2" bestFit="1" customWidth="1"/>
    <col min="13577" max="13790" width="9.1796875" style="2"/>
    <col min="13791" max="13791" width="7.26953125" style="2" customWidth="1"/>
    <col min="13792" max="13792" width="13" style="2" bestFit="1" customWidth="1"/>
    <col min="13793" max="13793" width="9.1796875" style="2" customWidth="1"/>
    <col min="13794" max="13794" width="17.26953125" style="2" customWidth="1"/>
    <col min="13795" max="13795" width="9.1796875" style="2" customWidth="1"/>
    <col min="13796" max="13796" width="12" style="2" customWidth="1"/>
    <col min="13797" max="13797" width="9.1796875" style="2" customWidth="1"/>
    <col min="13798" max="13798" width="10.81640625" style="2" customWidth="1"/>
    <col min="13799" max="13799" width="11.453125" style="2" customWidth="1"/>
    <col min="13800" max="13800" width="12.54296875" style="2" customWidth="1"/>
    <col min="13801" max="13801" width="8.54296875" style="2" customWidth="1"/>
    <col min="13802" max="13802" width="9.453125" style="2" customWidth="1"/>
    <col min="13803" max="13803" width="11.54296875" style="2" customWidth="1"/>
    <col min="13804" max="13804" width="9.1796875" style="2" customWidth="1"/>
    <col min="13805" max="13805" width="7.54296875" style="2" customWidth="1"/>
    <col min="13806" max="13806" width="10" style="2" customWidth="1"/>
    <col min="13807" max="13807" width="11.26953125" style="2" customWidth="1"/>
    <col min="13808" max="13808" width="10" style="2" customWidth="1"/>
    <col min="13809" max="13810" width="7" style="2" customWidth="1"/>
    <col min="13811" max="13812" width="7.54296875" style="2" customWidth="1"/>
    <col min="13813" max="13813" width="9.26953125" style="2" customWidth="1"/>
    <col min="13814" max="13814" width="9.453125" style="2" customWidth="1"/>
    <col min="13815" max="13815" width="7" style="2" customWidth="1"/>
    <col min="13816" max="13816" width="9" style="2" customWidth="1"/>
    <col min="13817" max="13817" width="7" style="2" customWidth="1"/>
    <col min="13818" max="13818" width="10.453125" style="2" customWidth="1"/>
    <col min="13819" max="13822" width="7" style="2" customWidth="1"/>
    <col min="13823" max="13823" width="8.54296875" style="2" customWidth="1"/>
    <col min="13824" max="13824" width="9.1796875" style="2" customWidth="1"/>
    <col min="13825" max="13825" width="11" style="2" customWidth="1"/>
    <col min="13826" max="13827" width="9.1796875" style="2" customWidth="1"/>
    <col min="13828" max="13828" width="16.26953125" style="2" bestFit="1" customWidth="1"/>
    <col min="13829" max="13829" width="14.54296875" style="2" bestFit="1" customWidth="1"/>
    <col min="13830" max="13830" width="15" style="2" bestFit="1" customWidth="1"/>
    <col min="13831" max="13831" width="9.1796875" style="2"/>
    <col min="13832" max="13832" width="14.453125" style="2" bestFit="1" customWidth="1"/>
    <col min="13833" max="14046" width="9.1796875" style="2"/>
    <col min="14047" max="14047" width="7.26953125" style="2" customWidth="1"/>
    <col min="14048" max="14048" width="13" style="2" bestFit="1" customWidth="1"/>
    <col min="14049" max="14049" width="9.1796875" style="2" customWidth="1"/>
    <col min="14050" max="14050" width="17.26953125" style="2" customWidth="1"/>
    <col min="14051" max="14051" width="9.1796875" style="2" customWidth="1"/>
    <col min="14052" max="14052" width="12" style="2" customWidth="1"/>
    <col min="14053" max="14053" width="9.1796875" style="2" customWidth="1"/>
    <col min="14054" max="14054" width="10.81640625" style="2" customWidth="1"/>
    <col min="14055" max="14055" width="11.453125" style="2" customWidth="1"/>
    <col min="14056" max="14056" width="12.54296875" style="2" customWidth="1"/>
    <col min="14057" max="14057" width="8.54296875" style="2" customWidth="1"/>
    <col min="14058" max="14058" width="9.453125" style="2" customWidth="1"/>
    <col min="14059" max="14059" width="11.54296875" style="2" customWidth="1"/>
    <col min="14060" max="14060" width="9.1796875" style="2" customWidth="1"/>
    <col min="14061" max="14061" width="7.54296875" style="2" customWidth="1"/>
    <col min="14062" max="14062" width="10" style="2" customWidth="1"/>
    <col min="14063" max="14063" width="11.26953125" style="2" customWidth="1"/>
    <col min="14064" max="14064" width="10" style="2" customWidth="1"/>
    <col min="14065" max="14066" width="7" style="2" customWidth="1"/>
    <col min="14067" max="14068" width="7.54296875" style="2" customWidth="1"/>
    <col min="14069" max="14069" width="9.26953125" style="2" customWidth="1"/>
    <col min="14070" max="14070" width="9.453125" style="2" customWidth="1"/>
    <col min="14071" max="14071" width="7" style="2" customWidth="1"/>
    <col min="14072" max="14072" width="9" style="2" customWidth="1"/>
    <col min="14073" max="14073" width="7" style="2" customWidth="1"/>
    <col min="14074" max="14074" width="10.453125" style="2" customWidth="1"/>
    <col min="14075" max="14078" width="7" style="2" customWidth="1"/>
    <col min="14079" max="14079" width="8.54296875" style="2" customWidth="1"/>
    <col min="14080" max="14080" width="9.1796875" style="2" customWidth="1"/>
    <col min="14081" max="14081" width="11" style="2" customWidth="1"/>
    <col min="14082" max="14083" width="9.1796875" style="2" customWidth="1"/>
    <col min="14084" max="14084" width="16.26953125" style="2" bestFit="1" customWidth="1"/>
    <col min="14085" max="14085" width="14.54296875" style="2" bestFit="1" customWidth="1"/>
    <col min="14086" max="14086" width="15" style="2" bestFit="1" customWidth="1"/>
    <col min="14087" max="14087" width="9.1796875" style="2"/>
    <col min="14088" max="14088" width="14.453125" style="2" bestFit="1" customWidth="1"/>
    <col min="14089" max="14302" width="9.1796875" style="2"/>
    <col min="14303" max="14303" width="7.26953125" style="2" customWidth="1"/>
    <col min="14304" max="14304" width="13" style="2" bestFit="1" customWidth="1"/>
    <col min="14305" max="14305" width="9.1796875" style="2" customWidth="1"/>
    <col min="14306" max="14306" width="17.26953125" style="2" customWidth="1"/>
    <col min="14307" max="14307" width="9.1796875" style="2" customWidth="1"/>
    <col min="14308" max="14308" width="12" style="2" customWidth="1"/>
    <col min="14309" max="14309" width="9.1796875" style="2" customWidth="1"/>
    <col min="14310" max="14310" width="10.81640625" style="2" customWidth="1"/>
    <col min="14311" max="14311" width="11.453125" style="2" customWidth="1"/>
    <col min="14312" max="14312" width="12.54296875" style="2" customWidth="1"/>
    <col min="14313" max="14313" width="8.54296875" style="2" customWidth="1"/>
    <col min="14314" max="14314" width="9.453125" style="2" customWidth="1"/>
    <col min="14315" max="14315" width="11.54296875" style="2" customWidth="1"/>
    <col min="14316" max="14316" width="9.1796875" style="2" customWidth="1"/>
    <col min="14317" max="14317" width="7.54296875" style="2" customWidth="1"/>
    <col min="14318" max="14318" width="10" style="2" customWidth="1"/>
    <col min="14319" max="14319" width="11.26953125" style="2" customWidth="1"/>
    <col min="14320" max="14320" width="10" style="2" customWidth="1"/>
    <col min="14321" max="14322" width="7" style="2" customWidth="1"/>
    <col min="14323" max="14324" width="7.54296875" style="2" customWidth="1"/>
    <col min="14325" max="14325" width="9.26953125" style="2" customWidth="1"/>
    <col min="14326" max="14326" width="9.453125" style="2" customWidth="1"/>
    <col min="14327" max="14327" width="7" style="2" customWidth="1"/>
    <col min="14328" max="14328" width="9" style="2" customWidth="1"/>
    <col min="14329" max="14329" width="7" style="2" customWidth="1"/>
    <col min="14330" max="14330" width="10.453125" style="2" customWidth="1"/>
    <col min="14331" max="14334" width="7" style="2" customWidth="1"/>
    <col min="14335" max="14335" width="8.54296875" style="2" customWidth="1"/>
    <col min="14336" max="14336" width="9.1796875" style="2" customWidth="1"/>
    <col min="14337" max="14337" width="11" style="2" customWidth="1"/>
    <col min="14338" max="14339" width="9.1796875" style="2" customWidth="1"/>
    <col min="14340" max="14340" width="16.26953125" style="2" bestFit="1" customWidth="1"/>
    <col min="14341" max="14341" width="14.54296875" style="2" bestFit="1" customWidth="1"/>
    <col min="14342" max="14342" width="15" style="2" bestFit="1" customWidth="1"/>
    <col min="14343" max="14343" width="9.1796875" style="2"/>
    <col min="14344" max="14344" width="14.453125" style="2" bestFit="1" customWidth="1"/>
    <col min="14345" max="14558" width="9.1796875" style="2"/>
    <col min="14559" max="14559" width="7.26953125" style="2" customWidth="1"/>
    <col min="14560" max="14560" width="13" style="2" bestFit="1" customWidth="1"/>
    <col min="14561" max="14561" width="9.1796875" style="2" customWidth="1"/>
    <col min="14562" max="14562" width="17.26953125" style="2" customWidth="1"/>
    <col min="14563" max="14563" width="9.1796875" style="2" customWidth="1"/>
    <col min="14564" max="14564" width="12" style="2" customWidth="1"/>
    <col min="14565" max="14565" width="9.1796875" style="2" customWidth="1"/>
    <col min="14566" max="14566" width="10.81640625" style="2" customWidth="1"/>
    <col min="14567" max="14567" width="11.453125" style="2" customWidth="1"/>
    <col min="14568" max="14568" width="12.54296875" style="2" customWidth="1"/>
    <col min="14569" max="14569" width="8.54296875" style="2" customWidth="1"/>
    <col min="14570" max="14570" width="9.453125" style="2" customWidth="1"/>
    <col min="14571" max="14571" width="11.54296875" style="2" customWidth="1"/>
    <col min="14572" max="14572" width="9.1796875" style="2" customWidth="1"/>
    <col min="14573" max="14573" width="7.54296875" style="2" customWidth="1"/>
    <col min="14574" max="14574" width="10" style="2" customWidth="1"/>
    <col min="14575" max="14575" width="11.26953125" style="2" customWidth="1"/>
    <col min="14576" max="14576" width="10" style="2" customWidth="1"/>
    <col min="14577" max="14578" width="7" style="2" customWidth="1"/>
    <col min="14579" max="14580" width="7.54296875" style="2" customWidth="1"/>
    <col min="14581" max="14581" width="9.26953125" style="2" customWidth="1"/>
    <col min="14582" max="14582" width="9.453125" style="2" customWidth="1"/>
    <col min="14583" max="14583" width="7" style="2" customWidth="1"/>
    <col min="14584" max="14584" width="9" style="2" customWidth="1"/>
    <col min="14585" max="14585" width="7" style="2" customWidth="1"/>
    <col min="14586" max="14586" width="10.453125" style="2" customWidth="1"/>
    <col min="14587" max="14590" width="7" style="2" customWidth="1"/>
    <col min="14591" max="14591" width="8.54296875" style="2" customWidth="1"/>
    <col min="14592" max="14592" width="9.1796875" style="2" customWidth="1"/>
    <col min="14593" max="14593" width="11" style="2" customWidth="1"/>
    <col min="14594" max="14595" width="9.1796875" style="2" customWidth="1"/>
    <col min="14596" max="14596" width="16.26953125" style="2" bestFit="1" customWidth="1"/>
    <col min="14597" max="14597" width="14.54296875" style="2" bestFit="1" customWidth="1"/>
    <col min="14598" max="14598" width="15" style="2" bestFit="1" customWidth="1"/>
    <col min="14599" max="14599" width="9.1796875" style="2"/>
    <col min="14600" max="14600" width="14.453125" style="2" bestFit="1" customWidth="1"/>
    <col min="14601" max="14814" width="9.1796875" style="2"/>
    <col min="14815" max="14815" width="7.26953125" style="2" customWidth="1"/>
    <col min="14816" max="14816" width="13" style="2" bestFit="1" customWidth="1"/>
    <col min="14817" max="14817" width="9.1796875" style="2" customWidth="1"/>
    <col min="14818" max="14818" width="17.26953125" style="2" customWidth="1"/>
    <col min="14819" max="14819" width="9.1796875" style="2" customWidth="1"/>
    <col min="14820" max="14820" width="12" style="2" customWidth="1"/>
    <col min="14821" max="14821" width="9.1796875" style="2" customWidth="1"/>
    <col min="14822" max="14822" width="10.81640625" style="2" customWidth="1"/>
    <col min="14823" max="14823" width="11.453125" style="2" customWidth="1"/>
    <col min="14824" max="14824" width="12.54296875" style="2" customWidth="1"/>
    <col min="14825" max="14825" width="8.54296875" style="2" customWidth="1"/>
    <col min="14826" max="14826" width="9.453125" style="2" customWidth="1"/>
    <col min="14827" max="14827" width="11.54296875" style="2" customWidth="1"/>
    <col min="14828" max="14828" width="9.1796875" style="2" customWidth="1"/>
    <col min="14829" max="14829" width="7.54296875" style="2" customWidth="1"/>
    <col min="14830" max="14830" width="10" style="2" customWidth="1"/>
    <col min="14831" max="14831" width="11.26953125" style="2" customWidth="1"/>
    <col min="14832" max="14832" width="10" style="2" customWidth="1"/>
    <col min="14833" max="14834" width="7" style="2" customWidth="1"/>
    <col min="14835" max="14836" width="7.54296875" style="2" customWidth="1"/>
    <col min="14837" max="14837" width="9.26953125" style="2" customWidth="1"/>
    <col min="14838" max="14838" width="9.453125" style="2" customWidth="1"/>
    <col min="14839" max="14839" width="7" style="2" customWidth="1"/>
    <col min="14840" max="14840" width="9" style="2" customWidth="1"/>
    <col min="14841" max="14841" width="7" style="2" customWidth="1"/>
    <col min="14842" max="14842" width="10.453125" style="2" customWidth="1"/>
    <col min="14843" max="14846" width="7" style="2" customWidth="1"/>
    <col min="14847" max="14847" width="8.54296875" style="2" customWidth="1"/>
    <col min="14848" max="14848" width="9.1796875" style="2" customWidth="1"/>
    <col min="14849" max="14849" width="11" style="2" customWidth="1"/>
    <col min="14850" max="14851" width="9.1796875" style="2" customWidth="1"/>
    <col min="14852" max="14852" width="16.26953125" style="2" bestFit="1" customWidth="1"/>
    <col min="14853" max="14853" width="14.54296875" style="2" bestFit="1" customWidth="1"/>
    <col min="14854" max="14854" width="15" style="2" bestFit="1" customWidth="1"/>
    <col min="14855" max="14855" width="9.1796875" style="2"/>
    <col min="14856" max="14856" width="14.453125" style="2" bestFit="1" customWidth="1"/>
    <col min="14857" max="15070" width="9.1796875" style="2"/>
    <col min="15071" max="15071" width="7.26953125" style="2" customWidth="1"/>
    <col min="15072" max="15072" width="13" style="2" bestFit="1" customWidth="1"/>
    <col min="15073" max="15073" width="9.1796875" style="2" customWidth="1"/>
    <col min="15074" max="15074" width="17.26953125" style="2" customWidth="1"/>
    <col min="15075" max="15075" width="9.1796875" style="2" customWidth="1"/>
    <col min="15076" max="15076" width="12" style="2" customWidth="1"/>
    <col min="15077" max="15077" width="9.1796875" style="2" customWidth="1"/>
    <col min="15078" max="15078" width="10.81640625" style="2" customWidth="1"/>
    <col min="15079" max="15079" width="11.453125" style="2" customWidth="1"/>
    <col min="15080" max="15080" width="12.54296875" style="2" customWidth="1"/>
    <col min="15081" max="15081" width="8.54296875" style="2" customWidth="1"/>
    <col min="15082" max="15082" width="9.453125" style="2" customWidth="1"/>
    <col min="15083" max="15083" width="11.54296875" style="2" customWidth="1"/>
    <col min="15084" max="15084" width="9.1796875" style="2" customWidth="1"/>
    <col min="15085" max="15085" width="7.54296875" style="2" customWidth="1"/>
    <col min="15086" max="15086" width="10" style="2" customWidth="1"/>
    <col min="15087" max="15087" width="11.26953125" style="2" customWidth="1"/>
    <col min="15088" max="15088" width="10" style="2" customWidth="1"/>
    <col min="15089" max="15090" width="7" style="2" customWidth="1"/>
    <col min="15091" max="15092" width="7.54296875" style="2" customWidth="1"/>
    <col min="15093" max="15093" width="9.26953125" style="2" customWidth="1"/>
    <col min="15094" max="15094" width="9.453125" style="2" customWidth="1"/>
    <col min="15095" max="15095" width="7" style="2" customWidth="1"/>
    <col min="15096" max="15096" width="9" style="2" customWidth="1"/>
    <col min="15097" max="15097" width="7" style="2" customWidth="1"/>
    <col min="15098" max="15098" width="10.453125" style="2" customWidth="1"/>
    <col min="15099" max="15102" width="7" style="2" customWidth="1"/>
    <col min="15103" max="15103" width="8.54296875" style="2" customWidth="1"/>
    <col min="15104" max="15104" width="9.1796875" style="2" customWidth="1"/>
    <col min="15105" max="15105" width="11" style="2" customWidth="1"/>
    <col min="15106" max="15107" width="9.1796875" style="2" customWidth="1"/>
    <col min="15108" max="15108" width="16.26953125" style="2" bestFit="1" customWidth="1"/>
    <col min="15109" max="15109" width="14.54296875" style="2" bestFit="1" customWidth="1"/>
    <col min="15110" max="15110" width="15" style="2" bestFit="1" customWidth="1"/>
    <col min="15111" max="15111" width="9.1796875" style="2"/>
    <col min="15112" max="15112" width="14.453125" style="2" bestFit="1" customWidth="1"/>
    <col min="15113" max="15326" width="9.1796875" style="2"/>
    <col min="15327" max="15327" width="7.26953125" style="2" customWidth="1"/>
    <col min="15328" max="15328" width="13" style="2" bestFit="1" customWidth="1"/>
    <col min="15329" max="15329" width="9.1796875" style="2" customWidth="1"/>
    <col min="15330" max="15330" width="17.26953125" style="2" customWidth="1"/>
    <col min="15331" max="15331" width="9.1796875" style="2" customWidth="1"/>
    <col min="15332" max="15332" width="12" style="2" customWidth="1"/>
    <col min="15333" max="15333" width="9.1796875" style="2" customWidth="1"/>
    <col min="15334" max="15334" width="10.81640625" style="2" customWidth="1"/>
    <col min="15335" max="15335" width="11.453125" style="2" customWidth="1"/>
    <col min="15336" max="15336" width="12.54296875" style="2" customWidth="1"/>
    <col min="15337" max="15337" width="8.54296875" style="2" customWidth="1"/>
    <col min="15338" max="15338" width="9.453125" style="2" customWidth="1"/>
    <col min="15339" max="15339" width="11.54296875" style="2" customWidth="1"/>
    <col min="15340" max="15340" width="9.1796875" style="2" customWidth="1"/>
    <col min="15341" max="15341" width="7.54296875" style="2" customWidth="1"/>
    <col min="15342" max="15342" width="10" style="2" customWidth="1"/>
    <col min="15343" max="15343" width="11.26953125" style="2" customWidth="1"/>
    <col min="15344" max="15344" width="10" style="2" customWidth="1"/>
    <col min="15345" max="15346" width="7" style="2" customWidth="1"/>
    <col min="15347" max="15348" width="7.54296875" style="2" customWidth="1"/>
    <col min="15349" max="15349" width="9.26953125" style="2" customWidth="1"/>
    <col min="15350" max="15350" width="9.453125" style="2" customWidth="1"/>
    <col min="15351" max="15351" width="7" style="2" customWidth="1"/>
    <col min="15352" max="15352" width="9" style="2" customWidth="1"/>
    <col min="15353" max="15353" width="7" style="2" customWidth="1"/>
    <col min="15354" max="15354" width="10.453125" style="2" customWidth="1"/>
    <col min="15355" max="15358" width="7" style="2" customWidth="1"/>
    <col min="15359" max="15359" width="8.54296875" style="2" customWidth="1"/>
    <col min="15360" max="15360" width="9.1796875" style="2" customWidth="1"/>
    <col min="15361" max="15361" width="11" style="2" customWidth="1"/>
    <col min="15362" max="15363" width="9.1796875" style="2" customWidth="1"/>
    <col min="15364" max="15364" width="16.26953125" style="2" bestFit="1" customWidth="1"/>
    <col min="15365" max="15365" width="14.54296875" style="2" bestFit="1" customWidth="1"/>
    <col min="15366" max="15366" width="15" style="2" bestFit="1" customWidth="1"/>
    <col min="15367" max="15367" width="9.1796875" style="2"/>
    <col min="15368" max="15368" width="14.453125" style="2" bestFit="1" customWidth="1"/>
    <col min="15369" max="15582" width="9.1796875" style="2"/>
    <col min="15583" max="15583" width="7.26953125" style="2" customWidth="1"/>
    <col min="15584" max="15584" width="13" style="2" bestFit="1" customWidth="1"/>
    <col min="15585" max="15585" width="9.1796875" style="2" customWidth="1"/>
    <col min="15586" max="15586" width="17.26953125" style="2" customWidth="1"/>
    <col min="15587" max="15587" width="9.1796875" style="2" customWidth="1"/>
    <col min="15588" max="15588" width="12" style="2" customWidth="1"/>
    <col min="15589" max="15589" width="9.1796875" style="2" customWidth="1"/>
    <col min="15590" max="15590" width="10.81640625" style="2" customWidth="1"/>
    <col min="15591" max="15591" width="11.453125" style="2" customWidth="1"/>
    <col min="15592" max="15592" width="12.54296875" style="2" customWidth="1"/>
    <col min="15593" max="15593" width="8.54296875" style="2" customWidth="1"/>
    <col min="15594" max="15594" width="9.453125" style="2" customWidth="1"/>
    <col min="15595" max="15595" width="11.54296875" style="2" customWidth="1"/>
    <col min="15596" max="15596" width="9.1796875" style="2" customWidth="1"/>
    <col min="15597" max="15597" width="7.54296875" style="2" customWidth="1"/>
    <col min="15598" max="15598" width="10" style="2" customWidth="1"/>
    <col min="15599" max="15599" width="11.26953125" style="2" customWidth="1"/>
    <col min="15600" max="15600" width="10" style="2" customWidth="1"/>
    <col min="15601" max="15602" width="7" style="2" customWidth="1"/>
    <col min="15603" max="15604" width="7.54296875" style="2" customWidth="1"/>
    <col min="15605" max="15605" width="9.26953125" style="2" customWidth="1"/>
    <col min="15606" max="15606" width="9.453125" style="2" customWidth="1"/>
    <col min="15607" max="15607" width="7" style="2" customWidth="1"/>
    <col min="15608" max="15608" width="9" style="2" customWidth="1"/>
    <col min="15609" max="15609" width="7" style="2" customWidth="1"/>
    <col min="15610" max="15610" width="10.453125" style="2" customWidth="1"/>
    <col min="15611" max="15614" width="7" style="2" customWidth="1"/>
    <col min="15615" max="15615" width="8.54296875" style="2" customWidth="1"/>
    <col min="15616" max="15616" width="9.1796875" style="2" customWidth="1"/>
    <col min="15617" max="15617" width="11" style="2" customWidth="1"/>
    <col min="15618" max="15619" width="9.1796875" style="2" customWidth="1"/>
    <col min="15620" max="15620" width="16.26953125" style="2" bestFit="1" customWidth="1"/>
    <col min="15621" max="15621" width="14.54296875" style="2" bestFit="1" customWidth="1"/>
    <col min="15622" max="15622" width="15" style="2" bestFit="1" customWidth="1"/>
    <col min="15623" max="15623" width="9.1796875" style="2"/>
    <col min="15624" max="15624" width="14.453125" style="2" bestFit="1" customWidth="1"/>
    <col min="15625" max="15838" width="9.1796875" style="2"/>
    <col min="15839" max="15839" width="7.26953125" style="2" customWidth="1"/>
    <col min="15840" max="15840" width="13" style="2" bestFit="1" customWidth="1"/>
    <col min="15841" max="15841" width="9.1796875" style="2" customWidth="1"/>
    <col min="15842" max="15842" width="17.26953125" style="2" customWidth="1"/>
    <col min="15843" max="15843" width="9.1796875" style="2" customWidth="1"/>
    <col min="15844" max="15844" width="12" style="2" customWidth="1"/>
    <col min="15845" max="15845" width="9.1796875" style="2" customWidth="1"/>
    <col min="15846" max="15846" width="10.81640625" style="2" customWidth="1"/>
    <col min="15847" max="15847" width="11.453125" style="2" customWidth="1"/>
    <col min="15848" max="15848" width="12.54296875" style="2" customWidth="1"/>
    <col min="15849" max="15849" width="8.54296875" style="2" customWidth="1"/>
    <col min="15850" max="15850" width="9.453125" style="2" customWidth="1"/>
    <col min="15851" max="15851" width="11.54296875" style="2" customWidth="1"/>
    <col min="15852" max="15852" width="9.1796875" style="2" customWidth="1"/>
    <col min="15853" max="15853" width="7.54296875" style="2" customWidth="1"/>
    <col min="15854" max="15854" width="10" style="2" customWidth="1"/>
    <col min="15855" max="15855" width="11.26953125" style="2" customWidth="1"/>
    <col min="15856" max="15856" width="10" style="2" customWidth="1"/>
    <col min="15857" max="15858" width="7" style="2" customWidth="1"/>
    <col min="15859" max="15860" width="7.54296875" style="2" customWidth="1"/>
    <col min="15861" max="15861" width="9.26953125" style="2" customWidth="1"/>
    <col min="15862" max="15862" width="9.453125" style="2" customWidth="1"/>
    <col min="15863" max="15863" width="7" style="2" customWidth="1"/>
    <col min="15864" max="15864" width="9" style="2" customWidth="1"/>
    <col min="15865" max="15865" width="7" style="2" customWidth="1"/>
    <col min="15866" max="15866" width="10.453125" style="2" customWidth="1"/>
    <col min="15867" max="15870" width="7" style="2" customWidth="1"/>
    <col min="15871" max="15871" width="8.54296875" style="2" customWidth="1"/>
    <col min="15872" max="15872" width="9.1796875" style="2" customWidth="1"/>
    <col min="15873" max="15873" width="11" style="2" customWidth="1"/>
    <col min="15874" max="15875" width="9.1796875" style="2" customWidth="1"/>
    <col min="15876" max="15876" width="16.26953125" style="2" bestFit="1" customWidth="1"/>
    <col min="15877" max="15877" width="14.54296875" style="2" bestFit="1" customWidth="1"/>
    <col min="15878" max="15878" width="15" style="2" bestFit="1" customWidth="1"/>
    <col min="15879" max="15879" width="9.1796875" style="2"/>
    <col min="15880" max="15880" width="14.453125" style="2" bestFit="1" customWidth="1"/>
    <col min="15881" max="16094" width="9.1796875" style="2"/>
    <col min="16095" max="16095" width="7.26953125" style="2" customWidth="1"/>
    <col min="16096" max="16096" width="13" style="2" bestFit="1" customWidth="1"/>
    <col min="16097" max="16097" width="9.1796875" style="2" customWidth="1"/>
    <col min="16098" max="16098" width="17.26953125" style="2" customWidth="1"/>
    <col min="16099" max="16099" width="9.1796875" style="2" customWidth="1"/>
    <col min="16100" max="16100" width="12" style="2" customWidth="1"/>
    <col min="16101" max="16101" width="9.1796875" style="2" customWidth="1"/>
    <col min="16102" max="16102" width="10.81640625" style="2" customWidth="1"/>
    <col min="16103" max="16103" width="11.453125" style="2" customWidth="1"/>
    <col min="16104" max="16104" width="12.54296875" style="2" customWidth="1"/>
    <col min="16105" max="16105" width="8.54296875" style="2" customWidth="1"/>
    <col min="16106" max="16106" width="9.453125" style="2" customWidth="1"/>
    <col min="16107" max="16107" width="11.54296875" style="2" customWidth="1"/>
    <col min="16108" max="16108" width="9.1796875" style="2" customWidth="1"/>
    <col min="16109" max="16109" width="7.54296875" style="2" customWidth="1"/>
    <col min="16110" max="16110" width="10" style="2" customWidth="1"/>
    <col min="16111" max="16111" width="11.26953125" style="2" customWidth="1"/>
    <col min="16112" max="16112" width="10" style="2" customWidth="1"/>
    <col min="16113" max="16114" width="7" style="2" customWidth="1"/>
    <col min="16115" max="16116" width="7.54296875" style="2" customWidth="1"/>
    <col min="16117" max="16117" width="9.26953125" style="2" customWidth="1"/>
    <col min="16118" max="16118" width="9.453125" style="2" customWidth="1"/>
    <col min="16119" max="16119" width="7" style="2" customWidth="1"/>
    <col min="16120" max="16120" width="9" style="2" customWidth="1"/>
    <col min="16121" max="16121" width="7" style="2" customWidth="1"/>
    <col min="16122" max="16122" width="10.453125" style="2" customWidth="1"/>
    <col min="16123" max="16126" width="7" style="2" customWidth="1"/>
    <col min="16127" max="16127" width="8.54296875" style="2" customWidth="1"/>
    <col min="16128" max="16128" width="9.1796875" style="2" customWidth="1"/>
    <col min="16129" max="16129" width="11" style="2" customWidth="1"/>
    <col min="16130" max="16131" width="9.1796875" style="2" customWidth="1"/>
    <col min="16132" max="16132" width="16.26953125" style="2" bestFit="1" customWidth="1"/>
    <col min="16133" max="16133" width="14.54296875" style="2" bestFit="1" customWidth="1"/>
    <col min="16134" max="16134" width="15" style="2" bestFit="1" customWidth="1"/>
    <col min="16135" max="16135" width="9.1796875" style="2"/>
    <col min="16136" max="16136" width="14.453125" style="2" bestFit="1" customWidth="1"/>
    <col min="16137" max="16377" width="9.1796875" style="2"/>
    <col min="16378" max="16384" width="9.1796875" style="2" customWidth="1"/>
  </cols>
  <sheetData>
    <row r="1" spans="1:11" ht="45" customHeight="1">
      <c r="A1" s="14" t="s">
        <v>575</v>
      </c>
    </row>
    <row r="2" spans="1:11" s="3" customFormat="1" ht="20.25" customHeight="1">
      <c r="A2" s="3" t="s">
        <v>22</v>
      </c>
    </row>
    <row r="3" spans="1:11" s="3" customFormat="1" ht="20.25" customHeight="1">
      <c r="A3" s="3" t="s">
        <v>66</v>
      </c>
    </row>
    <row r="4" spans="1:11" ht="70.150000000000006" customHeight="1">
      <c r="A4" s="74" t="s">
        <v>116</v>
      </c>
      <c r="B4" s="65" t="s">
        <v>38</v>
      </c>
      <c r="C4" s="66" t="s">
        <v>117</v>
      </c>
      <c r="D4" s="66" t="s">
        <v>110</v>
      </c>
      <c r="E4" s="66" t="s">
        <v>118</v>
      </c>
      <c r="F4" s="66" t="s">
        <v>91</v>
      </c>
      <c r="G4" s="66" t="s">
        <v>600</v>
      </c>
      <c r="H4" s="66" t="s">
        <v>109</v>
      </c>
      <c r="I4" s="66" t="s">
        <v>114</v>
      </c>
      <c r="J4" s="66" t="s">
        <v>111</v>
      </c>
      <c r="K4" s="67" t="s">
        <v>119</v>
      </c>
    </row>
    <row r="5" spans="1:11">
      <c r="A5" s="75" t="s">
        <v>228</v>
      </c>
      <c r="B5" s="63">
        <v>7394</v>
      </c>
      <c r="C5" s="63">
        <v>6032.86</v>
      </c>
      <c r="D5" s="63">
        <v>679</v>
      </c>
      <c r="E5" s="63">
        <v>81</v>
      </c>
      <c r="F5" s="63">
        <v>286</v>
      </c>
      <c r="G5" s="63">
        <v>314</v>
      </c>
      <c r="H5" s="63">
        <v>24259.11</v>
      </c>
      <c r="I5" s="63">
        <v>12332.45</v>
      </c>
      <c r="J5" s="63">
        <v>1112.27</v>
      </c>
      <c r="K5" s="71">
        <v>10814.38</v>
      </c>
    </row>
    <row r="6" spans="1:11">
      <c r="A6" s="76" t="s">
        <v>229</v>
      </c>
      <c r="B6" s="63">
        <v>7179</v>
      </c>
      <c r="C6" s="63">
        <v>5868.86</v>
      </c>
      <c r="D6" s="63">
        <v>657</v>
      </c>
      <c r="E6" s="63">
        <v>50</v>
      </c>
      <c r="F6" s="63">
        <v>311</v>
      </c>
      <c r="G6" s="63">
        <v>293</v>
      </c>
      <c r="H6" s="63">
        <v>22433.19</v>
      </c>
      <c r="I6" s="63">
        <v>11128.72</v>
      </c>
      <c r="J6" s="63">
        <v>1040.3599999999999</v>
      </c>
      <c r="K6" s="71">
        <v>10264.1</v>
      </c>
    </row>
    <row r="7" spans="1:11">
      <c r="A7" s="76" t="s">
        <v>230</v>
      </c>
      <c r="B7" s="63">
        <v>8832</v>
      </c>
      <c r="C7" s="63">
        <v>7071.82</v>
      </c>
      <c r="D7" s="63">
        <v>842</v>
      </c>
      <c r="E7" s="63">
        <v>90</v>
      </c>
      <c r="F7" s="63">
        <v>463</v>
      </c>
      <c r="G7" s="63">
        <v>365</v>
      </c>
      <c r="H7" s="63">
        <v>20975.08</v>
      </c>
      <c r="I7" s="63">
        <v>10224.370000000001</v>
      </c>
      <c r="J7" s="63">
        <v>1171.96</v>
      </c>
      <c r="K7" s="71">
        <v>9578.75</v>
      </c>
    </row>
    <row r="8" spans="1:11">
      <c r="A8" s="76" t="s">
        <v>231</v>
      </c>
      <c r="B8" s="63">
        <v>5728</v>
      </c>
      <c r="C8" s="63">
        <v>4404.05</v>
      </c>
      <c r="D8" s="63">
        <v>670</v>
      </c>
      <c r="E8" s="63">
        <v>83</v>
      </c>
      <c r="F8" s="63">
        <v>356</v>
      </c>
      <c r="G8" s="63">
        <v>215</v>
      </c>
      <c r="H8" s="63">
        <v>20095.48</v>
      </c>
      <c r="I8" s="63">
        <v>9826.6299999999992</v>
      </c>
      <c r="J8" s="63">
        <v>987.61</v>
      </c>
      <c r="K8" s="71">
        <v>9281.24</v>
      </c>
    </row>
    <row r="9" spans="1:11">
      <c r="A9" s="76" t="s">
        <v>232</v>
      </c>
      <c r="B9" s="63">
        <v>5504</v>
      </c>
      <c r="C9" s="63">
        <v>4222.04</v>
      </c>
      <c r="D9" s="63">
        <v>668</v>
      </c>
      <c r="E9" s="63">
        <v>80</v>
      </c>
      <c r="F9" s="63">
        <v>328</v>
      </c>
      <c r="G9" s="63">
        <v>205</v>
      </c>
      <c r="H9" s="63">
        <v>20255.75</v>
      </c>
      <c r="I9" s="63">
        <v>9687.07</v>
      </c>
      <c r="J9" s="63">
        <v>1100.58</v>
      </c>
      <c r="K9" s="71">
        <v>9468.1</v>
      </c>
    </row>
    <row r="10" spans="1:11">
      <c r="A10" s="76" t="s">
        <v>233</v>
      </c>
      <c r="B10" s="63">
        <v>6305</v>
      </c>
      <c r="C10" s="63">
        <v>4671.92</v>
      </c>
      <c r="D10" s="63">
        <v>838</v>
      </c>
      <c r="E10" s="63">
        <v>89</v>
      </c>
      <c r="F10" s="63">
        <v>432</v>
      </c>
      <c r="G10" s="63">
        <v>273</v>
      </c>
      <c r="H10" s="63">
        <v>20861.759999999998</v>
      </c>
      <c r="I10" s="63">
        <v>10638.08</v>
      </c>
      <c r="J10" s="63">
        <v>1076.71</v>
      </c>
      <c r="K10" s="71">
        <v>9146.9699999999993</v>
      </c>
    </row>
    <row r="11" spans="1:11">
      <c r="A11" s="76" t="s">
        <v>234</v>
      </c>
      <c r="B11" s="63">
        <v>5024</v>
      </c>
      <c r="C11" s="63">
        <v>3592.35</v>
      </c>
      <c r="D11" s="63">
        <v>666</v>
      </c>
      <c r="E11" s="63">
        <v>76</v>
      </c>
      <c r="F11" s="63">
        <v>438</v>
      </c>
      <c r="G11" s="63">
        <v>251</v>
      </c>
      <c r="H11" s="63">
        <v>21675.26</v>
      </c>
      <c r="I11" s="63">
        <v>11402.52</v>
      </c>
      <c r="J11" s="63">
        <v>1235.6099999999999</v>
      </c>
      <c r="K11" s="71">
        <v>9037.1299999999992</v>
      </c>
    </row>
    <row r="12" spans="1:11">
      <c r="A12" s="76" t="s">
        <v>235</v>
      </c>
      <c r="B12" s="63">
        <v>4966</v>
      </c>
      <c r="C12" s="63">
        <v>3828.54</v>
      </c>
      <c r="D12" s="63">
        <v>669</v>
      </c>
      <c r="E12" s="63">
        <v>70</v>
      </c>
      <c r="F12" s="63">
        <v>189</v>
      </c>
      <c r="G12" s="63">
        <v>209</v>
      </c>
      <c r="H12" s="63">
        <v>22035.75</v>
      </c>
      <c r="I12" s="63">
        <v>12006.54</v>
      </c>
      <c r="J12" s="63">
        <v>1156.1199999999999</v>
      </c>
      <c r="K12" s="71">
        <v>8873.09</v>
      </c>
    </row>
    <row r="13" spans="1:11">
      <c r="A13" s="76" t="s">
        <v>236</v>
      </c>
      <c r="B13" s="63">
        <v>6228</v>
      </c>
      <c r="C13" s="63">
        <v>4774.1499999999996</v>
      </c>
      <c r="D13" s="63">
        <v>838</v>
      </c>
      <c r="E13" s="63">
        <v>72</v>
      </c>
      <c r="F13" s="63">
        <v>288</v>
      </c>
      <c r="G13" s="63">
        <v>256</v>
      </c>
      <c r="H13" s="63">
        <v>22821.040000000001</v>
      </c>
      <c r="I13" s="63">
        <v>12464.56</v>
      </c>
      <c r="J13" s="63">
        <v>1201.5899999999999</v>
      </c>
      <c r="K13" s="71">
        <v>9154.89</v>
      </c>
    </row>
    <row r="14" spans="1:11">
      <c r="A14" s="76" t="s">
        <v>237</v>
      </c>
      <c r="B14" s="63">
        <v>5345</v>
      </c>
      <c r="C14" s="63">
        <v>4153.07</v>
      </c>
      <c r="D14" s="63">
        <v>672</v>
      </c>
      <c r="E14" s="63">
        <v>92</v>
      </c>
      <c r="F14" s="63">
        <v>229</v>
      </c>
      <c r="G14" s="63">
        <v>199</v>
      </c>
      <c r="H14" s="63">
        <v>23110.09</v>
      </c>
      <c r="I14" s="63">
        <v>12791.87</v>
      </c>
      <c r="J14" s="63">
        <v>1313.76</v>
      </c>
      <c r="K14" s="71">
        <v>9004.4699999999993</v>
      </c>
    </row>
    <row r="15" spans="1:11">
      <c r="A15" s="76" t="s">
        <v>238</v>
      </c>
      <c r="B15" s="63">
        <v>6053</v>
      </c>
      <c r="C15" s="63">
        <v>4805.6400000000003</v>
      </c>
      <c r="D15" s="63">
        <v>661</v>
      </c>
      <c r="E15" s="63">
        <v>98</v>
      </c>
      <c r="F15" s="63">
        <v>259</v>
      </c>
      <c r="G15" s="63">
        <v>230</v>
      </c>
      <c r="H15" s="63">
        <v>22719.09</v>
      </c>
      <c r="I15" s="63">
        <v>12608.94</v>
      </c>
      <c r="J15" s="63">
        <v>1093.48</v>
      </c>
      <c r="K15" s="71">
        <v>9016.68</v>
      </c>
    </row>
    <row r="16" spans="1:11">
      <c r="A16" s="76" t="s">
        <v>239</v>
      </c>
      <c r="B16" s="63">
        <v>8391</v>
      </c>
      <c r="C16" s="63">
        <v>6609.91</v>
      </c>
      <c r="D16" s="63">
        <v>802</v>
      </c>
      <c r="E16" s="63">
        <v>103</v>
      </c>
      <c r="F16" s="63">
        <v>465</v>
      </c>
      <c r="G16" s="63">
        <v>411</v>
      </c>
      <c r="H16" s="63">
        <v>20330.310000000001</v>
      </c>
      <c r="I16" s="63">
        <v>10587.48</v>
      </c>
      <c r="J16" s="63">
        <v>961.25</v>
      </c>
      <c r="K16" s="71">
        <v>8781.59</v>
      </c>
    </row>
    <row r="17" spans="1:11">
      <c r="A17" s="76" t="s">
        <v>240</v>
      </c>
      <c r="B17" s="63">
        <v>6484</v>
      </c>
      <c r="C17" s="63">
        <v>5161.25</v>
      </c>
      <c r="D17" s="63">
        <v>641</v>
      </c>
      <c r="E17" s="63">
        <v>50</v>
      </c>
      <c r="F17" s="63">
        <v>304</v>
      </c>
      <c r="G17" s="63">
        <v>328</v>
      </c>
      <c r="H17" s="63">
        <v>18021.41</v>
      </c>
      <c r="I17" s="63">
        <v>8828.35</v>
      </c>
      <c r="J17" s="63">
        <v>910.62</v>
      </c>
      <c r="K17" s="71">
        <v>8282.43</v>
      </c>
    </row>
    <row r="18" spans="1:11">
      <c r="A18" s="76" t="s">
        <v>241</v>
      </c>
      <c r="B18" s="63">
        <v>7338</v>
      </c>
      <c r="C18" s="63">
        <v>5948.74</v>
      </c>
      <c r="D18" s="63">
        <v>652</v>
      </c>
      <c r="E18" s="63">
        <v>59</v>
      </c>
      <c r="F18" s="63">
        <v>287</v>
      </c>
      <c r="G18" s="63">
        <v>391</v>
      </c>
      <c r="H18" s="63">
        <v>16480.89</v>
      </c>
      <c r="I18" s="63">
        <v>7635.96</v>
      </c>
      <c r="J18" s="63">
        <v>1157.58</v>
      </c>
      <c r="K18" s="71">
        <v>7687.36</v>
      </c>
    </row>
    <row r="19" spans="1:11">
      <c r="A19" s="76" t="s">
        <v>242</v>
      </c>
      <c r="B19" s="63">
        <v>8550</v>
      </c>
      <c r="C19" s="63">
        <v>6921.79</v>
      </c>
      <c r="D19" s="63">
        <v>839</v>
      </c>
      <c r="E19" s="63">
        <v>108</v>
      </c>
      <c r="F19" s="63">
        <v>335</v>
      </c>
      <c r="G19" s="63">
        <v>346</v>
      </c>
      <c r="H19" s="63">
        <v>14931.74</v>
      </c>
      <c r="I19" s="63">
        <v>6710.91</v>
      </c>
      <c r="J19" s="63">
        <v>1052.24</v>
      </c>
      <c r="K19" s="71">
        <v>7168.59</v>
      </c>
    </row>
    <row r="20" spans="1:11">
      <c r="A20" s="76" t="s">
        <v>243</v>
      </c>
      <c r="B20" s="63">
        <v>5596</v>
      </c>
      <c r="C20" s="63">
        <v>4297.54</v>
      </c>
      <c r="D20" s="63">
        <v>673</v>
      </c>
      <c r="E20" s="63">
        <v>80</v>
      </c>
      <c r="F20" s="63">
        <v>279</v>
      </c>
      <c r="G20" s="63">
        <v>267</v>
      </c>
      <c r="H20" s="63">
        <v>14338.49</v>
      </c>
      <c r="I20" s="63">
        <v>6226.46</v>
      </c>
      <c r="J20" s="63">
        <v>1170.8699999999999</v>
      </c>
      <c r="K20" s="71">
        <v>6941.15</v>
      </c>
    </row>
    <row r="21" spans="1:11">
      <c r="A21" s="76" t="s">
        <v>244</v>
      </c>
      <c r="B21" s="63">
        <v>5127</v>
      </c>
      <c r="C21" s="63">
        <v>3787.66</v>
      </c>
      <c r="D21" s="63">
        <v>669</v>
      </c>
      <c r="E21" s="63">
        <v>82</v>
      </c>
      <c r="F21" s="63">
        <v>313</v>
      </c>
      <c r="G21" s="63">
        <v>275</v>
      </c>
      <c r="H21" s="63">
        <v>14636.51</v>
      </c>
      <c r="I21" s="63">
        <v>6633.11</v>
      </c>
      <c r="J21" s="63">
        <v>991.27</v>
      </c>
      <c r="K21" s="71">
        <v>7012.13</v>
      </c>
    </row>
    <row r="22" spans="1:11">
      <c r="A22" s="76" t="s">
        <v>245</v>
      </c>
      <c r="B22" s="63">
        <v>5523</v>
      </c>
      <c r="C22" s="63">
        <v>4052</v>
      </c>
      <c r="D22" s="63">
        <v>835</v>
      </c>
      <c r="E22" s="63">
        <v>94</v>
      </c>
      <c r="F22" s="63">
        <v>319</v>
      </c>
      <c r="G22" s="63">
        <v>223</v>
      </c>
      <c r="H22" s="63">
        <v>15657.43</v>
      </c>
      <c r="I22" s="63">
        <v>7500.78</v>
      </c>
      <c r="J22" s="63">
        <v>1280.32</v>
      </c>
      <c r="K22" s="71">
        <v>6876.33</v>
      </c>
    </row>
    <row r="23" spans="1:11">
      <c r="A23" s="76" t="s">
        <v>246</v>
      </c>
      <c r="B23" s="63">
        <v>4694</v>
      </c>
      <c r="C23" s="63">
        <v>3530.82</v>
      </c>
      <c r="D23" s="63">
        <v>656</v>
      </c>
      <c r="E23" s="63">
        <v>84</v>
      </c>
      <c r="F23" s="63">
        <v>274</v>
      </c>
      <c r="G23" s="63">
        <v>149</v>
      </c>
      <c r="H23" s="63">
        <v>15993.29</v>
      </c>
      <c r="I23" s="63">
        <v>7767.86</v>
      </c>
      <c r="J23" s="63">
        <v>1347.19</v>
      </c>
      <c r="K23" s="71">
        <v>6878.25</v>
      </c>
    </row>
    <row r="24" spans="1:11">
      <c r="A24" s="76" t="s">
        <v>247</v>
      </c>
      <c r="B24" s="63">
        <v>4556</v>
      </c>
      <c r="C24" s="63">
        <v>3430.31</v>
      </c>
      <c r="D24" s="63">
        <v>669</v>
      </c>
      <c r="E24" s="63">
        <v>73</v>
      </c>
      <c r="F24" s="63">
        <v>208</v>
      </c>
      <c r="G24" s="63">
        <v>176</v>
      </c>
      <c r="H24" s="63">
        <v>15930.17</v>
      </c>
      <c r="I24" s="63">
        <v>8032.73</v>
      </c>
      <c r="J24" s="63">
        <v>1110.77</v>
      </c>
      <c r="K24" s="71">
        <v>6786.67</v>
      </c>
    </row>
    <row r="25" spans="1:11">
      <c r="A25" s="76" t="s">
        <v>248</v>
      </c>
      <c r="B25" s="63">
        <v>5477</v>
      </c>
      <c r="C25" s="63">
        <v>4110.97</v>
      </c>
      <c r="D25" s="63">
        <v>829</v>
      </c>
      <c r="E25" s="63">
        <v>78</v>
      </c>
      <c r="F25" s="63">
        <v>255</v>
      </c>
      <c r="G25" s="63">
        <v>204</v>
      </c>
      <c r="H25" s="63">
        <v>16818.16</v>
      </c>
      <c r="I25" s="63">
        <v>8736.11</v>
      </c>
      <c r="J25" s="63">
        <v>1183.0999999999999</v>
      </c>
      <c r="K25" s="71">
        <v>6898.95</v>
      </c>
    </row>
    <row r="26" spans="1:11">
      <c r="A26" s="76" t="s">
        <v>249</v>
      </c>
      <c r="B26" s="63">
        <v>4950</v>
      </c>
      <c r="C26" s="63">
        <v>3604.14</v>
      </c>
      <c r="D26" s="63">
        <v>665</v>
      </c>
      <c r="E26" s="63">
        <v>77</v>
      </c>
      <c r="F26" s="63">
        <v>331</v>
      </c>
      <c r="G26" s="63">
        <v>273</v>
      </c>
      <c r="H26" s="63">
        <v>17090.22</v>
      </c>
      <c r="I26" s="63">
        <v>9467.49</v>
      </c>
      <c r="J26" s="63">
        <v>1101.68</v>
      </c>
      <c r="K26" s="71">
        <v>6521.04</v>
      </c>
    </row>
    <row r="27" spans="1:11">
      <c r="A27" s="76" t="s">
        <v>250</v>
      </c>
      <c r="B27" s="63">
        <v>5615</v>
      </c>
      <c r="C27" s="63">
        <v>4226.91</v>
      </c>
      <c r="D27" s="63">
        <v>668</v>
      </c>
      <c r="E27" s="63">
        <v>67</v>
      </c>
      <c r="F27" s="63">
        <v>359</v>
      </c>
      <c r="G27" s="63">
        <v>294</v>
      </c>
      <c r="H27" s="63">
        <v>17390.23</v>
      </c>
      <c r="I27" s="63">
        <v>10180.719999999999</v>
      </c>
      <c r="J27" s="63">
        <v>995.2</v>
      </c>
      <c r="K27" s="71">
        <v>6214.31</v>
      </c>
    </row>
    <row r="28" spans="1:11">
      <c r="A28" s="76" t="s">
        <v>251</v>
      </c>
      <c r="B28" s="63">
        <v>7490</v>
      </c>
      <c r="C28" s="63">
        <v>5820.57</v>
      </c>
      <c r="D28" s="63">
        <v>836</v>
      </c>
      <c r="E28" s="63">
        <v>95</v>
      </c>
      <c r="F28" s="63">
        <v>376</v>
      </c>
      <c r="G28" s="63">
        <v>362</v>
      </c>
      <c r="H28" s="63">
        <v>16505.21</v>
      </c>
      <c r="I28" s="63">
        <v>9495.2999999999993</v>
      </c>
      <c r="J28" s="63">
        <v>1227.97</v>
      </c>
      <c r="K28" s="71">
        <v>5781.95</v>
      </c>
    </row>
    <row r="29" spans="1:11">
      <c r="A29" s="76" t="s">
        <v>252</v>
      </c>
      <c r="B29" s="63">
        <v>6395</v>
      </c>
      <c r="C29" s="63">
        <v>5110.2</v>
      </c>
      <c r="D29" s="63">
        <v>669</v>
      </c>
      <c r="E29" s="63">
        <v>87</v>
      </c>
      <c r="F29" s="63">
        <v>218</v>
      </c>
      <c r="G29" s="63">
        <v>311</v>
      </c>
      <c r="H29" s="63">
        <v>14380.43</v>
      </c>
      <c r="I29" s="63">
        <v>7746.76</v>
      </c>
      <c r="J29" s="63">
        <v>1084.1400000000001</v>
      </c>
      <c r="K29" s="71">
        <v>5549.53</v>
      </c>
    </row>
    <row r="30" spans="1:11">
      <c r="A30" s="76" t="s">
        <v>253</v>
      </c>
      <c r="B30" s="63">
        <v>5747</v>
      </c>
      <c r="C30" s="63">
        <v>4397.43</v>
      </c>
      <c r="D30" s="63">
        <v>668</v>
      </c>
      <c r="E30" s="63">
        <v>64</v>
      </c>
      <c r="F30" s="63">
        <v>294</v>
      </c>
      <c r="G30" s="63">
        <v>323</v>
      </c>
      <c r="H30" s="63">
        <v>15570.1</v>
      </c>
      <c r="I30" s="63">
        <v>8900.26</v>
      </c>
      <c r="J30" s="63">
        <v>1010.49</v>
      </c>
      <c r="K30" s="71">
        <v>5659.35</v>
      </c>
    </row>
    <row r="31" spans="1:11">
      <c r="A31" s="76" t="s">
        <v>254</v>
      </c>
      <c r="B31" s="63">
        <v>6333</v>
      </c>
      <c r="C31" s="63">
        <v>4762.62</v>
      </c>
      <c r="D31" s="63">
        <v>852</v>
      </c>
      <c r="E31" s="63">
        <v>83</v>
      </c>
      <c r="F31" s="63">
        <v>314</v>
      </c>
      <c r="G31" s="63">
        <v>322</v>
      </c>
      <c r="H31" s="63">
        <v>17263.05</v>
      </c>
      <c r="I31" s="63">
        <v>10539.1</v>
      </c>
      <c r="J31" s="63">
        <v>1052.52</v>
      </c>
      <c r="K31" s="71">
        <v>5671.43</v>
      </c>
    </row>
    <row r="32" spans="1:11">
      <c r="A32" s="76" t="s">
        <v>255</v>
      </c>
      <c r="B32" s="63">
        <v>4309</v>
      </c>
      <c r="C32" s="63">
        <v>3113.02</v>
      </c>
      <c r="D32" s="63">
        <v>678</v>
      </c>
      <c r="E32" s="63">
        <v>67</v>
      </c>
      <c r="F32" s="63">
        <v>243</v>
      </c>
      <c r="G32" s="63">
        <v>209</v>
      </c>
      <c r="H32" s="63">
        <v>17800.330000000002</v>
      </c>
      <c r="I32" s="63">
        <v>10539.5</v>
      </c>
      <c r="J32" s="63">
        <v>1127.8599999999999</v>
      </c>
      <c r="K32" s="71">
        <v>6132.97</v>
      </c>
    </row>
    <row r="33" spans="1:11">
      <c r="A33" s="76" t="s">
        <v>256</v>
      </c>
      <c r="B33" s="63">
        <v>3916</v>
      </c>
      <c r="C33" s="63">
        <v>2734.45</v>
      </c>
      <c r="D33" s="63">
        <v>678</v>
      </c>
      <c r="E33" s="63">
        <v>68</v>
      </c>
      <c r="F33" s="63">
        <v>205</v>
      </c>
      <c r="G33" s="63">
        <v>230</v>
      </c>
      <c r="H33" s="63">
        <v>19716.23</v>
      </c>
      <c r="I33" s="63">
        <v>11990.54</v>
      </c>
      <c r="J33" s="63">
        <v>1253.3499999999999</v>
      </c>
      <c r="K33" s="71">
        <v>6472.34</v>
      </c>
    </row>
    <row r="34" spans="1:11">
      <c r="A34" s="76" t="s">
        <v>257</v>
      </c>
      <c r="B34" s="63">
        <v>4913</v>
      </c>
      <c r="C34" s="63">
        <v>3453.25</v>
      </c>
      <c r="D34" s="63">
        <v>849</v>
      </c>
      <c r="E34" s="63">
        <v>78</v>
      </c>
      <c r="F34" s="63">
        <v>261</v>
      </c>
      <c r="G34" s="63">
        <v>272</v>
      </c>
      <c r="H34" s="63">
        <v>21130.14</v>
      </c>
      <c r="I34" s="63">
        <v>13332.93</v>
      </c>
      <c r="J34" s="63">
        <v>1133.54</v>
      </c>
      <c r="K34" s="71">
        <v>6663.66</v>
      </c>
    </row>
    <row r="35" spans="1:11">
      <c r="A35" s="76" t="s">
        <v>258</v>
      </c>
      <c r="B35" s="63">
        <v>3884</v>
      </c>
      <c r="C35" s="63">
        <v>2708.76</v>
      </c>
      <c r="D35" s="63">
        <v>688</v>
      </c>
      <c r="E35" s="63">
        <v>74</v>
      </c>
      <c r="F35" s="63">
        <v>210</v>
      </c>
      <c r="G35" s="63">
        <v>203</v>
      </c>
      <c r="H35" s="63">
        <v>21416.240000000002</v>
      </c>
      <c r="I35" s="63">
        <v>13023.9</v>
      </c>
      <c r="J35" s="63">
        <v>1261.2</v>
      </c>
      <c r="K35" s="71">
        <v>7131.14</v>
      </c>
    </row>
    <row r="36" spans="1:11">
      <c r="A36" s="76" t="s">
        <v>259</v>
      </c>
      <c r="B36" s="63">
        <v>3939</v>
      </c>
      <c r="C36" s="63">
        <v>2866.36</v>
      </c>
      <c r="D36" s="63">
        <v>668</v>
      </c>
      <c r="E36" s="63">
        <v>74</v>
      </c>
      <c r="F36" s="63">
        <v>114</v>
      </c>
      <c r="G36" s="63">
        <v>217</v>
      </c>
      <c r="H36" s="63">
        <v>22165.07</v>
      </c>
      <c r="I36" s="63">
        <v>13951.93</v>
      </c>
      <c r="J36" s="63">
        <v>1215.77</v>
      </c>
      <c r="K36" s="71">
        <v>6997.38</v>
      </c>
    </row>
    <row r="37" spans="1:11">
      <c r="A37" s="76" t="s">
        <v>260</v>
      </c>
      <c r="B37" s="63">
        <v>5771</v>
      </c>
      <c r="C37" s="63">
        <v>4368.08</v>
      </c>
      <c r="D37" s="63">
        <v>828</v>
      </c>
      <c r="E37" s="63">
        <v>72</v>
      </c>
      <c r="F37" s="63">
        <v>239</v>
      </c>
      <c r="G37" s="63">
        <v>263</v>
      </c>
      <c r="H37" s="63">
        <v>22875.85</v>
      </c>
      <c r="I37" s="63">
        <v>14575.64</v>
      </c>
      <c r="J37" s="63">
        <v>1189.32</v>
      </c>
      <c r="K37" s="71">
        <v>7110.89</v>
      </c>
    </row>
    <row r="38" spans="1:11">
      <c r="A38" s="76" t="s">
        <v>261</v>
      </c>
      <c r="B38" s="63">
        <v>5125</v>
      </c>
      <c r="C38" s="63">
        <v>3889.45</v>
      </c>
      <c r="D38" s="63">
        <v>667</v>
      </c>
      <c r="E38" s="63">
        <v>52</v>
      </c>
      <c r="F38" s="63">
        <v>264</v>
      </c>
      <c r="G38" s="63">
        <v>254</v>
      </c>
      <c r="H38" s="63">
        <v>22008.34</v>
      </c>
      <c r="I38" s="63">
        <v>13684.17</v>
      </c>
      <c r="J38" s="63">
        <v>1358.57</v>
      </c>
      <c r="K38" s="71">
        <v>6965.6</v>
      </c>
    </row>
    <row r="39" spans="1:11">
      <c r="A39" s="76" t="s">
        <v>262</v>
      </c>
      <c r="B39" s="63">
        <v>5467</v>
      </c>
      <c r="C39" s="63">
        <v>4207.18</v>
      </c>
      <c r="D39" s="63">
        <v>671</v>
      </c>
      <c r="E39" s="63">
        <v>64</v>
      </c>
      <c r="F39" s="63">
        <v>226</v>
      </c>
      <c r="G39" s="63">
        <v>298</v>
      </c>
      <c r="H39" s="63">
        <v>22000.26</v>
      </c>
      <c r="I39" s="63">
        <v>13708.06</v>
      </c>
      <c r="J39" s="63">
        <v>1331.85</v>
      </c>
      <c r="K39" s="71">
        <v>6960.34</v>
      </c>
    </row>
    <row r="40" spans="1:11">
      <c r="A40" s="76" t="s">
        <v>263</v>
      </c>
      <c r="B40" s="63">
        <v>7281</v>
      </c>
      <c r="C40" s="63">
        <v>5722.44</v>
      </c>
      <c r="D40" s="63">
        <v>834</v>
      </c>
      <c r="E40" s="63">
        <v>81</v>
      </c>
      <c r="F40" s="63">
        <v>300</v>
      </c>
      <c r="G40" s="63">
        <v>344</v>
      </c>
      <c r="H40" s="63">
        <v>20188.14</v>
      </c>
      <c r="I40" s="63">
        <v>12618.53</v>
      </c>
      <c r="J40" s="63">
        <v>1128.07</v>
      </c>
      <c r="K40" s="71">
        <v>6441.53</v>
      </c>
    </row>
    <row r="41" spans="1:11">
      <c r="A41" s="76" t="s">
        <v>264</v>
      </c>
      <c r="B41" s="63">
        <v>5518</v>
      </c>
      <c r="C41" s="63">
        <v>4325.4399999999996</v>
      </c>
      <c r="D41" s="63">
        <v>652</v>
      </c>
      <c r="E41" s="63">
        <v>39</v>
      </c>
      <c r="F41" s="63">
        <v>244</v>
      </c>
      <c r="G41" s="63">
        <v>258</v>
      </c>
      <c r="H41" s="63">
        <v>19120.03</v>
      </c>
      <c r="I41" s="63">
        <v>12068.18</v>
      </c>
      <c r="J41" s="63">
        <v>1294.3699999999999</v>
      </c>
      <c r="K41" s="71">
        <v>5757.48</v>
      </c>
    </row>
    <row r="42" spans="1:11">
      <c r="A42" s="76" t="s">
        <v>265</v>
      </c>
      <c r="B42" s="63">
        <v>5741</v>
      </c>
      <c r="C42" s="63">
        <v>4534.08</v>
      </c>
      <c r="D42" s="63">
        <v>664</v>
      </c>
      <c r="E42" s="63">
        <v>29</v>
      </c>
      <c r="F42" s="63">
        <v>277</v>
      </c>
      <c r="G42" s="63">
        <v>237</v>
      </c>
      <c r="H42" s="63">
        <v>17960.46</v>
      </c>
      <c r="I42" s="63">
        <v>11613.07</v>
      </c>
      <c r="J42" s="63">
        <v>1110.8499999999999</v>
      </c>
      <c r="K42" s="71">
        <v>5236.55</v>
      </c>
    </row>
    <row r="43" spans="1:11">
      <c r="A43" s="76" t="s">
        <v>266</v>
      </c>
      <c r="B43" s="63">
        <v>6651</v>
      </c>
      <c r="C43" s="63">
        <v>5225.96</v>
      </c>
      <c r="D43" s="63">
        <v>834</v>
      </c>
      <c r="E43" s="63">
        <v>60</v>
      </c>
      <c r="F43" s="63">
        <v>251</v>
      </c>
      <c r="G43" s="63">
        <v>280</v>
      </c>
      <c r="H43" s="63">
        <v>18416.66</v>
      </c>
      <c r="I43" s="63">
        <v>12240.95</v>
      </c>
      <c r="J43" s="63">
        <v>1275.9100000000001</v>
      </c>
      <c r="K43" s="71">
        <v>4899.79</v>
      </c>
    </row>
    <row r="44" spans="1:11">
      <c r="A44" s="76" t="s">
        <v>267</v>
      </c>
      <c r="B44" s="63">
        <v>5102</v>
      </c>
      <c r="C44" s="63">
        <v>3999.15</v>
      </c>
      <c r="D44" s="63">
        <v>666</v>
      </c>
      <c r="E44" s="63">
        <v>57</v>
      </c>
      <c r="F44" s="63">
        <v>201</v>
      </c>
      <c r="G44" s="63">
        <v>180</v>
      </c>
      <c r="H44" s="63">
        <v>17471.89</v>
      </c>
      <c r="I44" s="63">
        <v>10887.21</v>
      </c>
      <c r="J44" s="63">
        <v>1344.39</v>
      </c>
      <c r="K44" s="71">
        <v>5240.29</v>
      </c>
    </row>
    <row r="45" spans="1:11">
      <c r="A45" s="76" t="s">
        <v>268</v>
      </c>
      <c r="B45" s="63">
        <v>4549</v>
      </c>
      <c r="C45" s="63">
        <v>3465.65</v>
      </c>
      <c r="D45" s="63">
        <v>678</v>
      </c>
      <c r="E45" s="63">
        <v>48</v>
      </c>
      <c r="F45" s="63">
        <v>159</v>
      </c>
      <c r="G45" s="63">
        <v>198</v>
      </c>
      <c r="H45" s="63">
        <v>17615.91</v>
      </c>
      <c r="I45" s="63">
        <v>10644.99</v>
      </c>
      <c r="J45" s="63">
        <v>1199.6400000000001</v>
      </c>
      <c r="K45" s="71">
        <v>5771.29</v>
      </c>
    </row>
    <row r="46" spans="1:11">
      <c r="A46" s="76" t="s">
        <v>269</v>
      </c>
      <c r="B46" s="63">
        <v>5075</v>
      </c>
      <c r="C46" s="63">
        <v>3712.12</v>
      </c>
      <c r="D46" s="63">
        <v>860</v>
      </c>
      <c r="E46" s="63">
        <v>45</v>
      </c>
      <c r="F46" s="63">
        <v>230</v>
      </c>
      <c r="G46" s="63">
        <v>227</v>
      </c>
      <c r="H46" s="63">
        <v>18358.93</v>
      </c>
      <c r="I46" s="63">
        <v>10954.5</v>
      </c>
      <c r="J46" s="63">
        <v>1359.25</v>
      </c>
      <c r="K46" s="71">
        <v>6045.18</v>
      </c>
    </row>
    <row r="47" spans="1:11">
      <c r="A47" s="76" t="s">
        <v>270</v>
      </c>
      <c r="B47" s="63">
        <v>4594</v>
      </c>
      <c r="C47" s="63">
        <v>3469.62</v>
      </c>
      <c r="D47" s="63">
        <v>670</v>
      </c>
      <c r="E47" s="63">
        <v>56</v>
      </c>
      <c r="F47" s="63">
        <v>237</v>
      </c>
      <c r="G47" s="63">
        <v>161</v>
      </c>
      <c r="H47" s="63">
        <v>18601.45</v>
      </c>
      <c r="I47" s="63">
        <v>10948.88</v>
      </c>
      <c r="J47" s="63">
        <v>1480.98</v>
      </c>
      <c r="K47" s="71">
        <v>6171.59</v>
      </c>
    </row>
    <row r="48" spans="1:11">
      <c r="A48" s="76" t="s">
        <v>271</v>
      </c>
      <c r="B48" s="63">
        <v>4114</v>
      </c>
      <c r="C48" s="63">
        <v>3077.56</v>
      </c>
      <c r="D48" s="63">
        <v>684</v>
      </c>
      <c r="E48" s="63">
        <v>55</v>
      </c>
      <c r="F48" s="63">
        <v>151</v>
      </c>
      <c r="G48" s="63">
        <v>148</v>
      </c>
      <c r="H48" s="63">
        <v>18070.12</v>
      </c>
      <c r="I48" s="63">
        <v>10925.94</v>
      </c>
      <c r="J48" s="63">
        <v>1310.24</v>
      </c>
      <c r="K48" s="71">
        <v>5833.95</v>
      </c>
    </row>
    <row r="49" spans="1:11">
      <c r="A49" s="76" t="s">
        <v>272</v>
      </c>
      <c r="B49" s="63">
        <v>5557</v>
      </c>
      <c r="C49" s="63">
        <v>4266.68</v>
      </c>
      <c r="D49" s="63">
        <v>864</v>
      </c>
      <c r="E49" s="63">
        <v>67</v>
      </c>
      <c r="F49" s="63">
        <v>138</v>
      </c>
      <c r="G49" s="63">
        <v>220</v>
      </c>
      <c r="H49" s="63">
        <v>17998.900000000001</v>
      </c>
      <c r="I49" s="63">
        <v>10909.92</v>
      </c>
      <c r="J49" s="63">
        <v>1198.1099999999999</v>
      </c>
      <c r="K49" s="71">
        <v>5890.86</v>
      </c>
    </row>
    <row r="50" spans="1:11">
      <c r="A50" s="76" t="s">
        <v>273</v>
      </c>
      <c r="B50" s="63">
        <v>5069</v>
      </c>
      <c r="C50" s="63">
        <v>3962.99</v>
      </c>
      <c r="D50" s="63">
        <v>677</v>
      </c>
      <c r="E50" s="63">
        <v>50</v>
      </c>
      <c r="F50" s="63">
        <v>164</v>
      </c>
      <c r="G50" s="63">
        <v>214</v>
      </c>
      <c r="H50" s="63">
        <v>19148.84</v>
      </c>
      <c r="I50" s="63">
        <v>11666.59</v>
      </c>
      <c r="J50" s="63">
        <v>1464.4</v>
      </c>
      <c r="K50" s="71">
        <v>6017.84</v>
      </c>
    </row>
    <row r="51" spans="1:11">
      <c r="A51" s="76" t="s">
        <v>274</v>
      </c>
      <c r="B51" s="63">
        <v>5066</v>
      </c>
      <c r="C51" s="63">
        <v>3913.4</v>
      </c>
      <c r="D51" s="63">
        <v>681</v>
      </c>
      <c r="E51" s="63">
        <v>56</v>
      </c>
      <c r="F51" s="63">
        <v>163</v>
      </c>
      <c r="G51" s="63">
        <v>253</v>
      </c>
      <c r="H51" s="63">
        <v>19497.669999999998</v>
      </c>
      <c r="I51" s="63">
        <v>12127.32</v>
      </c>
      <c r="J51" s="63">
        <v>1237.26</v>
      </c>
      <c r="K51" s="71">
        <v>6133.09</v>
      </c>
    </row>
    <row r="52" spans="1:11">
      <c r="A52" s="76" t="s">
        <v>275</v>
      </c>
      <c r="B52" s="63">
        <v>6116</v>
      </c>
      <c r="C52" s="63">
        <v>4635.42</v>
      </c>
      <c r="D52" s="63">
        <v>798</v>
      </c>
      <c r="E52" s="63">
        <v>73</v>
      </c>
      <c r="F52" s="63">
        <v>199</v>
      </c>
      <c r="G52" s="63">
        <v>411</v>
      </c>
      <c r="H52" s="63">
        <v>18766.77</v>
      </c>
      <c r="I52" s="63">
        <v>11269.53</v>
      </c>
      <c r="J52" s="63">
        <v>1311.94</v>
      </c>
      <c r="K52" s="71">
        <v>6185.3</v>
      </c>
    </row>
    <row r="53" spans="1:11">
      <c r="A53" s="76" t="s">
        <v>276</v>
      </c>
      <c r="B53" s="63">
        <v>5002</v>
      </c>
      <c r="C53" s="63">
        <v>3841.16</v>
      </c>
      <c r="D53" s="63">
        <v>638</v>
      </c>
      <c r="E53" s="63">
        <v>55</v>
      </c>
      <c r="F53" s="63">
        <v>163</v>
      </c>
      <c r="G53" s="63">
        <v>305</v>
      </c>
      <c r="H53" s="63">
        <v>18401.39</v>
      </c>
      <c r="I53" s="63">
        <v>10922.63</v>
      </c>
      <c r="J53" s="63">
        <v>1253.0999999999999</v>
      </c>
      <c r="K53" s="71">
        <v>6225.65</v>
      </c>
    </row>
    <row r="54" spans="1:11">
      <c r="A54" s="76" t="s">
        <v>277</v>
      </c>
      <c r="B54" s="63">
        <v>4936</v>
      </c>
      <c r="C54" s="63">
        <v>3691.74</v>
      </c>
      <c r="D54" s="63">
        <v>648</v>
      </c>
      <c r="E54" s="63">
        <v>62</v>
      </c>
      <c r="F54" s="63">
        <v>189</v>
      </c>
      <c r="G54" s="63">
        <v>345</v>
      </c>
      <c r="H54" s="63">
        <v>19090.91</v>
      </c>
      <c r="I54" s="63">
        <v>11365.09</v>
      </c>
      <c r="J54" s="63">
        <v>1341.56</v>
      </c>
      <c r="K54" s="71">
        <v>6384.26</v>
      </c>
    </row>
    <row r="55" spans="1:11">
      <c r="A55" s="76" t="s">
        <v>278</v>
      </c>
      <c r="B55" s="63">
        <v>5821</v>
      </c>
      <c r="C55" s="63">
        <v>4375.01</v>
      </c>
      <c r="D55" s="63">
        <v>829</v>
      </c>
      <c r="E55" s="63">
        <v>53</v>
      </c>
      <c r="F55" s="63">
        <v>194</v>
      </c>
      <c r="G55" s="63">
        <v>369</v>
      </c>
      <c r="H55" s="63">
        <v>19101.21</v>
      </c>
      <c r="I55" s="63">
        <v>11228.76</v>
      </c>
      <c r="J55" s="63">
        <v>1388.48</v>
      </c>
      <c r="K55" s="71">
        <v>6483.98</v>
      </c>
    </row>
    <row r="56" spans="1:11">
      <c r="A56" s="76" t="s">
        <v>279</v>
      </c>
      <c r="B56" s="63">
        <v>4293</v>
      </c>
      <c r="C56" s="63">
        <v>3165.22</v>
      </c>
      <c r="D56" s="63">
        <v>684</v>
      </c>
      <c r="E56" s="63">
        <v>44</v>
      </c>
      <c r="F56" s="63">
        <v>170</v>
      </c>
      <c r="G56" s="63">
        <v>230</v>
      </c>
      <c r="H56" s="63">
        <v>18842.91</v>
      </c>
      <c r="I56" s="63">
        <v>11082.22</v>
      </c>
      <c r="J56" s="63">
        <v>1126.98</v>
      </c>
      <c r="K56" s="71">
        <v>6633.71</v>
      </c>
    </row>
    <row r="57" spans="1:11">
      <c r="A57" s="76" t="s">
        <v>280</v>
      </c>
      <c r="B57" s="63">
        <v>3898</v>
      </c>
      <c r="C57" s="63">
        <v>2751.47</v>
      </c>
      <c r="D57" s="63">
        <v>679</v>
      </c>
      <c r="E57" s="63">
        <v>42</v>
      </c>
      <c r="F57" s="63">
        <v>163</v>
      </c>
      <c r="G57" s="63">
        <v>262</v>
      </c>
      <c r="H57" s="63">
        <v>19017.919999999998</v>
      </c>
      <c r="I57" s="63">
        <v>11355.76</v>
      </c>
      <c r="J57" s="63">
        <v>849.52</v>
      </c>
      <c r="K57" s="71">
        <v>6812.64</v>
      </c>
    </row>
    <row r="58" spans="1:11">
      <c r="A58" s="76" t="s">
        <v>281</v>
      </c>
      <c r="B58" s="63">
        <v>4262</v>
      </c>
      <c r="C58" s="63">
        <v>2906.3</v>
      </c>
      <c r="D58" s="63">
        <v>829</v>
      </c>
      <c r="E58" s="63">
        <v>63</v>
      </c>
      <c r="F58" s="63">
        <v>151</v>
      </c>
      <c r="G58" s="63">
        <v>313</v>
      </c>
      <c r="H58" s="63">
        <v>20473.78</v>
      </c>
      <c r="I58" s="63">
        <v>12320.2</v>
      </c>
      <c r="J58" s="63">
        <v>1142.8699999999999</v>
      </c>
      <c r="K58" s="71">
        <v>7010.72</v>
      </c>
    </row>
    <row r="59" spans="1:11">
      <c r="A59" s="76" t="s">
        <v>282</v>
      </c>
      <c r="B59" s="63">
        <v>3732</v>
      </c>
      <c r="C59" s="63">
        <v>2607.8000000000002</v>
      </c>
      <c r="D59" s="63">
        <v>653</v>
      </c>
      <c r="E59" s="63">
        <v>50</v>
      </c>
      <c r="F59" s="63">
        <v>185</v>
      </c>
      <c r="G59" s="63">
        <v>237</v>
      </c>
      <c r="H59" s="63">
        <v>21390.47</v>
      </c>
      <c r="I59" s="63">
        <v>12564.39</v>
      </c>
      <c r="J59" s="63">
        <v>1573.33</v>
      </c>
      <c r="K59" s="71">
        <v>7252.76</v>
      </c>
    </row>
    <row r="60" spans="1:11">
      <c r="A60" s="76" t="s">
        <v>283</v>
      </c>
      <c r="B60" s="63">
        <v>3602</v>
      </c>
      <c r="C60" s="63">
        <v>2532.5100000000002</v>
      </c>
      <c r="D60" s="63">
        <v>650</v>
      </c>
      <c r="E60" s="63">
        <v>54</v>
      </c>
      <c r="F60" s="63">
        <v>137</v>
      </c>
      <c r="G60" s="63">
        <v>228</v>
      </c>
      <c r="H60" s="63">
        <v>21417.57</v>
      </c>
      <c r="I60" s="63">
        <v>12863.1</v>
      </c>
      <c r="J60" s="63">
        <v>1367.69</v>
      </c>
      <c r="K60" s="71">
        <v>7186.78</v>
      </c>
    </row>
    <row r="61" spans="1:11">
      <c r="A61" s="76" t="s">
        <v>284</v>
      </c>
      <c r="B61" s="63">
        <v>4973</v>
      </c>
      <c r="C61" s="63">
        <v>3634.98</v>
      </c>
      <c r="D61" s="63">
        <v>837</v>
      </c>
      <c r="E61" s="63">
        <v>59</v>
      </c>
      <c r="F61" s="63">
        <v>159</v>
      </c>
      <c r="G61" s="63">
        <v>283</v>
      </c>
      <c r="H61" s="63">
        <v>21751.85</v>
      </c>
      <c r="I61" s="63">
        <v>13073.35</v>
      </c>
      <c r="J61" s="63">
        <v>1317.81</v>
      </c>
      <c r="K61" s="71">
        <v>7360.7</v>
      </c>
    </row>
    <row r="62" spans="1:11">
      <c r="A62" s="76" t="s">
        <v>285</v>
      </c>
      <c r="B62" s="63">
        <v>4454</v>
      </c>
      <c r="C62" s="63">
        <v>3356.31</v>
      </c>
      <c r="D62" s="63">
        <v>658</v>
      </c>
      <c r="E62" s="63">
        <v>47</v>
      </c>
      <c r="F62" s="63">
        <v>157</v>
      </c>
      <c r="G62" s="63">
        <v>235</v>
      </c>
      <c r="H62" s="63">
        <v>21736.34</v>
      </c>
      <c r="I62" s="63">
        <v>12913.37</v>
      </c>
      <c r="J62" s="63">
        <v>1292.74</v>
      </c>
      <c r="K62" s="71">
        <v>7530.22</v>
      </c>
    </row>
    <row r="63" spans="1:11">
      <c r="A63" s="76" t="s">
        <v>286</v>
      </c>
      <c r="B63" s="63">
        <v>4649</v>
      </c>
      <c r="C63" s="63">
        <v>3490.96</v>
      </c>
      <c r="D63" s="63">
        <v>662</v>
      </c>
      <c r="E63" s="63">
        <v>46</v>
      </c>
      <c r="F63" s="63">
        <v>183</v>
      </c>
      <c r="G63" s="63">
        <v>268</v>
      </c>
      <c r="H63" s="63">
        <v>21353.52</v>
      </c>
      <c r="I63" s="63">
        <v>12904.05</v>
      </c>
      <c r="J63" s="63">
        <v>1103.6400000000001</v>
      </c>
      <c r="K63" s="71">
        <v>7345.83</v>
      </c>
    </row>
    <row r="64" spans="1:11">
      <c r="A64" s="76" t="s">
        <v>287</v>
      </c>
      <c r="B64" s="63">
        <v>6102</v>
      </c>
      <c r="C64" s="63">
        <v>4824.42</v>
      </c>
      <c r="D64" s="63">
        <v>646</v>
      </c>
      <c r="E64" s="63">
        <v>71</v>
      </c>
      <c r="F64" s="63">
        <v>189</v>
      </c>
      <c r="G64" s="63">
        <v>372</v>
      </c>
      <c r="H64" s="63">
        <v>19931.45</v>
      </c>
      <c r="I64" s="63">
        <v>12096.66</v>
      </c>
      <c r="J64" s="63">
        <v>1054.0899999999999</v>
      </c>
      <c r="K64" s="71">
        <v>6780.7</v>
      </c>
    </row>
    <row r="65" spans="1:11">
      <c r="A65" s="76" t="s">
        <v>288</v>
      </c>
      <c r="B65" s="63">
        <v>5402.73</v>
      </c>
      <c r="C65" s="63">
        <v>4302.75</v>
      </c>
      <c r="D65" s="63">
        <v>659.42</v>
      </c>
      <c r="E65" s="63">
        <v>49.53</v>
      </c>
      <c r="F65" s="63">
        <v>165.1</v>
      </c>
      <c r="G65" s="63">
        <v>225.92</v>
      </c>
      <c r="H65" s="63">
        <v>17779.75</v>
      </c>
      <c r="I65" s="63">
        <v>10909.03</v>
      </c>
      <c r="J65" s="63">
        <v>1024.8399999999999</v>
      </c>
      <c r="K65" s="71">
        <v>5845.88</v>
      </c>
    </row>
    <row r="66" spans="1:11">
      <c r="A66" s="76" t="s">
        <v>289</v>
      </c>
      <c r="B66" s="63">
        <v>5224.3500000000004</v>
      </c>
      <c r="C66" s="63">
        <v>4080.47</v>
      </c>
      <c r="D66" s="63">
        <v>656.1</v>
      </c>
      <c r="E66" s="63">
        <v>40.31</v>
      </c>
      <c r="F66" s="63">
        <v>211.68</v>
      </c>
      <c r="G66" s="63">
        <v>235.78</v>
      </c>
      <c r="H66" s="63">
        <v>16932.900000000001</v>
      </c>
      <c r="I66" s="63">
        <v>10823.56</v>
      </c>
      <c r="J66" s="63">
        <v>964.12</v>
      </c>
      <c r="K66" s="71">
        <v>5145.22</v>
      </c>
    </row>
    <row r="67" spans="1:11">
      <c r="A67" s="76" t="s">
        <v>290</v>
      </c>
      <c r="B67" s="63">
        <v>5365.16</v>
      </c>
      <c r="C67" s="63">
        <v>3990.38</v>
      </c>
      <c r="D67" s="63">
        <v>854.16</v>
      </c>
      <c r="E67" s="63">
        <v>43.31</v>
      </c>
      <c r="F67" s="63">
        <v>195.53</v>
      </c>
      <c r="G67" s="63">
        <v>281.77</v>
      </c>
      <c r="H67" s="63">
        <v>17066.39</v>
      </c>
      <c r="I67" s="63">
        <v>11321.21</v>
      </c>
      <c r="J67" s="63">
        <v>1145.8499999999999</v>
      </c>
      <c r="K67" s="71">
        <v>4599.33</v>
      </c>
    </row>
    <row r="68" spans="1:11">
      <c r="A68" s="76" t="s">
        <v>291</v>
      </c>
      <c r="B68" s="63">
        <v>4564.91</v>
      </c>
      <c r="C68" s="63">
        <v>3514.46</v>
      </c>
      <c r="D68" s="63">
        <v>662.62</v>
      </c>
      <c r="E68" s="63">
        <v>39.76</v>
      </c>
      <c r="F68" s="63">
        <v>170.06</v>
      </c>
      <c r="G68" s="63">
        <v>178.01</v>
      </c>
      <c r="H68" s="63">
        <v>16051.8</v>
      </c>
      <c r="I68" s="63">
        <v>10953.57</v>
      </c>
      <c r="J68" s="63">
        <v>846.23</v>
      </c>
      <c r="K68" s="71">
        <v>4252</v>
      </c>
    </row>
    <row r="69" spans="1:11">
      <c r="A69" s="76" t="s">
        <v>292</v>
      </c>
      <c r="B69" s="63">
        <v>4374.91</v>
      </c>
      <c r="C69" s="63">
        <v>3343.49</v>
      </c>
      <c r="D69" s="63">
        <v>658.72</v>
      </c>
      <c r="E69" s="63">
        <v>38.119999999999997</v>
      </c>
      <c r="F69" s="63">
        <v>116.85</v>
      </c>
      <c r="G69" s="63">
        <v>217.74</v>
      </c>
      <c r="H69" s="63">
        <v>15731.6</v>
      </c>
      <c r="I69" s="63">
        <v>10800.59</v>
      </c>
      <c r="J69" s="63">
        <v>904.32</v>
      </c>
      <c r="K69" s="71">
        <v>4026.68</v>
      </c>
    </row>
    <row r="70" spans="1:11">
      <c r="A70" s="76" t="s">
        <v>293</v>
      </c>
      <c r="B70" s="63">
        <v>4620.96</v>
      </c>
      <c r="C70" s="63">
        <v>3382.65</v>
      </c>
      <c r="D70" s="63">
        <v>858.83</v>
      </c>
      <c r="E70" s="63">
        <v>54.61</v>
      </c>
      <c r="F70" s="63">
        <v>108.38</v>
      </c>
      <c r="G70" s="63">
        <v>216.49</v>
      </c>
      <c r="H70" s="63">
        <v>17024.86</v>
      </c>
      <c r="I70" s="63">
        <v>11866.71</v>
      </c>
      <c r="J70" s="63">
        <v>1138.9100000000001</v>
      </c>
      <c r="K70" s="71">
        <v>4019.24</v>
      </c>
    </row>
    <row r="71" spans="1:11">
      <c r="A71" s="76" t="s">
        <v>294</v>
      </c>
      <c r="B71" s="63">
        <v>3926.64</v>
      </c>
      <c r="C71" s="63">
        <v>2906.82</v>
      </c>
      <c r="D71" s="63">
        <v>688.52</v>
      </c>
      <c r="E71" s="63">
        <v>40.89</v>
      </c>
      <c r="F71" s="63">
        <v>148.25</v>
      </c>
      <c r="G71" s="63">
        <v>142.16</v>
      </c>
      <c r="H71" s="63">
        <v>16970.16</v>
      </c>
      <c r="I71" s="63">
        <v>12263.6</v>
      </c>
      <c r="J71" s="63">
        <v>1095.69</v>
      </c>
      <c r="K71" s="71">
        <v>3610.87</v>
      </c>
    </row>
    <row r="72" spans="1:11">
      <c r="A72" s="76" t="s">
        <v>295</v>
      </c>
      <c r="B72" s="63">
        <v>4131.7700000000004</v>
      </c>
      <c r="C72" s="63">
        <v>3120.39</v>
      </c>
      <c r="D72" s="63">
        <v>677.57</v>
      </c>
      <c r="E72" s="63">
        <v>37.869999999999997</v>
      </c>
      <c r="F72" s="63">
        <v>122.8</v>
      </c>
      <c r="G72" s="63">
        <v>173.13</v>
      </c>
      <c r="H72" s="63">
        <v>16577.28</v>
      </c>
      <c r="I72" s="63">
        <v>12318.9</v>
      </c>
      <c r="J72" s="63">
        <v>1068.21</v>
      </c>
      <c r="K72" s="71">
        <v>3190.16</v>
      </c>
    </row>
    <row r="73" spans="1:11">
      <c r="A73" s="76" t="s">
        <v>296</v>
      </c>
      <c r="B73" s="63">
        <v>5330.59</v>
      </c>
      <c r="C73" s="63">
        <v>4082.67</v>
      </c>
      <c r="D73" s="63">
        <v>857.68</v>
      </c>
      <c r="E73" s="63">
        <v>58.11</v>
      </c>
      <c r="F73" s="63">
        <v>119.18</v>
      </c>
      <c r="G73" s="63">
        <v>212.95</v>
      </c>
      <c r="H73" s="63">
        <v>16577.48</v>
      </c>
      <c r="I73" s="63">
        <v>12797.28</v>
      </c>
      <c r="J73" s="63">
        <v>958.11</v>
      </c>
      <c r="K73" s="71">
        <v>2822.08</v>
      </c>
    </row>
    <row r="74" spans="1:11">
      <c r="A74" s="76" t="s">
        <v>297</v>
      </c>
      <c r="B74" s="63">
        <v>5235.9399999999996</v>
      </c>
      <c r="C74" s="63">
        <v>4152.08</v>
      </c>
      <c r="D74" s="63">
        <v>662.03</v>
      </c>
      <c r="E74" s="63">
        <v>36.85</v>
      </c>
      <c r="F74" s="63">
        <v>186</v>
      </c>
      <c r="G74" s="63">
        <v>198.97</v>
      </c>
      <c r="H74" s="63">
        <v>16119.91</v>
      </c>
      <c r="I74" s="63">
        <v>12457.24</v>
      </c>
      <c r="J74" s="63">
        <v>992.9</v>
      </c>
      <c r="K74" s="71">
        <v>2669.77</v>
      </c>
    </row>
    <row r="75" spans="1:11">
      <c r="A75" s="76" t="s">
        <v>298</v>
      </c>
      <c r="B75" s="63">
        <v>5598.74</v>
      </c>
      <c r="C75" s="63">
        <v>4481.12</v>
      </c>
      <c r="D75" s="63">
        <v>651.65</v>
      </c>
      <c r="E75" s="63">
        <v>41.4</v>
      </c>
      <c r="F75" s="63">
        <v>175.5</v>
      </c>
      <c r="G75" s="63">
        <v>249.07</v>
      </c>
      <c r="H75" s="63">
        <v>15255.39</v>
      </c>
      <c r="I75" s="63">
        <v>11771.47</v>
      </c>
      <c r="J75" s="63">
        <v>913.16</v>
      </c>
      <c r="K75" s="71">
        <v>2570.77</v>
      </c>
    </row>
    <row r="76" spans="1:11">
      <c r="A76" s="76" t="s">
        <v>299</v>
      </c>
      <c r="B76" s="63">
        <v>6151.93</v>
      </c>
      <c r="C76" s="63">
        <v>4840.22</v>
      </c>
      <c r="D76" s="63">
        <v>797.96</v>
      </c>
      <c r="E76" s="63">
        <v>58.8</v>
      </c>
      <c r="F76" s="63">
        <v>156.37</v>
      </c>
      <c r="G76" s="63">
        <v>298.57</v>
      </c>
      <c r="H76" s="63">
        <v>14076.62</v>
      </c>
      <c r="I76" s="63">
        <v>11034.12</v>
      </c>
      <c r="J76" s="63">
        <v>943.35</v>
      </c>
      <c r="K76" s="71">
        <v>2099.15</v>
      </c>
    </row>
    <row r="77" spans="1:11">
      <c r="A77" s="76" t="s">
        <v>300</v>
      </c>
      <c r="B77" s="63">
        <v>6099.18</v>
      </c>
      <c r="C77" s="63">
        <v>5021.38</v>
      </c>
      <c r="D77" s="63">
        <v>664.84</v>
      </c>
      <c r="E77" s="63">
        <v>48.63</v>
      </c>
      <c r="F77" s="63">
        <v>109.16</v>
      </c>
      <c r="G77" s="63">
        <v>255.17</v>
      </c>
      <c r="H77" s="63">
        <v>13182.41</v>
      </c>
      <c r="I77" s="63">
        <v>10357.65</v>
      </c>
      <c r="J77" s="63">
        <v>1011.21</v>
      </c>
      <c r="K77" s="71">
        <v>1813.55</v>
      </c>
    </row>
    <row r="78" spans="1:11">
      <c r="A78" s="76" t="s">
        <v>301</v>
      </c>
      <c r="B78" s="63">
        <v>6037.82</v>
      </c>
      <c r="C78" s="63">
        <v>4915.3100000000004</v>
      </c>
      <c r="D78" s="63">
        <v>671.24</v>
      </c>
      <c r="E78" s="63">
        <v>48.55</v>
      </c>
      <c r="F78" s="63">
        <v>145.76</v>
      </c>
      <c r="G78" s="63">
        <v>256.95</v>
      </c>
      <c r="H78" s="63">
        <v>11971.29</v>
      </c>
      <c r="I78" s="63">
        <v>9519.9599999999991</v>
      </c>
      <c r="J78" s="63">
        <v>942.09</v>
      </c>
      <c r="K78" s="71">
        <v>1509.25</v>
      </c>
    </row>
    <row r="79" spans="1:11">
      <c r="A79" s="76" t="s">
        <v>302</v>
      </c>
      <c r="B79" s="63">
        <v>6983.17</v>
      </c>
      <c r="C79" s="63">
        <v>5733.84</v>
      </c>
      <c r="D79" s="63">
        <v>707.22</v>
      </c>
      <c r="E79" s="63">
        <v>53.75</v>
      </c>
      <c r="F79" s="63">
        <v>163.18</v>
      </c>
      <c r="G79" s="63">
        <v>325.18</v>
      </c>
      <c r="H79" s="63">
        <v>11355.49</v>
      </c>
      <c r="I79" s="63">
        <v>9190.44</v>
      </c>
      <c r="J79" s="63">
        <v>892.97</v>
      </c>
      <c r="K79" s="71">
        <v>1272.08</v>
      </c>
    </row>
    <row r="80" spans="1:11">
      <c r="A80" s="76" t="s">
        <v>303</v>
      </c>
      <c r="B80" s="63">
        <v>5183.49</v>
      </c>
      <c r="C80" s="63">
        <v>3995.25</v>
      </c>
      <c r="D80" s="63">
        <v>777.42</v>
      </c>
      <c r="E80" s="63">
        <v>42.61</v>
      </c>
      <c r="F80" s="63">
        <v>139.13</v>
      </c>
      <c r="G80" s="63">
        <v>229.08</v>
      </c>
      <c r="H80" s="63">
        <v>11235.07</v>
      </c>
      <c r="I80" s="63">
        <v>9038.06</v>
      </c>
      <c r="J80" s="63">
        <v>861.14</v>
      </c>
      <c r="K80" s="71">
        <v>1335.88</v>
      </c>
    </row>
    <row r="81" spans="1:11">
      <c r="A81" s="76" t="s">
        <v>304</v>
      </c>
      <c r="B81" s="63">
        <v>4527.9399999999996</v>
      </c>
      <c r="C81" s="63">
        <v>3503.23</v>
      </c>
      <c r="D81" s="63">
        <v>653</v>
      </c>
      <c r="E81" s="63">
        <v>40.54</v>
      </c>
      <c r="F81" s="63">
        <v>139.62</v>
      </c>
      <c r="G81" s="63">
        <v>191.55</v>
      </c>
      <c r="H81" s="63">
        <v>12711.78</v>
      </c>
      <c r="I81" s="63">
        <v>10124.64</v>
      </c>
      <c r="J81" s="63">
        <v>1026.1199999999999</v>
      </c>
      <c r="K81" s="71">
        <v>1561.01</v>
      </c>
    </row>
    <row r="82" spans="1:11">
      <c r="A82" s="76" t="s">
        <v>305</v>
      </c>
      <c r="B82" s="63">
        <v>5081.5200000000004</v>
      </c>
      <c r="C82" s="63">
        <v>3868.65</v>
      </c>
      <c r="D82" s="63">
        <v>744.47</v>
      </c>
      <c r="E82" s="63">
        <v>45.7</v>
      </c>
      <c r="F82" s="63">
        <v>203.58</v>
      </c>
      <c r="G82" s="63">
        <v>219.11</v>
      </c>
      <c r="H82" s="63">
        <v>14071.25</v>
      </c>
      <c r="I82" s="63">
        <v>11146.59</v>
      </c>
      <c r="J82" s="63">
        <v>1081.9100000000001</v>
      </c>
      <c r="K82" s="71">
        <v>1842.75</v>
      </c>
    </row>
    <row r="83" spans="1:11">
      <c r="A83" s="76" t="s">
        <v>306</v>
      </c>
      <c r="B83" s="63">
        <v>4081.57</v>
      </c>
      <c r="C83" s="63">
        <v>3131.39</v>
      </c>
      <c r="D83" s="63">
        <v>585.12</v>
      </c>
      <c r="E83" s="63">
        <v>31.59</v>
      </c>
      <c r="F83" s="63">
        <v>147.65</v>
      </c>
      <c r="G83" s="63">
        <v>185.82</v>
      </c>
      <c r="H83" s="63">
        <v>15781.38</v>
      </c>
      <c r="I83" s="63">
        <v>12717.32</v>
      </c>
      <c r="J83" s="63">
        <v>1196.33</v>
      </c>
      <c r="K83" s="71">
        <v>1867.72</v>
      </c>
    </row>
    <row r="84" spans="1:11">
      <c r="A84" s="76" t="s">
        <v>307</v>
      </c>
      <c r="B84" s="63">
        <v>3930.88</v>
      </c>
      <c r="C84" s="63">
        <v>3046.38</v>
      </c>
      <c r="D84" s="63">
        <v>573.45000000000005</v>
      </c>
      <c r="E84" s="63">
        <v>37.92</v>
      </c>
      <c r="F84" s="63">
        <v>86.08</v>
      </c>
      <c r="G84" s="63">
        <v>187.04</v>
      </c>
      <c r="H84" s="63">
        <v>16304.19</v>
      </c>
      <c r="I84" s="63">
        <v>13107.81</v>
      </c>
      <c r="J84" s="63">
        <v>1149.47</v>
      </c>
      <c r="K84" s="71">
        <v>2046.91</v>
      </c>
    </row>
    <row r="85" spans="1:11">
      <c r="A85" s="76" t="s">
        <v>308</v>
      </c>
      <c r="B85" s="63">
        <v>5155.6099999999997</v>
      </c>
      <c r="C85" s="63">
        <v>4104.21</v>
      </c>
      <c r="D85" s="63">
        <v>717.94</v>
      </c>
      <c r="E85" s="63">
        <v>39.08</v>
      </c>
      <c r="F85" s="63">
        <v>95.79</v>
      </c>
      <c r="G85" s="63">
        <v>198.59</v>
      </c>
      <c r="H85" s="63">
        <v>17149.3</v>
      </c>
      <c r="I85" s="63">
        <v>13803.18</v>
      </c>
      <c r="J85" s="63">
        <v>1141.3900000000001</v>
      </c>
      <c r="K85" s="71">
        <v>2204.73</v>
      </c>
    </row>
    <row r="86" spans="1:11">
      <c r="A86" s="76" t="s">
        <v>309</v>
      </c>
      <c r="B86" s="63">
        <v>4468.78</v>
      </c>
      <c r="C86" s="63">
        <v>3369.09</v>
      </c>
      <c r="D86" s="63">
        <v>699.16</v>
      </c>
      <c r="E86" s="63">
        <v>33.68</v>
      </c>
      <c r="F86" s="63">
        <v>181.39</v>
      </c>
      <c r="G86" s="63">
        <v>185.46</v>
      </c>
      <c r="H86" s="63">
        <v>18858.8</v>
      </c>
      <c r="I86" s="63">
        <v>15278.01</v>
      </c>
      <c r="J86" s="63">
        <v>1235.44</v>
      </c>
      <c r="K86" s="71">
        <v>2345.35</v>
      </c>
    </row>
    <row r="87" spans="1:11">
      <c r="A87" s="76" t="s">
        <v>310</v>
      </c>
      <c r="B87" s="63">
        <v>5253.22</v>
      </c>
      <c r="C87" s="63">
        <v>4287.2</v>
      </c>
      <c r="D87" s="63">
        <v>548</v>
      </c>
      <c r="E87" s="63">
        <v>30.56</v>
      </c>
      <c r="F87" s="63">
        <v>182.44</v>
      </c>
      <c r="G87" s="63">
        <v>205.02</v>
      </c>
      <c r="H87" s="63">
        <v>19022.77</v>
      </c>
      <c r="I87" s="63">
        <v>15083.02</v>
      </c>
      <c r="J87" s="63">
        <v>1309.29</v>
      </c>
      <c r="K87" s="71">
        <v>2630.46</v>
      </c>
    </row>
    <row r="88" spans="1:11">
      <c r="A88" s="76" t="s">
        <v>311</v>
      </c>
      <c r="B88" s="63">
        <v>7049.71</v>
      </c>
      <c r="C88" s="63">
        <v>5955.43</v>
      </c>
      <c r="D88" s="63">
        <v>554.45000000000005</v>
      </c>
      <c r="E88" s="63">
        <v>43.06</v>
      </c>
      <c r="F88" s="63">
        <v>232.59</v>
      </c>
      <c r="G88" s="63">
        <v>264.19</v>
      </c>
      <c r="H88" s="63">
        <v>17468.3</v>
      </c>
      <c r="I88" s="63">
        <v>13619.84</v>
      </c>
      <c r="J88" s="63">
        <v>1309.44</v>
      </c>
      <c r="K88" s="71">
        <v>2539.02</v>
      </c>
    </row>
    <row r="89" spans="1:11">
      <c r="A89" s="76" t="s">
        <v>312</v>
      </c>
      <c r="B89" s="63">
        <v>5997.51</v>
      </c>
      <c r="C89" s="63">
        <v>5088.72</v>
      </c>
      <c r="D89" s="63">
        <v>571.74</v>
      </c>
      <c r="E89" s="63">
        <v>38.200000000000003</v>
      </c>
      <c r="F89" s="63">
        <v>101.45</v>
      </c>
      <c r="G89" s="63">
        <v>197.39</v>
      </c>
      <c r="H89" s="63">
        <v>16188.51</v>
      </c>
      <c r="I89" s="63">
        <v>12637.25</v>
      </c>
      <c r="J89" s="63">
        <v>1100.08</v>
      </c>
      <c r="K89" s="71">
        <v>2451.1799999999998</v>
      </c>
    </row>
    <row r="90" spans="1:11">
      <c r="A90" s="76" t="s">
        <v>313</v>
      </c>
      <c r="B90" s="63">
        <v>5286.68</v>
      </c>
      <c r="C90" s="63">
        <v>4384.25</v>
      </c>
      <c r="D90" s="63">
        <v>566.24</v>
      </c>
      <c r="E90" s="63">
        <v>40.68</v>
      </c>
      <c r="F90" s="63">
        <v>109.96</v>
      </c>
      <c r="G90" s="63">
        <v>185.55</v>
      </c>
      <c r="H90" s="63">
        <v>16093.37</v>
      </c>
      <c r="I90" s="63">
        <v>12398.97</v>
      </c>
      <c r="J90" s="63">
        <v>1179.05</v>
      </c>
      <c r="K90" s="71">
        <v>2515.34</v>
      </c>
    </row>
    <row r="91" spans="1:11">
      <c r="A91" s="76" t="s">
        <v>314</v>
      </c>
      <c r="B91" s="63">
        <v>5962.71</v>
      </c>
      <c r="C91" s="63">
        <v>4940.2700000000004</v>
      </c>
      <c r="D91" s="63">
        <v>670.72</v>
      </c>
      <c r="E91" s="63">
        <v>30.66</v>
      </c>
      <c r="F91" s="63">
        <v>111.41</v>
      </c>
      <c r="G91" s="63">
        <v>209.65</v>
      </c>
      <c r="H91" s="63">
        <v>15851.08</v>
      </c>
      <c r="I91" s="63">
        <v>11771.22</v>
      </c>
      <c r="J91" s="63">
        <v>1086.06</v>
      </c>
      <c r="K91" s="71">
        <v>2993.79</v>
      </c>
    </row>
    <row r="92" spans="1:11">
      <c r="A92" s="76" t="s">
        <v>315</v>
      </c>
      <c r="B92" s="63">
        <v>3816.91</v>
      </c>
      <c r="C92" s="63">
        <v>2981.02</v>
      </c>
      <c r="D92" s="63">
        <v>495.84</v>
      </c>
      <c r="E92" s="63">
        <v>41.73</v>
      </c>
      <c r="F92" s="63">
        <v>152.61000000000001</v>
      </c>
      <c r="G92" s="63">
        <v>145.69999999999999</v>
      </c>
      <c r="H92" s="63">
        <v>17162.16</v>
      </c>
      <c r="I92" s="63">
        <v>12898.86</v>
      </c>
      <c r="J92" s="63">
        <v>1085.83</v>
      </c>
      <c r="K92" s="71">
        <v>3177.47</v>
      </c>
    </row>
    <row r="93" spans="1:11">
      <c r="A93" s="76" t="s">
        <v>316</v>
      </c>
      <c r="B93" s="63">
        <v>3790.55</v>
      </c>
      <c r="C93" s="63">
        <v>2999.68</v>
      </c>
      <c r="D93" s="63">
        <v>492.34</v>
      </c>
      <c r="E93" s="63">
        <v>31.19</v>
      </c>
      <c r="F93" s="63">
        <v>97.92</v>
      </c>
      <c r="G93" s="63">
        <v>169.43</v>
      </c>
      <c r="H93" s="63">
        <v>17856.89</v>
      </c>
      <c r="I93" s="63">
        <v>13629.97</v>
      </c>
      <c r="J93" s="63">
        <v>956.6</v>
      </c>
      <c r="K93" s="71">
        <v>3270.33</v>
      </c>
    </row>
    <row r="94" spans="1:11">
      <c r="A94" s="76" t="s">
        <v>317</v>
      </c>
      <c r="B94" s="63">
        <v>4213.67</v>
      </c>
      <c r="C94" s="63">
        <v>3254.3</v>
      </c>
      <c r="D94" s="63">
        <v>607.39</v>
      </c>
      <c r="E94" s="63">
        <v>47.2</v>
      </c>
      <c r="F94" s="63">
        <v>144.12</v>
      </c>
      <c r="G94" s="63">
        <v>160.66</v>
      </c>
      <c r="H94" s="63">
        <v>18821.759999999998</v>
      </c>
      <c r="I94" s="63">
        <v>14024.66</v>
      </c>
      <c r="J94" s="63">
        <v>1205.0899999999999</v>
      </c>
      <c r="K94" s="71">
        <v>3592.01</v>
      </c>
    </row>
    <row r="95" spans="1:11">
      <c r="A95" s="76" t="s">
        <v>318</v>
      </c>
      <c r="B95" s="63">
        <v>3693.07</v>
      </c>
      <c r="C95" s="63">
        <v>2951.85</v>
      </c>
      <c r="D95" s="63">
        <v>484.2</v>
      </c>
      <c r="E95" s="63">
        <v>31.45</v>
      </c>
      <c r="F95" s="63">
        <v>96.69</v>
      </c>
      <c r="G95" s="63">
        <v>128.87</v>
      </c>
      <c r="H95" s="63">
        <v>19268.38</v>
      </c>
      <c r="I95" s="63">
        <v>14701.2</v>
      </c>
      <c r="J95" s="63">
        <v>999.1</v>
      </c>
      <c r="K95" s="71">
        <v>3568.08</v>
      </c>
    </row>
    <row r="96" spans="1:11">
      <c r="A96" s="76" t="s">
        <v>319</v>
      </c>
      <c r="B96" s="63">
        <v>3514.49</v>
      </c>
      <c r="C96" s="63">
        <v>2759.94</v>
      </c>
      <c r="D96" s="63">
        <v>475.18</v>
      </c>
      <c r="E96" s="63">
        <v>27.72</v>
      </c>
      <c r="F96" s="63">
        <v>115.02</v>
      </c>
      <c r="G96" s="63">
        <v>136.63</v>
      </c>
      <c r="H96" s="63">
        <v>19827.45</v>
      </c>
      <c r="I96" s="63">
        <v>15077.94</v>
      </c>
      <c r="J96" s="63">
        <v>1127.79</v>
      </c>
      <c r="K96" s="71">
        <v>3621.73</v>
      </c>
    </row>
    <row r="97" spans="1:11">
      <c r="A97" s="76" t="s">
        <v>320</v>
      </c>
      <c r="B97" s="63">
        <v>4906.5</v>
      </c>
      <c r="C97" s="63">
        <v>3964.38</v>
      </c>
      <c r="D97" s="63">
        <v>604.45000000000005</v>
      </c>
      <c r="E97" s="63">
        <v>34.25</v>
      </c>
      <c r="F97" s="63">
        <v>127.27</v>
      </c>
      <c r="G97" s="63">
        <v>176.15</v>
      </c>
      <c r="H97" s="63">
        <v>20573.919999999998</v>
      </c>
      <c r="I97" s="63">
        <v>15825.97</v>
      </c>
      <c r="J97" s="63">
        <v>1074.8699999999999</v>
      </c>
      <c r="K97" s="71">
        <v>3673.08</v>
      </c>
    </row>
    <row r="98" spans="1:11">
      <c r="A98" s="76" t="s">
        <v>321</v>
      </c>
      <c r="B98" s="63">
        <v>5267.9</v>
      </c>
      <c r="C98" s="63">
        <v>4390.25</v>
      </c>
      <c r="D98" s="63">
        <v>482.68</v>
      </c>
      <c r="E98" s="63">
        <v>33.69</v>
      </c>
      <c r="F98" s="63">
        <v>216.55</v>
      </c>
      <c r="G98" s="63">
        <v>144.72</v>
      </c>
      <c r="H98" s="63">
        <v>20260.330000000002</v>
      </c>
      <c r="I98" s="63">
        <v>15504.49</v>
      </c>
      <c r="J98" s="63">
        <v>1042.5899999999999</v>
      </c>
      <c r="K98" s="71">
        <v>3713.24</v>
      </c>
    </row>
    <row r="99" spans="1:11">
      <c r="A99" s="76" t="s">
        <v>322</v>
      </c>
      <c r="B99" s="63">
        <v>5574.94</v>
      </c>
      <c r="C99" s="63">
        <v>4640.8100000000004</v>
      </c>
      <c r="D99" s="63">
        <v>479.98</v>
      </c>
      <c r="E99" s="63">
        <v>30.98</v>
      </c>
      <c r="F99" s="63">
        <v>246.46</v>
      </c>
      <c r="G99" s="63">
        <v>176.71</v>
      </c>
      <c r="H99" s="63">
        <v>19257.45</v>
      </c>
      <c r="I99" s="63">
        <v>14537.83</v>
      </c>
      <c r="J99" s="63">
        <v>991.73</v>
      </c>
      <c r="K99" s="71">
        <v>3727.9</v>
      </c>
    </row>
    <row r="100" spans="1:11">
      <c r="A100" s="76" t="s">
        <v>323</v>
      </c>
      <c r="B100" s="63">
        <v>6527.56</v>
      </c>
      <c r="C100" s="63">
        <v>5385.63</v>
      </c>
      <c r="D100" s="63">
        <v>602.61</v>
      </c>
      <c r="E100" s="63">
        <v>48.1</v>
      </c>
      <c r="F100" s="63">
        <v>289.2</v>
      </c>
      <c r="G100" s="63">
        <v>202.02</v>
      </c>
      <c r="H100" s="63">
        <v>16967.71</v>
      </c>
      <c r="I100" s="63">
        <v>12541.98</v>
      </c>
      <c r="J100" s="63">
        <v>1147.72</v>
      </c>
      <c r="K100" s="71">
        <v>3278.01</v>
      </c>
    </row>
    <row r="101" spans="1:11">
      <c r="A101" s="76" t="s">
        <v>324</v>
      </c>
      <c r="B101" s="63">
        <v>5741.16</v>
      </c>
      <c r="C101" s="63">
        <v>4919.1099999999997</v>
      </c>
      <c r="D101" s="63">
        <v>478.68</v>
      </c>
      <c r="E101" s="63">
        <v>38.43</v>
      </c>
      <c r="F101" s="63">
        <v>141.16</v>
      </c>
      <c r="G101" s="63">
        <v>163.78</v>
      </c>
      <c r="H101" s="63">
        <v>15852.83</v>
      </c>
      <c r="I101" s="63">
        <v>11781.94</v>
      </c>
      <c r="J101" s="63">
        <v>1114.4000000000001</v>
      </c>
      <c r="K101" s="71">
        <v>2956.5</v>
      </c>
    </row>
    <row r="102" spans="1:11">
      <c r="A102" s="76" t="s">
        <v>325</v>
      </c>
      <c r="B102" s="63">
        <v>5982.39</v>
      </c>
      <c r="C102" s="63">
        <v>5116.12</v>
      </c>
      <c r="D102" s="63">
        <v>494.63</v>
      </c>
      <c r="E102" s="63">
        <v>32.479999999999997</v>
      </c>
      <c r="F102" s="63">
        <v>178.9</v>
      </c>
      <c r="G102" s="63">
        <v>160.27000000000001</v>
      </c>
      <c r="H102" s="63">
        <v>14446.86</v>
      </c>
      <c r="I102" s="63">
        <v>10552.81</v>
      </c>
      <c r="J102" s="63">
        <v>1176.77</v>
      </c>
      <c r="K102" s="71">
        <v>2717.28</v>
      </c>
    </row>
    <row r="103" spans="1:11">
      <c r="A103" s="76" t="s">
        <v>326</v>
      </c>
      <c r="B103" s="63">
        <v>6443.89</v>
      </c>
      <c r="C103" s="63">
        <v>5439.77</v>
      </c>
      <c r="D103" s="63">
        <v>625.02</v>
      </c>
      <c r="E103" s="63">
        <v>42.66</v>
      </c>
      <c r="F103" s="63">
        <v>166.74</v>
      </c>
      <c r="G103" s="63">
        <v>169.71</v>
      </c>
      <c r="H103" s="63">
        <v>13463.06</v>
      </c>
      <c r="I103" s="63">
        <v>9883.43</v>
      </c>
      <c r="J103" s="63">
        <v>1151.08</v>
      </c>
      <c r="K103" s="71">
        <v>2428.5500000000002</v>
      </c>
    </row>
    <row r="104" spans="1:11">
      <c r="A104" s="76" t="s">
        <v>327</v>
      </c>
      <c r="B104" s="63">
        <v>5054.66</v>
      </c>
      <c r="C104" s="63">
        <v>4239.43</v>
      </c>
      <c r="D104" s="63">
        <v>512.53</v>
      </c>
      <c r="E104" s="63">
        <v>33.33</v>
      </c>
      <c r="F104" s="63">
        <v>154.83000000000001</v>
      </c>
      <c r="G104" s="63">
        <v>114.54</v>
      </c>
      <c r="H104" s="63">
        <v>13299.33</v>
      </c>
      <c r="I104" s="63">
        <v>9758.15</v>
      </c>
      <c r="J104" s="63">
        <v>1089.6600000000001</v>
      </c>
      <c r="K104" s="71">
        <v>2451.52</v>
      </c>
    </row>
    <row r="105" spans="1:11">
      <c r="A105" s="76" t="s">
        <v>328</v>
      </c>
      <c r="B105" s="63">
        <v>4340.6400000000003</v>
      </c>
      <c r="C105" s="63">
        <v>3494.28</v>
      </c>
      <c r="D105" s="63">
        <v>519.25</v>
      </c>
      <c r="E105" s="63">
        <v>29.59</v>
      </c>
      <c r="F105" s="63">
        <v>152.44</v>
      </c>
      <c r="G105" s="63">
        <v>145.08000000000001</v>
      </c>
      <c r="H105" s="63">
        <v>14521.37</v>
      </c>
      <c r="I105" s="63">
        <v>10721.89</v>
      </c>
      <c r="J105" s="63">
        <v>1181.0899999999999</v>
      </c>
      <c r="K105" s="71">
        <v>2618.38</v>
      </c>
    </row>
    <row r="106" spans="1:11">
      <c r="A106" s="76" t="s">
        <v>329</v>
      </c>
      <c r="B106" s="63">
        <v>4682.5</v>
      </c>
      <c r="C106" s="63">
        <v>3714.05</v>
      </c>
      <c r="D106" s="63">
        <v>637.84</v>
      </c>
      <c r="E106" s="63">
        <v>31.12</v>
      </c>
      <c r="F106" s="63">
        <v>147.22999999999999</v>
      </c>
      <c r="G106" s="63">
        <v>152.25</v>
      </c>
      <c r="H106" s="63">
        <v>14634.72</v>
      </c>
      <c r="I106" s="63">
        <v>10711.37</v>
      </c>
      <c r="J106" s="63">
        <v>1130.99</v>
      </c>
      <c r="K106" s="71">
        <v>2792.36</v>
      </c>
    </row>
    <row r="107" spans="1:11">
      <c r="A107" s="76" t="s">
        <v>330</v>
      </c>
      <c r="B107" s="63">
        <v>4367.24</v>
      </c>
      <c r="C107" s="63">
        <v>3599.65</v>
      </c>
      <c r="D107" s="63">
        <v>499.41</v>
      </c>
      <c r="E107" s="63">
        <v>23.45</v>
      </c>
      <c r="F107" s="63">
        <v>147.38999999999999</v>
      </c>
      <c r="G107" s="63">
        <v>97.35</v>
      </c>
      <c r="H107" s="63">
        <v>15202.56</v>
      </c>
      <c r="I107" s="63">
        <v>11549.61</v>
      </c>
      <c r="J107" s="63">
        <v>1055.08</v>
      </c>
      <c r="K107" s="71">
        <v>2597.87</v>
      </c>
    </row>
    <row r="108" spans="1:11">
      <c r="A108" s="76" t="s">
        <v>331</v>
      </c>
      <c r="B108" s="63">
        <v>3967.35</v>
      </c>
      <c r="C108" s="63">
        <v>3216.26</v>
      </c>
      <c r="D108" s="63">
        <v>492.3</v>
      </c>
      <c r="E108" s="63">
        <v>24.1</v>
      </c>
      <c r="F108" s="63">
        <v>140.22</v>
      </c>
      <c r="G108" s="63">
        <v>94.47</v>
      </c>
      <c r="H108" s="63">
        <v>15464.04</v>
      </c>
      <c r="I108" s="63">
        <v>12280.48</v>
      </c>
      <c r="J108" s="63">
        <v>1006.06</v>
      </c>
      <c r="K108" s="71">
        <v>2177.5</v>
      </c>
    </row>
    <row r="109" spans="1:11">
      <c r="A109" s="76" t="s">
        <v>332</v>
      </c>
      <c r="B109" s="63">
        <v>4542.3</v>
      </c>
      <c r="C109" s="63">
        <v>3614.75</v>
      </c>
      <c r="D109" s="63">
        <v>616.72</v>
      </c>
      <c r="E109" s="63">
        <v>34.520000000000003</v>
      </c>
      <c r="F109" s="63">
        <v>148.15</v>
      </c>
      <c r="G109" s="63">
        <v>128.16</v>
      </c>
      <c r="H109" s="63">
        <v>15898.05</v>
      </c>
      <c r="I109" s="63">
        <v>12914.89</v>
      </c>
      <c r="J109" s="63">
        <v>1146.3399999999999</v>
      </c>
      <c r="K109" s="71">
        <v>1836.82</v>
      </c>
    </row>
    <row r="110" spans="1:11">
      <c r="A110" s="76" t="s">
        <v>333</v>
      </c>
      <c r="B110" s="63">
        <v>5319.31</v>
      </c>
      <c r="C110" s="63">
        <v>4531.01</v>
      </c>
      <c r="D110" s="63">
        <v>486.14</v>
      </c>
      <c r="E110" s="63">
        <v>27.15</v>
      </c>
      <c r="F110" s="63">
        <v>149.71</v>
      </c>
      <c r="G110" s="63">
        <v>125.3</v>
      </c>
      <c r="H110" s="63">
        <v>15534.03</v>
      </c>
      <c r="I110" s="63">
        <v>12572.21</v>
      </c>
      <c r="J110" s="63">
        <v>1213.73</v>
      </c>
      <c r="K110" s="71">
        <v>1748.08</v>
      </c>
    </row>
    <row r="111" spans="1:11">
      <c r="A111" s="76" t="s">
        <v>334</v>
      </c>
      <c r="B111" s="63">
        <v>5577.45</v>
      </c>
      <c r="C111" s="63">
        <v>4722.05</v>
      </c>
      <c r="D111" s="63">
        <v>504.71</v>
      </c>
      <c r="E111" s="63">
        <v>34.869999999999997</v>
      </c>
      <c r="F111" s="63">
        <v>168.04</v>
      </c>
      <c r="G111" s="63">
        <v>147.78</v>
      </c>
      <c r="H111" s="63">
        <v>15783.81</v>
      </c>
      <c r="I111" s="63">
        <v>12988.57</v>
      </c>
      <c r="J111" s="63">
        <v>1084.0999999999999</v>
      </c>
      <c r="K111" s="71">
        <v>1711.14</v>
      </c>
    </row>
    <row r="112" spans="1:11">
      <c r="A112" s="76" t="s">
        <v>335</v>
      </c>
      <c r="B112" s="63">
        <v>7002.55</v>
      </c>
      <c r="C112" s="63">
        <v>5856.19</v>
      </c>
      <c r="D112" s="63">
        <v>744.97</v>
      </c>
      <c r="E112" s="63">
        <v>44.72</v>
      </c>
      <c r="F112" s="63">
        <v>161.09</v>
      </c>
      <c r="G112" s="63">
        <v>195.57</v>
      </c>
      <c r="H112" s="63">
        <v>13730.68</v>
      </c>
      <c r="I112" s="63">
        <v>10970.75</v>
      </c>
      <c r="J112" s="63">
        <v>1085.8</v>
      </c>
      <c r="K112" s="71">
        <v>1674.12</v>
      </c>
    </row>
    <row r="113" spans="1:11">
      <c r="A113" s="76" t="s">
        <v>336</v>
      </c>
      <c r="B113" s="63">
        <v>5924.98</v>
      </c>
      <c r="C113" s="63">
        <v>5109.04</v>
      </c>
      <c r="D113" s="63">
        <v>483.46</v>
      </c>
      <c r="E113" s="63">
        <v>27.8</v>
      </c>
      <c r="F113" s="63">
        <v>171.32</v>
      </c>
      <c r="G113" s="63">
        <v>133.35</v>
      </c>
      <c r="H113" s="63">
        <v>12855.32</v>
      </c>
      <c r="I113" s="63">
        <v>10149.01</v>
      </c>
      <c r="J113" s="63">
        <v>1087.47</v>
      </c>
      <c r="K113" s="71">
        <v>1618.84</v>
      </c>
    </row>
    <row r="114" spans="1:11">
      <c r="A114" s="76" t="s">
        <v>337</v>
      </c>
      <c r="B114" s="63">
        <v>5587.44</v>
      </c>
      <c r="C114" s="63">
        <v>4854.12</v>
      </c>
      <c r="D114" s="63">
        <v>490.71</v>
      </c>
      <c r="E114" s="63">
        <v>33.200000000000003</v>
      </c>
      <c r="F114" s="63">
        <v>72.349999999999994</v>
      </c>
      <c r="G114" s="63">
        <v>137.06</v>
      </c>
      <c r="H114" s="63">
        <v>12404.28</v>
      </c>
      <c r="I114" s="63">
        <v>9482.4500000000007</v>
      </c>
      <c r="J114" s="63">
        <v>1042.78</v>
      </c>
      <c r="K114" s="71">
        <v>1879.05</v>
      </c>
    </row>
    <row r="115" spans="1:11">
      <c r="A115" s="76" t="s">
        <v>338</v>
      </c>
      <c r="B115" s="63">
        <v>6689.92</v>
      </c>
      <c r="C115" s="63">
        <v>5727.09</v>
      </c>
      <c r="D115" s="63">
        <v>622.46</v>
      </c>
      <c r="E115" s="63">
        <v>30.37</v>
      </c>
      <c r="F115" s="63">
        <v>153.13</v>
      </c>
      <c r="G115" s="63">
        <v>156.86000000000001</v>
      </c>
      <c r="H115" s="63">
        <v>11173.24</v>
      </c>
      <c r="I115" s="63">
        <v>8279.11</v>
      </c>
      <c r="J115" s="63">
        <v>967.47</v>
      </c>
      <c r="K115" s="71">
        <v>1926.65</v>
      </c>
    </row>
    <row r="116" spans="1:11">
      <c r="A116" s="76" t="s">
        <v>339</v>
      </c>
      <c r="B116" s="63">
        <v>4554.72</v>
      </c>
      <c r="C116" s="63">
        <v>3820.26</v>
      </c>
      <c r="D116" s="63">
        <v>494.33</v>
      </c>
      <c r="E116" s="63">
        <v>30.29</v>
      </c>
      <c r="F116" s="63">
        <v>114.91</v>
      </c>
      <c r="G116" s="63">
        <v>94.93</v>
      </c>
      <c r="H116" s="63">
        <v>11437.96</v>
      </c>
      <c r="I116" s="63">
        <v>8771.59</v>
      </c>
      <c r="J116" s="63">
        <v>1173.1199999999999</v>
      </c>
      <c r="K116" s="71">
        <v>1493.26</v>
      </c>
    </row>
    <row r="117" spans="1:11">
      <c r="A117" s="76" t="s">
        <v>340</v>
      </c>
      <c r="B117" s="63">
        <v>4056.33</v>
      </c>
      <c r="C117" s="63">
        <v>3271.55</v>
      </c>
      <c r="D117" s="63">
        <v>508.94</v>
      </c>
      <c r="E117" s="63">
        <v>28.47</v>
      </c>
      <c r="F117" s="63">
        <v>143.4</v>
      </c>
      <c r="G117" s="63">
        <v>103.98</v>
      </c>
      <c r="H117" s="63">
        <v>12109.01</v>
      </c>
      <c r="I117" s="63">
        <v>9518.83</v>
      </c>
      <c r="J117" s="63">
        <v>1041.04</v>
      </c>
      <c r="K117" s="71">
        <v>1549.13</v>
      </c>
    </row>
    <row r="118" spans="1:11">
      <c r="A118" s="76" t="s">
        <v>341</v>
      </c>
      <c r="B118" s="63">
        <v>3912.63</v>
      </c>
      <c r="C118" s="63">
        <v>2913.99</v>
      </c>
      <c r="D118" s="63">
        <v>623.22</v>
      </c>
      <c r="E118" s="63">
        <v>28.82</v>
      </c>
      <c r="F118" s="63">
        <v>236.08</v>
      </c>
      <c r="G118" s="63">
        <v>110.52</v>
      </c>
      <c r="H118" s="63">
        <v>13423.45</v>
      </c>
      <c r="I118" s="63">
        <v>10677.49</v>
      </c>
      <c r="J118" s="63">
        <v>1119.24</v>
      </c>
      <c r="K118" s="71">
        <v>1626.72</v>
      </c>
    </row>
    <row r="119" spans="1:11">
      <c r="A119" s="76" t="s">
        <v>342</v>
      </c>
      <c r="B119" s="63">
        <v>3740.77</v>
      </c>
      <c r="C119" s="63">
        <v>2944.04</v>
      </c>
      <c r="D119" s="63">
        <v>508.38</v>
      </c>
      <c r="E119" s="63">
        <v>23.11</v>
      </c>
      <c r="F119" s="63">
        <v>170.67</v>
      </c>
      <c r="G119" s="63">
        <v>94.57</v>
      </c>
      <c r="H119" s="63">
        <v>14415.9</v>
      </c>
      <c r="I119" s="63">
        <v>11606.94</v>
      </c>
      <c r="J119" s="63">
        <v>1005.65</v>
      </c>
      <c r="K119" s="71">
        <v>1803.3</v>
      </c>
    </row>
    <row r="120" spans="1:11">
      <c r="A120" s="76" t="s">
        <v>343</v>
      </c>
      <c r="B120" s="63">
        <v>3916.23</v>
      </c>
      <c r="C120" s="63">
        <v>3279.59</v>
      </c>
      <c r="D120" s="63">
        <v>476.76</v>
      </c>
      <c r="E120" s="63">
        <v>23.98</v>
      </c>
      <c r="F120" s="63">
        <v>58.16</v>
      </c>
      <c r="G120" s="63">
        <v>77.75</v>
      </c>
      <c r="H120" s="63">
        <v>15407.55</v>
      </c>
      <c r="I120" s="63">
        <v>12649.53</v>
      </c>
      <c r="J120" s="63">
        <v>1088.06</v>
      </c>
      <c r="K120" s="71">
        <v>1669.96</v>
      </c>
    </row>
    <row r="121" spans="1:11">
      <c r="A121" s="76" t="s">
        <v>344</v>
      </c>
      <c r="B121" s="63">
        <v>4841.17</v>
      </c>
      <c r="C121" s="63">
        <v>3930.42</v>
      </c>
      <c r="D121" s="63">
        <v>599.82000000000005</v>
      </c>
      <c r="E121" s="63">
        <v>27.15</v>
      </c>
      <c r="F121" s="63">
        <v>170.65</v>
      </c>
      <c r="G121" s="63">
        <v>113.14</v>
      </c>
      <c r="H121" s="63">
        <v>16009.89</v>
      </c>
      <c r="I121" s="63">
        <v>12991.4</v>
      </c>
      <c r="J121" s="63">
        <v>1305.72</v>
      </c>
      <c r="K121" s="71">
        <v>1712.77</v>
      </c>
    </row>
    <row r="122" spans="1:11">
      <c r="A122" s="76" t="s">
        <v>345</v>
      </c>
      <c r="B122" s="63">
        <v>4753.7299999999996</v>
      </c>
      <c r="C122" s="63">
        <v>4105.41</v>
      </c>
      <c r="D122" s="63">
        <v>471.52</v>
      </c>
      <c r="E122" s="63">
        <v>18.37</v>
      </c>
      <c r="F122" s="63">
        <v>41.79</v>
      </c>
      <c r="G122" s="63">
        <v>116.63</v>
      </c>
      <c r="H122" s="63">
        <v>15556.71</v>
      </c>
      <c r="I122" s="63">
        <v>12766.28</v>
      </c>
      <c r="J122" s="63">
        <v>1041.1600000000001</v>
      </c>
      <c r="K122" s="71">
        <v>1749.27</v>
      </c>
    </row>
    <row r="123" spans="1:11">
      <c r="A123" s="76" t="s">
        <v>346</v>
      </c>
      <c r="B123" s="63">
        <v>5790.08</v>
      </c>
      <c r="C123" s="63">
        <v>4967.8500000000004</v>
      </c>
      <c r="D123" s="63">
        <v>471.86</v>
      </c>
      <c r="E123" s="63">
        <v>25.62</v>
      </c>
      <c r="F123" s="63">
        <v>187.96</v>
      </c>
      <c r="G123" s="63">
        <v>136.80000000000001</v>
      </c>
      <c r="H123" s="63">
        <v>14863.22</v>
      </c>
      <c r="I123" s="63">
        <v>12006.07</v>
      </c>
      <c r="J123" s="63">
        <v>1152.4100000000001</v>
      </c>
      <c r="K123" s="71">
        <v>1704.74</v>
      </c>
    </row>
    <row r="124" spans="1:11">
      <c r="A124" s="76" t="s">
        <v>347</v>
      </c>
      <c r="B124" s="63">
        <v>6682.92</v>
      </c>
      <c r="C124" s="63">
        <v>5532.23</v>
      </c>
      <c r="D124" s="63">
        <v>630.14</v>
      </c>
      <c r="E124" s="63">
        <v>30.26</v>
      </c>
      <c r="F124" s="63">
        <v>316.14999999999998</v>
      </c>
      <c r="G124" s="63">
        <v>174.14</v>
      </c>
      <c r="H124" s="63">
        <v>13790.73</v>
      </c>
      <c r="I124" s="63">
        <v>11018.67</v>
      </c>
      <c r="J124" s="63">
        <v>1291.47</v>
      </c>
      <c r="K124" s="71">
        <v>1480.59</v>
      </c>
    </row>
    <row r="125" spans="1:11">
      <c r="A125" s="76" t="s">
        <v>348</v>
      </c>
      <c r="B125" s="63">
        <v>5984.65</v>
      </c>
      <c r="C125" s="63">
        <v>5260.01</v>
      </c>
      <c r="D125" s="63">
        <v>466.21</v>
      </c>
      <c r="E125" s="63">
        <v>22.87</v>
      </c>
      <c r="F125" s="63">
        <v>140.55000000000001</v>
      </c>
      <c r="G125" s="63">
        <v>95.01</v>
      </c>
      <c r="H125" s="63">
        <v>11682.21</v>
      </c>
      <c r="I125" s="63">
        <v>9114.0300000000007</v>
      </c>
      <c r="J125" s="63">
        <v>1145.1199999999999</v>
      </c>
      <c r="K125" s="71">
        <v>1423.06</v>
      </c>
    </row>
    <row r="126" spans="1:11">
      <c r="A126" s="76" t="s">
        <v>349</v>
      </c>
      <c r="B126" s="63">
        <v>6152.79</v>
      </c>
      <c r="C126" s="63">
        <v>5435.79</v>
      </c>
      <c r="D126" s="63">
        <v>461.18</v>
      </c>
      <c r="E126" s="63">
        <v>16.440000000000001</v>
      </c>
      <c r="F126" s="63">
        <v>132.4</v>
      </c>
      <c r="G126" s="63">
        <v>106.97</v>
      </c>
      <c r="H126" s="63">
        <v>10564.45</v>
      </c>
      <c r="I126" s="63">
        <v>7886.56</v>
      </c>
      <c r="J126" s="63">
        <v>1243.5999999999999</v>
      </c>
      <c r="K126" s="71">
        <v>1434.3</v>
      </c>
    </row>
    <row r="127" spans="1:11">
      <c r="A127" s="76" t="s">
        <v>350</v>
      </c>
      <c r="B127" s="63">
        <v>6474.89</v>
      </c>
      <c r="C127" s="63">
        <v>5594.65</v>
      </c>
      <c r="D127" s="63">
        <v>582.28</v>
      </c>
      <c r="E127" s="63">
        <v>25.8</v>
      </c>
      <c r="F127" s="63">
        <v>146.76</v>
      </c>
      <c r="G127" s="63">
        <v>125.39</v>
      </c>
      <c r="H127" s="63">
        <v>10180.81</v>
      </c>
      <c r="I127" s="63">
        <v>7199.48</v>
      </c>
      <c r="J127" s="63">
        <v>1489.16</v>
      </c>
      <c r="K127" s="71">
        <v>1492.17</v>
      </c>
    </row>
    <row r="128" spans="1:11">
      <c r="A128" s="76" t="s">
        <v>351</v>
      </c>
      <c r="B128" s="63">
        <v>4802.8100000000004</v>
      </c>
      <c r="C128" s="63">
        <v>4100.45</v>
      </c>
      <c r="D128" s="63">
        <v>490.4</v>
      </c>
      <c r="E128" s="63">
        <v>19.559999999999999</v>
      </c>
      <c r="F128" s="63">
        <v>119.47</v>
      </c>
      <c r="G128" s="63">
        <v>72.930000000000007</v>
      </c>
      <c r="H128" s="63">
        <v>10157.49</v>
      </c>
      <c r="I128" s="63">
        <v>7216.4</v>
      </c>
      <c r="J128" s="63">
        <v>1524.94</v>
      </c>
      <c r="K128" s="71">
        <v>1416.16</v>
      </c>
    </row>
    <row r="129" spans="1:11">
      <c r="A129" s="76" t="s">
        <v>352</v>
      </c>
      <c r="B129" s="63">
        <v>4036.78</v>
      </c>
      <c r="C129" s="63">
        <v>3287.92</v>
      </c>
      <c r="D129" s="63">
        <v>502.07</v>
      </c>
      <c r="E129" s="63">
        <v>20.010000000000002</v>
      </c>
      <c r="F129" s="63">
        <v>139.13</v>
      </c>
      <c r="G129" s="63">
        <v>87.65</v>
      </c>
      <c r="H129" s="63">
        <v>11225.12</v>
      </c>
      <c r="I129" s="63">
        <v>8377.9500000000007</v>
      </c>
      <c r="J129" s="63">
        <v>1526.5</v>
      </c>
      <c r="K129" s="71">
        <v>1320.67</v>
      </c>
    </row>
    <row r="130" spans="1:11">
      <c r="A130" s="76" t="s">
        <v>353</v>
      </c>
      <c r="B130" s="63">
        <v>4132.78</v>
      </c>
      <c r="C130" s="63">
        <v>3231.51</v>
      </c>
      <c r="D130" s="63">
        <v>620.02</v>
      </c>
      <c r="E130" s="63">
        <v>27.29</v>
      </c>
      <c r="F130" s="63">
        <v>153.37</v>
      </c>
      <c r="G130" s="63">
        <v>100.59</v>
      </c>
      <c r="H130" s="63">
        <v>12820.7</v>
      </c>
      <c r="I130" s="63">
        <v>9839.64</v>
      </c>
      <c r="J130" s="63">
        <v>1650.61</v>
      </c>
      <c r="K130" s="71">
        <v>1330.45</v>
      </c>
    </row>
    <row r="131" spans="1:11">
      <c r="A131" s="76" t="s">
        <v>354</v>
      </c>
      <c r="B131" s="63">
        <v>3629.39</v>
      </c>
      <c r="C131" s="63">
        <v>2857.88</v>
      </c>
      <c r="D131" s="63">
        <v>530.71</v>
      </c>
      <c r="E131" s="63">
        <v>18.86</v>
      </c>
      <c r="F131" s="63">
        <v>137.76</v>
      </c>
      <c r="G131" s="63">
        <v>84.18</v>
      </c>
      <c r="H131" s="63">
        <v>13848.38</v>
      </c>
      <c r="I131" s="63">
        <v>10923.88</v>
      </c>
      <c r="J131" s="63">
        <v>1760.33</v>
      </c>
      <c r="K131" s="71">
        <v>1164.17</v>
      </c>
    </row>
    <row r="132" spans="1:11">
      <c r="A132" s="76" t="s">
        <v>355</v>
      </c>
      <c r="B132" s="63">
        <v>3630.96</v>
      </c>
      <c r="C132" s="63">
        <v>2865.03</v>
      </c>
      <c r="D132" s="63">
        <v>541.35</v>
      </c>
      <c r="E132" s="63">
        <v>21.93</v>
      </c>
      <c r="F132" s="63">
        <v>122.56</v>
      </c>
      <c r="G132" s="63">
        <v>80.08</v>
      </c>
      <c r="H132" s="63">
        <v>15301.54</v>
      </c>
      <c r="I132" s="63">
        <v>12356.78</v>
      </c>
      <c r="J132" s="63">
        <v>1698.38</v>
      </c>
      <c r="K132" s="71">
        <v>1246.3900000000001</v>
      </c>
    </row>
    <row r="133" spans="1:11">
      <c r="A133" s="76" t="s">
        <v>356</v>
      </c>
      <c r="B133" s="63">
        <v>4147.0600000000004</v>
      </c>
      <c r="C133" s="63">
        <v>3153.89</v>
      </c>
      <c r="D133" s="63">
        <v>676.65</v>
      </c>
      <c r="E133" s="63">
        <v>27.41</v>
      </c>
      <c r="F133" s="63">
        <v>191.46</v>
      </c>
      <c r="G133" s="63">
        <v>97.65</v>
      </c>
      <c r="H133" s="63">
        <v>17064.080000000002</v>
      </c>
      <c r="I133" s="63">
        <v>14200.95</v>
      </c>
      <c r="J133" s="63">
        <v>1486.76</v>
      </c>
      <c r="K133" s="71">
        <v>1376.38</v>
      </c>
    </row>
    <row r="134" spans="1:11">
      <c r="A134" s="76" t="s">
        <v>357</v>
      </c>
      <c r="B134" s="63">
        <v>4733.1499999999996</v>
      </c>
      <c r="C134" s="63">
        <v>3922.6</v>
      </c>
      <c r="D134" s="63">
        <v>534</v>
      </c>
      <c r="E134" s="63">
        <v>18.88</v>
      </c>
      <c r="F134" s="63">
        <v>177.01</v>
      </c>
      <c r="G134" s="63">
        <v>80.67</v>
      </c>
      <c r="H134" s="63">
        <v>18154.5</v>
      </c>
      <c r="I134" s="63">
        <v>15387.16</v>
      </c>
      <c r="J134" s="63">
        <v>1339.76</v>
      </c>
      <c r="K134" s="71">
        <v>1427.58</v>
      </c>
    </row>
    <row r="135" spans="1:11">
      <c r="A135" s="76" t="s">
        <v>358</v>
      </c>
      <c r="B135" s="63">
        <v>6451.12</v>
      </c>
      <c r="C135" s="63">
        <v>5679.37</v>
      </c>
      <c r="D135" s="63">
        <v>533.77</v>
      </c>
      <c r="E135" s="63">
        <v>17.010000000000002</v>
      </c>
      <c r="F135" s="63">
        <v>134.29</v>
      </c>
      <c r="G135" s="63">
        <v>86.7</v>
      </c>
      <c r="H135" s="63">
        <v>17967.740000000002</v>
      </c>
      <c r="I135" s="63">
        <v>15053.99</v>
      </c>
      <c r="J135" s="63">
        <v>1373.76</v>
      </c>
      <c r="K135" s="71">
        <v>1539.99</v>
      </c>
    </row>
    <row r="136" spans="1:11">
      <c r="A136" s="76" t="s">
        <v>359</v>
      </c>
      <c r="B136" s="63">
        <v>7675.33</v>
      </c>
      <c r="C136" s="63">
        <v>6669.14</v>
      </c>
      <c r="D136" s="63">
        <v>670.29</v>
      </c>
      <c r="E136" s="63">
        <v>30.14</v>
      </c>
      <c r="F136" s="63">
        <v>186.58</v>
      </c>
      <c r="G136" s="63">
        <v>119.18</v>
      </c>
      <c r="H136" s="63">
        <v>15628.13</v>
      </c>
      <c r="I136" s="63">
        <v>12696.09</v>
      </c>
      <c r="J136" s="63">
        <v>1317.24</v>
      </c>
      <c r="K136" s="71">
        <v>1614.8</v>
      </c>
    </row>
    <row r="137" spans="1:11">
      <c r="A137" s="76" t="s">
        <v>360</v>
      </c>
      <c r="B137" s="63">
        <v>7406.98</v>
      </c>
      <c r="C137" s="63">
        <v>6601.93</v>
      </c>
      <c r="D137" s="63">
        <v>538.13</v>
      </c>
      <c r="E137" s="63">
        <v>26.71</v>
      </c>
      <c r="F137" s="63">
        <v>138</v>
      </c>
      <c r="G137" s="63">
        <v>102.21</v>
      </c>
      <c r="H137" s="63">
        <v>13938.6</v>
      </c>
      <c r="I137" s="63">
        <v>10933.95</v>
      </c>
      <c r="J137" s="63">
        <v>1508.08</v>
      </c>
      <c r="K137" s="71">
        <v>1496.57</v>
      </c>
    </row>
    <row r="138" spans="1:11">
      <c r="A138" s="76" t="s">
        <v>361</v>
      </c>
      <c r="B138" s="63">
        <v>6696.06</v>
      </c>
      <c r="C138" s="63">
        <v>5896.06</v>
      </c>
      <c r="D138" s="63">
        <v>512.78</v>
      </c>
      <c r="E138" s="63">
        <v>22.85</v>
      </c>
      <c r="F138" s="63">
        <v>160.78</v>
      </c>
      <c r="G138" s="63">
        <v>103.58</v>
      </c>
      <c r="H138" s="63">
        <v>13075.23</v>
      </c>
      <c r="I138" s="63">
        <v>9843.57</v>
      </c>
      <c r="J138" s="63">
        <v>1611.08</v>
      </c>
      <c r="K138" s="71">
        <v>1620.58</v>
      </c>
    </row>
    <row r="139" spans="1:11">
      <c r="A139" s="76" t="s">
        <v>362</v>
      </c>
      <c r="B139" s="63">
        <v>7496.12</v>
      </c>
      <c r="C139" s="63">
        <v>6479.26</v>
      </c>
      <c r="D139" s="63">
        <v>673.89</v>
      </c>
      <c r="E139" s="63">
        <v>28.21</v>
      </c>
      <c r="F139" s="63">
        <v>182.66</v>
      </c>
      <c r="G139" s="63">
        <v>132.09</v>
      </c>
      <c r="H139" s="63">
        <v>12401.15</v>
      </c>
      <c r="I139" s="63">
        <v>9300.69</v>
      </c>
      <c r="J139" s="63">
        <v>1492.46</v>
      </c>
      <c r="K139" s="71">
        <v>1608</v>
      </c>
    </row>
    <row r="140" spans="1:11">
      <c r="A140" s="76" t="s">
        <v>363</v>
      </c>
      <c r="B140" s="63">
        <v>4857.53</v>
      </c>
      <c r="C140" s="63">
        <v>4089.55</v>
      </c>
      <c r="D140" s="63">
        <v>550.33000000000004</v>
      </c>
      <c r="E140" s="63">
        <v>22.77</v>
      </c>
      <c r="F140" s="63">
        <v>133.31</v>
      </c>
      <c r="G140" s="63">
        <v>61.58</v>
      </c>
      <c r="H140" s="63">
        <v>12969.2</v>
      </c>
      <c r="I140" s="63">
        <v>9962.82</v>
      </c>
      <c r="J140" s="63">
        <v>1404.08</v>
      </c>
      <c r="K140" s="71">
        <v>1602.3</v>
      </c>
    </row>
    <row r="141" spans="1:11">
      <c r="A141" s="76" t="s">
        <v>364</v>
      </c>
      <c r="B141" s="63">
        <v>4915.84</v>
      </c>
      <c r="C141" s="63">
        <v>4111.4799999999996</v>
      </c>
      <c r="D141" s="63">
        <v>537.12</v>
      </c>
      <c r="E141" s="63">
        <v>23.91</v>
      </c>
      <c r="F141" s="63">
        <v>140.15</v>
      </c>
      <c r="G141" s="63">
        <v>103.16</v>
      </c>
      <c r="H141" s="63">
        <v>13820.84</v>
      </c>
      <c r="I141" s="63">
        <v>10755.79</v>
      </c>
      <c r="J141" s="63">
        <v>1263.1199999999999</v>
      </c>
      <c r="K141" s="71">
        <v>1801.94</v>
      </c>
    </row>
    <row r="142" spans="1:11">
      <c r="A142" s="76" t="s">
        <v>365</v>
      </c>
      <c r="B142" s="63">
        <v>4446.42</v>
      </c>
      <c r="C142" s="63">
        <v>3513.39</v>
      </c>
      <c r="D142" s="63">
        <v>674.74</v>
      </c>
      <c r="E142" s="63">
        <v>26.48</v>
      </c>
      <c r="F142" s="63">
        <v>155.85</v>
      </c>
      <c r="G142" s="63">
        <v>75.94</v>
      </c>
      <c r="H142" s="63">
        <v>15251.36</v>
      </c>
      <c r="I142" s="63">
        <v>12145.43</v>
      </c>
      <c r="J142" s="63">
        <v>1348.9</v>
      </c>
      <c r="K142" s="71">
        <v>1757.02</v>
      </c>
    </row>
    <row r="143" spans="1:11">
      <c r="A143" s="76" t="s">
        <v>366</v>
      </c>
      <c r="B143" s="63">
        <v>4696.08</v>
      </c>
      <c r="C143" s="63">
        <v>3886.23</v>
      </c>
      <c r="D143" s="63">
        <v>568.16999999999996</v>
      </c>
      <c r="E143" s="63">
        <v>19.61</v>
      </c>
      <c r="F143" s="63">
        <v>138.79</v>
      </c>
      <c r="G143" s="63">
        <v>83.29</v>
      </c>
      <c r="H143" s="63">
        <v>16246.2</v>
      </c>
      <c r="I143" s="63">
        <v>13260.19</v>
      </c>
      <c r="J143" s="63">
        <v>1439.52</v>
      </c>
      <c r="K143" s="71">
        <v>1546.5</v>
      </c>
    </row>
    <row r="144" spans="1:11">
      <c r="A144" s="76" t="s">
        <v>367</v>
      </c>
      <c r="B144" s="63">
        <v>4219.0200000000004</v>
      </c>
      <c r="C144" s="63">
        <v>3455.02</v>
      </c>
      <c r="D144" s="63">
        <v>542.38</v>
      </c>
      <c r="E144" s="63">
        <v>21.65</v>
      </c>
      <c r="F144" s="63">
        <v>123.72</v>
      </c>
      <c r="G144" s="63">
        <v>76.25</v>
      </c>
      <c r="H144" s="63">
        <v>17110.32</v>
      </c>
      <c r="I144" s="63">
        <v>14389.21</v>
      </c>
      <c r="J144" s="63">
        <v>1198.08</v>
      </c>
      <c r="K144" s="71">
        <v>1523.03</v>
      </c>
    </row>
    <row r="145" spans="1:11">
      <c r="A145" s="76" t="s">
        <v>368</v>
      </c>
      <c r="B145" s="63">
        <v>4450.24</v>
      </c>
      <c r="C145" s="63">
        <v>3541.19</v>
      </c>
      <c r="D145" s="63">
        <v>675.73</v>
      </c>
      <c r="E145" s="63">
        <v>30.66</v>
      </c>
      <c r="F145" s="63">
        <v>136.4</v>
      </c>
      <c r="G145" s="63">
        <v>66.260000000000005</v>
      </c>
      <c r="H145" s="63">
        <v>18136.87</v>
      </c>
      <c r="I145" s="63">
        <v>15438.5</v>
      </c>
      <c r="J145" s="63">
        <v>1072.5</v>
      </c>
      <c r="K145" s="71">
        <v>1625.87</v>
      </c>
    </row>
    <row r="146" spans="1:11">
      <c r="A146" s="76" t="s">
        <v>369</v>
      </c>
      <c r="B146" s="63">
        <v>4857.8</v>
      </c>
      <c r="C146" s="63">
        <v>4078.48</v>
      </c>
      <c r="D146" s="63">
        <v>553.45000000000005</v>
      </c>
      <c r="E146" s="63">
        <v>15.52</v>
      </c>
      <c r="F146" s="63">
        <v>141.16</v>
      </c>
      <c r="G146" s="63">
        <v>69.19</v>
      </c>
      <c r="H146" s="63">
        <v>18837.02</v>
      </c>
      <c r="I146" s="63">
        <v>16380.45</v>
      </c>
      <c r="J146" s="63">
        <v>953.5</v>
      </c>
      <c r="K146" s="71">
        <v>1503.07</v>
      </c>
    </row>
    <row r="147" spans="1:11">
      <c r="A147" s="76" t="s">
        <v>370</v>
      </c>
      <c r="B147" s="63">
        <v>6622.07</v>
      </c>
      <c r="C147" s="63">
        <v>5819.65</v>
      </c>
      <c r="D147" s="63">
        <v>540.32000000000005</v>
      </c>
      <c r="E147" s="63">
        <v>20.28</v>
      </c>
      <c r="F147" s="63">
        <v>158.44999999999999</v>
      </c>
      <c r="G147" s="63">
        <v>83.37</v>
      </c>
      <c r="H147" s="63">
        <v>18431.060000000001</v>
      </c>
      <c r="I147" s="63">
        <v>15717.78</v>
      </c>
      <c r="J147" s="63">
        <v>1116.67</v>
      </c>
      <c r="K147" s="71">
        <v>1596.62</v>
      </c>
    </row>
    <row r="148" spans="1:11">
      <c r="A148" s="76" t="s">
        <v>371</v>
      </c>
      <c r="B148" s="63">
        <v>6929.97</v>
      </c>
      <c r="C148" s="63">
        <v>5965.54</v>
      </c>
      <c r="D148" s="63">
        <v>682.31</v>
      </c>
      <c r="E148" s="63">
        <v>17.18</v>
      </c>
      <c r="F148" s="63">
        <v>146.25</v>
      </c>
      <c r="G148" s="63">
        <v>118.69</v>
      </c>
      <c r="H148" s="63">
        <v>17210.259999999998</v>
      </c>
      <c r="I148" s="63">
        <v>14812.72</v>
      </c>
      <c r="J148" s="63">
        <v>946.3</v>
      </c>
      <c r="K148" s="71">
        <v>1451.23</v>
      </c>
    </row>
    <row r="149" spans="1:11">
      <c r="A149" s="76" t="s">
        <v>372</v>
      </c>
      <c r="B149" s="63">
        <v>6814.59</v>
      </c>
      <c r="C149" s="63">
        <v>5904.54</v>
      </c>
      <c r="D149" s="63">
        <v>679.12</v>
      </c>
      <c r="E149" s="63">
        <v>22.73</v>
      </c>
      <c r="F149" s="63">
        <v>101.88</v>
      </c>
      <c r="G149" s="63">
        <v>106.31</v>
      </c>
      <c r="H149" s="63">
        <v>15677.42</v>
      </c>
      <c r="I149" s="63">
        <v>13501.76</v>
      </c>
      <c r="J149" s="63">
        <v>1093.8499999999999</v>
      </c>
      <c r="K149" s="71">
        <v>1081.81</v>
      </c>
    </row>
    <row r="150" spans="1:11">
      <c r="A150" s="76" t="s">
        <v>373</v>
      </c>
      <c r="B150" s="63">
        <v>5292.82</v>
      </c>
      <c r="C150" s="63">
        <v>4449.51</v>
      </c>
      <c r="D150" s="63">
        <v>553.65</v>
      </c>
      <c r="E150" s="63">
        <v>22.11</v>
      </c>
      <c r="F150" s="63">
        <v>159.96</v>
      </c>
      <c r="G150" s="63">
        <v>107.58</v>
      </c>
      <c r="H150" s="63">
        <v>15735.27</v>
      </c>
      <c r="I150" s="63">
        <v>13329.04</v>
      </c>
      <c r="J150" s="63">
        <v>1293.53</v>
      </c>
      <c r="K150" s="71">
        <v>1112.71</v>
      </c>
    </row>
    <row r="151" spans="1:11">
      <c r="A151" s="76" t="s">
        <v>374</v>
      </c>
      <c r="B151" s="63">
        <v>5537.18</v>
      </c>
      <c r="C151" s="63">
        <v>4603.8100000000004</v>
      </c>
      <c r="D151" s="63">
        <v>561.17999999999995</v>
      </c>
      <c r="E151" s="63">
        <v>18.88</v>
      </c>
      <c r="F151" s="63">
        <v>230.17</v>
      </c>
      <c r="G151" s="63">
        <v>123.14</v>
      </c>
      <c r="H151" s="63">
        <v>15502.08</v>
      </c>
      <c r="I151" s="63">
        <v>13185.16</v>
      </c>
      <c r="J151" s="63">
        <v>1214.25</v>
      </c>
      <c r="K151" s="71">
        <v>1102.67</v>
      </c>
    </row>
    <row r="152" spans="1:11">
      <c r="A152" s="76" t="s">
        <v>375</v>
      </c>
      <c r="B152" s="63">
        <v>3993.95</v>
      </c>
      <c r="C152" s="63">
        <v>3203.17</v>
      </c>
      <c r="D152" s="63">
        <v>552.03</v>
      </c>
      <c r="E152" s="63">
        <v>20.83</v>
      </c>
      <c r="F152" s="63">
        <v>135.27000000000001</v>
      </c>
      <c r="G152" s="63">
        <v>82.65</v>
      </c>
      <c r="H152" s="63">
        <v>16768.34</v>
      </c>
      <c r="I152" s="63">
        <v>14245.83</v>
      </c>
      <c r="J152" s="63">
        <v>1183.32</v>
      </c>
      <c r="K152" s="71">
        <v>1339.2</v>
      </c>
    </row>
    <row r="153" spans="1:11">
      <c r="A153" s="76" t="s">
        <v>376</v>
      </c>
      <c r="B153" s="63">
        <v>4620.54</v>
      </c>
      <c r="C153" s="63">
        <v>3791.6</v>
      </c>
      <c r="D153" s="63">
        <v>566.61</v>
      </c>
      <c r="E153" s="63">
        <v>21.72</v>
      </c>
      <c r="F153" s="63">
        <v>158.38999999999999</v>
      </c>
      <c r="G153" s="63">
        <v>82.21</v>
      </c>
      <c r="H153" s="63">
        <v>17340.18</v>
      </c>
      <c r="I153" s="63">
        <v>14582.38</v>
      </c>
      <c r="J153" s="63">
        <v>1179.25</v>
      </c>
      <c r="K153" s="71">
        <v>1578.55</v>
      </c>
    </row>
    <row r="154" spans="1:11">
      <c r="A154" s="76" t="s">
        <v>377</v>
      </c>
      <c r="B154" s="63">
        <v>3960.5</v>
      </c>
      <c r="C154" s="63">
        <v>2941.67</v>
      </c>
      <c r="D154" s="63">
        <v>699</v>
      </c>
      <c r="E154" s="63">
        <v>23.43</v>
      </c>
      <c r="F154" s="63">
        <v>191.21</v>
      </c>
      <c r="G154" s="63">
        <v>105.19</v>
      </c>
      <c r="H154" s="63">
        <v>17661.38</v>
      </c>
      <c r="I154" s="63">
        <v>14819.26</v>
      </c>
      <c r="J154" s="63">
        <v>1039.19</v>
      </c>
      <c r="K154" s="71">
        <v>1802.93</v>
      </c>
    </row>
    <row r="155" spans="1:11">
      <c r="A155" s="76" t="s">
        <v>378</v>
      </c>
      <c r="B155" s="63">
        <v>4369.38</v>
      </c>
      <c r="C155" s="63">
        <v>3570.88</v>
      </c>
      <c r="D155" s="63">
        <v>536.71</v>
      </c>
      <c r="E155" s="63">
        <v>17.420000000000002</v>
      </c>
      <c r="F155" s="63">
        <v>164.3</v>
      </c>
      <c r="G155" s="63">
        <v>80.069999999999993</v>
      </c>
      <c r="H155" s="63">
        <v>17548.73</v>
      </c>
      <c r="I155" s="63">
        <v>14757.1</v>
      </c>
      <c r="J155" s="63">
        <v>1128.9000000000001</v>
      </c>
      <c r="K155" s="71">
        <v>1662.72</v>
      </c>
    </row>
    <row r="156" spans="1:11">
      <c r="A156" s="76" t="s">
        <v>379</v>
      </c>
      <c r="B156" s="63">
        <v>4296.57</v>
      </c>
      <c r="C156" s="63">
        <v>3498.82</v>
      </c>
      <c r="D156" s="63">
        <v>556.98</v>
      </c>
      <c r="E156" s="63">
        <v>19.02</v>
      </c>
      <c r="F156" s="63">
        <v>142.13</v>
      </c>
      <c r="G156" s="63">
        <v>79.61</v>
      </c>
      <c r="H156" s="63">
        <v>18135.77</v>
      </c>
      <c r="I156" s="63">
        <v>15214.94</v>
      </c>
      <c r="J156" s="63">
        <v>1207</v>
      </c>
      <c r="K156" s="71">
        <v>1713.83</v>
      </c>
    </row>
    <row r="157" spans="1:11">
      <c r="A157" s="76" t="s">
        <v>380</v>
      </c>
      <c r="B157" s="63">
        <v>4475.21</v>
      </c>
      <c r="C157" s="63">
        <v>3516.55</v>
      </c>
      <c r="D157" s="63">
        <v>684.08</v>
      </c>
      <c r="E157" s="63">
        <v>27.76</v>
      </c>
      <c r="F157" s="63">
        <v>149.99</v>
      </c>
      <c r="G157" s="63">
        <v>96.83</v>
      </c>
      <c r="H157" s="63">
        <v>18588.689999999999</v>
      </c>
      <c r="I157" s="63">
        <v>15664.89</v>
      </c>
      <c r="J157" s="63">
        <v>1342.01</v>
      </c>
      <c r="K157" s="71">
        <v>1581.79</v>
      </c>
    </row>
    <row r="158" spans="1:11">
      <c r="A158" s="76" t="s">
        <v>381</v>
      </c>
      <c r="B158" s="63">
        <v>5762.67</v>
      </c>
      <c r="C158" s="63">
        <v>4832.7</v>
      </c>
      <c r="D158" s="63">
        <v>675.29</v>
      </c>
      <c r="E158" s="63">
        <v>15.7</v>
      </c>
      <c r="F158" s="63">
        <v>140.88999999999999</v>
      </c>
      <c r="G158" s="63">
        <v>98.08</v>
      </c>
      <c r="H158" s="63">
        <v>17904.23</v>
      </c>
      <c r="I158" s="63">
        <v>14999.23</v>
      </c>
      <c r="J158" s="63">
        <v>1410.26</v>
      </c>
      <c r="K158" s="71">
        <v>1494.74</v>
      </c>
    </row>
    <row r="159" spans="1:11">
      <c r="A159" s="76" t="s">
        <v>382</v>
      </c>
      <c r="B159" s="63">
        <v>6569.56</v>
      </c>
      <c r="C159" s="63">
        <v>5844.19</v>
      </c>
      <c r="D159" s="63">
        <v>436.27</v>
      </c>
      <c r="E159" s="63">
        <v>24.17</v>
      </c>
      <c r="F159" s="63">
        <v>162.77000000000001</v>
      </c>
      <c r="G159" s="63">
        <v>102.17</v>
      </c>
      <c r="H159" s="63">
        <v>16133.82</v>
      </c>
      <c r="I159" s="63">
        <v>13059.75</v>
      </c>
      <c r="J159" s="63">
        <v>1463.73</v>
      </c>
      <c r="K159" s="71">
        <v>1610.34</v>
      </c>
    </row>
    <row r="160" spans="1:11">
      <c r="A160" s="76" t="s">
        <v>383</v>
      </c>
      <c r="B160" s="63">
        <v>7335.94</v>
      </c>
      <c r="C160" s="63">
        <v>6353.22</v>
      </c>
      <c r="D160" s="63">
        <v>673.39</v>
      </c>
      <c r="E160" s="63">
        <v>31.08</v>
      </c>
      <c r="F160" s="63">
        <v>159.38999999999999</v>
      </c>
      <c r="G160" s="63">
        <v>118.86</v>
      </c>
      <c r="H160" s="63">
        <v>14154.72</v>
      </c>
      <c r="I160" s="63">
        <v>11179.32</v>
      </c>
      <c r="J160" s="63">
        <v>1479.02</v>
      </c>
      <c r="K160" s="71">
        <v>1496.38</v>
      </c>
    </row>
    <row r="161" spans="1:11">
      <c r="A161" s="76" t="s">
        <v>384</v>
      </c>
      <c r="B161" s="63">
        <v>5802.23</v>
      </c>
      <c r="C161" s="63">
        <v>4850.83</v>
      </c>
      <c r="D161" s="63">
        <v>684.54</v>
      </c>
      <c r="E161" s="63">
        <v>29.5</v>
      </c>
      <c r="F161" s="63">
        <v>121.91</v>
      </c>
      <c r="G161" s="63">
        <v>115.45</v>
      </c>
      <c r="H161" s="63">
        <v>12767.31</v>
      </c>
      <c r="I161" s="63">
        <v>10362.73</v>
      </c>
      <c r="J161" s="63">
        <v>1214.98</v>
      </c>
      <c r="K161" s="71">
        <v>1189.5999999999999</v>
      </c>
    </row>
    <row r="162" spans="1:11">
      <c r="A162" s="76" t="s">
        <v>385</v>
      </c>
      <c r="B162" s="63">
        <v>5197.24</v>
      </c>
      <c r="C162" s="63">
        <v>4338.53</v>
      </c>
      <c r="D162" s="63">
        <v>554.11</v>
      </c>
      <c r="E162" s="63">
        <v>28.79</v>
      </c>
      <c r="F162" s="63">
        <v>161.88999999999999</v>
      </c>
      <c r="G162" s="63">
        <v>113.92</v>
      </c>
      <c r="H162" s="63">
        <v>12411.81</v>
      </c>
      <c r="I162" s="63">
        <v>10147.02</v>
      </c>
      <c r="J162" s="63">
        <v>1300.3599999999999</v>
      </c>
      <c r="K162" s="71">
        <v>964.42</v>
      </c>
    </row>
    <row r="163" spans="1:11">
      <c r="A163" s="76" t="s">
        <v>386</v>
      </c>
      <c r="B163" s="63">
        <v>5502.55</v>
      </c>
      <c r="C163" s="63">
        <v>4558.83</v>
      </c>
      <c r="D163" s="63">
        <v>533.16999999999996</v>
      </c>
      <c r="E163" s="63">
        <v>34.28</v>
      </c>
      <c r="F163" s="63">
        <v>251.33</v>
      </c>
      <c r="G163" s="63">
        <v>124.94</v>
      </c>
      <c r="H163" s="63">
        <v>12392.71</v>
      </c>
      <c r="I163" s="63">
        <v>10073.44</v>
      </c>
      <c r="J163" s="63">
        <v>1033.3499999999999</v>
      </c>
      <c r="K163" s="71">
        <v>1285.92</v>
      </c>
    </row>
    <row r="164" spans="1:11">
      <c r="A164" s="76" t="s">
        <v>387</v>
      </c>
      <c r="B164" s="63">
        <v>5494.59</v>
      </c>
      <c r="C164" s="63">
        <v>4523.12</v>
      </c>
      <c r="D164" s="63">
        <v>677.32</v>
      </c>
      <c r="E164" s="63">
        <v>24.88</v>
      </c>
      <c r="F164" s="63">
        <v>178.03</v>
      </c>
      <c r="G164" s="63">
        <v>91.23</v>
      </c>
      <c r="H164" s="63">
        <v>11549.25</v>
      </c>
      <c r="I164" s="63">
        <v>9256.32</v>
      </c>
      <c r="J164" s="63">
        <v>1054.6600000000001</v>
      </c>
      <c r="K164" s="71">
        <v>1238.27</v>
      </c>
    </row>
    <row r="165" spans="1:11">
      <c r="A165" s="76" t="s">
        <v>388</v>
      </c>
      <c r="B165" s="63">
        <v>3900.17</v>
      </c>
      <c r="C165" s="63">
        <v>3135.03</v>
      </c>
      <c r="D165" s="63">
        <v>459.53</v>
      </c>
      <c r="E165" s="63">
        <v>28.99</v>
      </c>
      <c r="F165" s="63">
        <v>186.02</v>
      </c>
      <c r="G165" s="63">
        <v>90.6</v>
      </c>
      <c r="H165" s="63">
        <v>12517.25</v>
      </c>
      <c r="I165" s="63">
        <v>10281.379999999999</v>
      </c>
      <c r="J165" s="63">
        <v>1142.8399999999999</v>
      </c>
      <c r="K165" s="71">
        <v>1093.03</v>
      </c>
    </row>
    <row r="166" spans="1:11">
      <c r="A166" s="76" t="s">
        <v>389</v>
      </c>
      <c r="B166" s="63">
        <v>3939.39</v>
      </c>
      <c r="C166" s="63">
        <v>2951.19</v>
      </c>
      <c r="D166" s="63">
        <v>736.37</v>
      </c>
      <c r="E166" s="63">
        <v>34.56</v>
      </c>
      <c r="F166" s="63">
        <v>117.02</v>
      </c>
      <c r="G166" s="63">
        <v>100.24</v>
      </c>
      <c r="H166" s="63">
        <v>13529.31</v>
      </c>
      <c r="I166" s="63">
        <v>11193.27</v>
      </c>
      <c r="J166" s="63">
        <v>1086.8599999999999</v>
      </c>
      <c r="K166" s="71">
        <v>1249.18</v>
      </c>
    </row>
    <row r="167" spans="1:11">
      <c r="A167" s="76" t="s">
        <v>390</v>
      </c>
      <c r="B167" s="63">
        <v>3976.38</v>
      </c>
      <c r="C167" s="63">
        <v>3057.44</v>
      </c>
      <c r="D167" s="63">
        <v>678.1</v>
      </c>
      <c r="E167" s="63">
        <v>21.55</v>
      </c>
      <c r="F167" s="63">
        <v>139.19</v>
      </c>
      <c r="G167" s="63">
        <v>80.099999999999994</v>
      </c>
      <c r="H167" s="63">
        <v>14554.45</v>
      </c>
      <c r="I167" s="63">
        <v>12413.24</v>
      </c>
      <c r="J167" s="63">
        <v>1213</v>
      </c>
      <c r="K167" s="71">
        <v>928.21</v>
      </c>
    </row>
    <row r="168" spans="1:11">
      <c r="A168" s="76" t="s">
        <v>391</v>
      </c>
      <c r="B168" s="63">
        <v>3189.23</v>
      </c>
      <c r="C168" s="63">
        <v>2483.56</v>
      </c>
      <c r="D168" s="63">
        <v>435.6</v>
      </c>
      <c r="E168" s="63">
        <v>27.54</v>
      </c>
      <c r="F168" s="63">
        <v>163.34</v>
      </c>
      <c r="G168" s="63">
        <v>79.2</v>
      </c>
      <c r="H168" s="63">
        <v>15848.88</v>
      </c>
      <c r="I168" s="63">
        <v>13734.58</v>
      </c>
      <c r="J168" s="63">
        <v>1161.6300000000001</v>
      </c>
      <c r="K168" s="71">
        <v>952.67</v>
      </c>
    </row>
    <row r="169" spans="1:11">
      <c r="A169" s="76" t="s">
        <v>392</v>
      </c>
      <c r="B169" s="63">
        <v>4301.63</v>
      </c>
      <c r="C169" s="63">
        <v>3371.22</v>
      </c>
      <c r="D169" s="63">
        <v>660.1</v>
      </c>
      <c r="E169" s="63">
        <v>32.619999999999997</v>
      </c>
      <c r="F169" s="63">
        <v>141.12</v>
      </c>
      <c r="G169" s="63">
        <v>96.59</v>
      </c>
      <c r="H169" s="63">
        <v>17016.36</v>
      </c>
      <c r="I169" s="63">
        <v>15024.78</v>
      </c>
      <c r="J169" s="63">
        <v>1085.26</v>
      </c>
      <c r="K169" s="71">
        <v>906.32</v>
      </c>
    </row>
    <row r="170" spans="1:11">
      <c r="A170" s="76" t="s">
        <v>393</v>
      </c>
      <c r="B170" s="63">
        <v>5118.66</v>
      </c>
      <c r="C170" s="63">
        <v>4167.13</v>
      </c>
      <c r="D170" s="63">
        <v>662.51</v>
      </c>
      <c r="E170" s="63">
        <v>21.7</v>
      </c>
      <c r="F170" s="63">
        <v>159.07</v>
      </c>
      <c r="G170" s="63">
        <v>108.25</v>
      </c>
      <c r="H170" s="63">
        <v>17504.77</v>
      </c>
      <c r="I170" s="63">
        <v>15468.5</v>
      </c>
      <c r="J170" s="63">
        <v>1057.8</v>
      </c>
      <c r="K170" s="71">
        <v>978.47</v>
      </c>
    </row>
    <row r="171" spans="1:11">
      <c r="A171" s="76" t="s">
        <v>394</v>
      </c>
      <c r="B171" s="63">
        <v>5622.47</v>
      </c>
      <c r="C171" s="63">
        <v>4908.8900000000003</v>
      </c>
      <c r="D171" s="63">
        <v>385.11</v>
      </c>
      <c r="E171" s="63">
        <v>30.38</v>
      </c>
      <c r="F171" s="63">
        <v>186.72</v>
      </c>
      <c r="G171" s="63">
        <v>111.36</v>
      </c>
      <c r="H171" s="63">
        <v>17353.46</v>
      </c>
      <c r="I171" s="63">
        <v>15063.58</v>
      </c>
      <c r="J171" s="63">
        <v>1042.8499999999999</v>
      </c>
      <c r="K171" s="71">
        <v>1247.02</v>
      </c>
    </row>
    <row r="172" spans="1:11">
      <c r="A172" s="76" t="s">
        <v>395</v>
      </c>
      <c r="B172" s="63">
        <v>6340.49</v>
      </c>
      <c r="C172" s="63">
        <v>5461.86</v>
      </c>
      <c r="D172" s="63">
        <v>578.38</v>
      </c>
      <c r="E172" s="63">
        <v>37.25</v>
      </c>
      <c r="F172" s="63">
        <v>134.80000000000001</v>
      </c>
      <c r="G172" s="63">
        <v>128.19</v>
      </c>
      <c r="H172" s="63">
        <v>17245.810000000001</v>
      </c>
      <c r="I172" s="63">
        <v>14863.41</v>
      </c>
      <c r="J172" s="63">
        <v>1064.99</v>
      </c>
      <c r="K172" s="71">
        <v>1317.4</v>
      </c>
    </row>
    <row r="173" spans="1:11">
      <c r="A173" s="76" t="s">
        <v>396</v>
      </c>
      <c r="B173" s="63">
        <v>6873.39</v>
      </c>
      <c r="C173" s="63">
        <v>6061.15</v>
      </c>
      <c r="D173" s="63">
        <v>481.08</v>
      </c>
      <c r="E173" s="63">
        <v>16.61</v>
      </c>
      <c r="F173" s="63">
        <v>175.9</v>
      </c>
      <c r="G173" s="63">
        <v>138.65</v>
      </c>
      <c r="H173" s="63">
        <v>15869.6</v>
      </c>
      <c r="I173" s="63">
        <v>13613.66</v>
      </c>
      <c r="J173" s="63">
        <v>1322.05</v>
      </c>
      <c r="K173" s="71">
        <v>933.9</v>
      </c>
    </row>
    <row r="174" spans="1:11">
      <c r="A174" s="76" t="s">
        <v>397</v>
      </c>
      <c r="B174" s="63">
        <v>5740.62</v>
      </c>
      <c r="C174" s="63">
        <v>5012.97</v>
      </c>
      <c r="D174" s="63">
        <v>417.56</v>
      </c>
      <c r="E174" s="63">
        <v>23.92</v>
      </c>
      <c r="F174" s="63">
        <v>163.43</v>
      </c>
      <c r="G174" s="63">
        <v>122.74</v>
      </c>
      <c r="H174" s="63">
        <v>15907.31</v>
      </c>
      <c r="I174" s="63">
        <v>13489.98</v>
      </c>
      <c r="J174" s="63">
        <v>1543.96</v>
      </c>
      <c r="K174" s="71">
        <v>873.37</v>
      </c>
    </row>
    <row r="175" spans="1:11">
      <c r="A175" s="76" t="s">
        <v>398</v>
      </c>
      <c r="B175" s="63">
        <v>4813.8599999999997</v>
      </c>
      <c r="C175" s="63">
        <v>4051.27</v>
      </c>
      <c r="D175" s="63">
        <v>470.18</v>
      </c>
      <c r="E175" s="63">
        <v>21.39</v>
      </c>
      <c r="F175" s="63">
        <v>152.62</v>
      </c>
      <c r="G175" s="63">
        <v>118.4</v>
      </c>
      <c r="H175" s="63">
        <v>16465.48</v>
      </c>
      <c r="I175" s="63">
        <v>13844.96</v>
      </c>
      <c r="J175" s="63">
        <v>1321.92</v>
      </c>
      <c r="K175" s="71">
        <v>1298.5899999999999</v>
      </c>
    </row>
    <row r="176" spans="1:11">
      <c r="A176" s="76" t="s">
        <v>399</v>
      </c>
      <c r="B176" s="63">
        <v>3487.33</v>
      </c>
      <c r="C176" s="63">
        <v>2747.37</v>
      </c>
      <c r="D176" s="63">
        <v>469.63</v>
      </c>
      <c r="E176" s="63">
        <v>26.68</v>
      </c>
      <c r="F176" s="63">
        <v>146.63</v>
      </c>
      <c r="G176" s="63">
        <v>97.03</v>
      </c>
      <c r="H176" s="63">
        <v>17908.61</v>
      </c>
      <c r="I176" s="63">
        <v>15483.23</v>
      </c>
      <c r="J176" s="63">
        <v>1174.1099999999999</v>
      </c>
      <c r="K176" s="71">
        <v>1251.28</v>
      </c>
    </row>
    <row r="177" spans="1:11">
      <c r="A177" s="76" t="s">
        <v>400</v>
      </c>
      <c r="B177" s="63">
        <v>3287.51</v>
      </c>
      <c r="C177" s="63">
        <v>2539.15</v>
      </c>
      <c r="D177" s="63">
        <v>493.19</v>
      </c>
      <c r="E177" s="63">
        <v>19.55</v>
      </c>
      <c r="F177" s="63">
        <v>143.28</v>
      </c>
      <c r="G177" s="63">
        <v>92.33</v>
      </c>
      <c r="H177" s="63">
        <v>19713.560000000001</v>
      </c>
      <c r="I177" s="63">
        <v>17564.36</v>
      </c>
      <c r="J177" s="63">
        <v>924.61</v>
      </c>
      <c r="K177" s="71">
        <v>1224.5899999999999</v>
      </c>
    </row>
    <row r="178" spans="1:11">
      <c r="A178" s="76" t="s">
        <v>401</v>
      </c>
      <c r="B178" s="63">
        <v>3258.34</v>
      </c>
      <c r="C178" s="63">
        <v>2550.16</v>
      </c>
      <c r="D178" s="63">
        <v>456.01</v>
      </c>
      <c r="E178" s="63">
        <v>17.09</v>
      </c>
      <c r="F178" s="63">
        <v>136.32</v>
      </c>
      <c r="G178" s="63">
        <v>98.77</v>
      </c>
      <c r="H178" s="63">
        <v>20845.740000000002</v>
      </c>
      <c r="I178" s="63">
        <v>18360.150000000001</v>
      </c>
      <c r="J178" s="63">
        <v>870.19</v>
      </c>
      <c r="K178" s="71">
        <v>1615.41</v>
      </c>
    </row>
    <row r="179" spans="1:11">
      <c r="A179" s="76" t="s">
        <v>402</v>
      </c>
      <c r="B179" s="63">
        <v>2922.04</v>
      </c>
      <c r="C179" s="63">
        <v>2197.98</v>
      </c>
      <c r="D179" s="63">
        <v>478.34</v>
      </c>
      <c r="E179" s="63">
        <v>27.9</v>
      </c>
      <c r="F179" s="63">
        <v>135.58000000000001</v>
      </c>
      <c r="G179" s="63">
        <v>82.24</v>
      </c>
      <c r="H179" s="63">
        <v>22142.87</v>
      </c>
      <c r="I179" s="63">
        <v>19769.3</v>
      </c>
      <c r="J179" s="63">
        <v>929.22</v>
      </c>
      <c r="K179" s="71">
        <v>1444.35</v>
      </c>
    </row>
    <row r="180" spans="1:11">
      <c r="A180" s="76" t="s">
        <v>403</v>
      </c>
      <c r="B180" s="63">
        <v>2611.4699999999998</v>
      </c>
      <c r="C180" s="63">
        <v>1897.11</v>
      </c>
      <c r="D180" s="63">
        <v>479.38</v>
      </c>
      <c r="E180" s="63">
        <v>14.93</v>
      </c>
      <c r="F180" s="63">
        <v>134.68</v>
      </c>
      <c r="G180" s="63">
        <v>85.37</v>
      </c>
      <c r="H180" s="63">
        <v>23714.09</v>
      </c>
      <c r="I180" s="63">
        <v>21702.26</v>
      </c>
      <c r="J180" s="63">
        <v>613.70000000000005</v>
      </c>
      <c r="K180" s="71">
        <v>1398.13</v>
      </c>
    </row>
    <row r="181" spans="1:11">
      <c r="A181" s="76" t="s">
        <v>404</v>
      </c>
      <c r="B181" s="63">
        <v>3011.85</v>
      </c>
      <c r="C181" s="63">
        <v>2277.12</v>
      </c>
      <c r="D181" s="63">
        <v>490.08</v>
      </c>
      <c r="E181" s="63">
        <v>14.86</v>
      </c>
      <c r="F181" s="63">
        <v>132.99</v>
      </c>
      <c r="G181" s="63">
        <v>96.81</v>
      </c>
      <c r="H181" s="63">
        <v>24725.06</v>
      </c>
      <c r="I181" s="63">
        <v>22863.31</v>
      </c>
      <c r="J181" s="63">
        <v>612.83000000000004</v>
      </c>
      <c r="K181" s="71">
        <v>1248.92</v>
      </c>
    </row>
    <row r="182" spans="1:11">
      <c r="A182" s="76" t="s">
        <v>405</v>
      </c>
      <c r="B182" s="63">
        <v>4125.24</v>
      </c>
      <c r="C182" s="63">
        <v>3374.78</v>
      </c>
      <c r="D182" s="63">
        <v>503.32</v>
      </c>
      <c r="E182" s="63">
        <v>14.03</v>
      </c>
      <c r="F182" s="63">
        <v>135.11000000000001</v>
      </c>
      <c r="G182" s="63">
        <v>98</v>
      </c>
      <c r="H182" s="63">
        <v>24559.15</v>
      </c>
      <c r="I182" s="63">
        <v>22512.63</v>
      </c>
      <c r="J182" s="63">
        <v>577</v>
      </c>
      <c r="K182" s="71">
        <v>1469.52</v>
      </c>
    </row>
    <row r="183" spans="1:11">
      <c r="A183" s="76" t="s">
        <v>406</v>
      </c>
      <c r="B183" s="63">
        <v>3835.58</v>
      </c>
      <c r="C183" s="63">
        <v>3047.97</v>
      </c>
      <c r="D183" s="63">
        <v>513.34</v>
      </c>
      <c r="E183" s="63">
        <v>21.07</v>
      </c>
      <c r="F183" s="63">
        <v>139.13999999999999</v>
      </c>
      <c r="G183" s="63">
        <v>114.07</v>
      </c>
      <c r="H183" s="63">
        <v>24478.59</v>
      </c>
      <c r="I183" s="63">
        <v>22296.34</v>
      </c>
      <c r="J183" s="63">
        <v>765.62</v>
      </c>
      <c r="K183" s="71">
        <v>1416.62</v>
      </c>
    </row>
    <row r="184" spans="1:11">
      <c r="A184" s="76" t="s">
        <v>407</v>
      </c>
      <c r="B184" s="63">
        <v>4751.18</v>
      </c>
      <c r="C184" s="63">
        <v>3923.78</v>
      </c>
      <c r="D184" s="63">
        <v>535.01</v>
      </c>
      <c r="E184" s="63">
        <v>20.010000000000002</v>
      </c>
      <c r="F184" s="63">
        <v>146.63</v>
      </c>
      <c r="G184" s="63">
        <v>125.74</v>
      </c>
      <c r="H184" s="63">
        <v>24091.05</v>
      </c>
      <c r="I184" s="63">
        <v>21769.89</v>
      </c>
      <c r="J184" s="63">
        <v>806.34</v>
      </c>
      <c r="K184" s="71">
        <v>1514.82</v>
      </c>
    </row>
    <row r="185" spans="1:11">
      <c r="A185" s="76" t="s">
        <v>408</v>
      </c>
      <c r="B185" s="63">
        <v>5794.14</v>
      </c>
      <c r="C185" s="63">
        <v>4897.38</v>
      </c>
      <c r="D185" s="63">
        <v>537.78</v>
      </c>
      <c r="E185" s="63">
        <v>7.02</v>
      </c>
      <c r="F185" s="63">
        <v>201.74</v>
      </c>
      <c r="G185" s="63">
        <v>150.22</v>
      </c>
      <c r="H185" s="63">
        <v>22036.34</v>
      </c>
      <c r="I185" s="63">
        <v>19570.04</v>
      </c>
      <c r="J185" s="63">
        <v>894.13</v>
      </c>
      <c r="K185" s="71">
        <v>1572.17</v>
      </c>
    </row>
    <row r="186" spans="1:11">
      <c r="A186" s="76" t="s">
        <v>409</v>
      </c>
      <c r="B186" s="63">
        <v>5078.08</v>
      </c>
      <c r="C186" s="63">
        <v>4265.93</v>
      </c>
      <c r="D186" s="63">
        <v>497.27</v>
      </c>
      <c r="E186" s="63">
        <v>13.95</v>
      </c>
      <c r="F186" s="63">
        <v>174.66</v>
      </c>
      <c r="G186" s="63">
        <v>126.27</v>
      </c>
      <c r="H186" s="63">
        <v>20679.18</v>
      </c>
      <c r="I186" s="63">
        <v>18392.919999999998</v>
      </c>
      <c r="J186" s="63">
        <v>725.4</v>
      </c>
      <c r="K186" s="71">
        <v>1560.86</v>
      </c>
    </row>
    <row r="187" spans="1:11">
      <c r="A187" s="76" t="s">
        <v>410</v>
      </c>
      <c r="B187" s="63">
        <v>4101.0600000000004</v>
      </c>
      <c r="C187" s="63">
        <v>3236.97</v>
      </c>
      <c r="D187" s="63">
        <v>561.55999999999995</v>
      </c>
      <c r="E187" s="63">
        <v>16.22</v>
      </c>
      <c r="F187" s="63">
        <v>169.43</v>
      </c>
      <c r="G187" s="63">
        <v>116.89</v>
      </c>
      <c r="H187" s="63">
        <v>20266.490000000002</v>
      </c>
      <c r="I187" s="63">
        <v>17543.990000000002</v>
      </c>
      <c r="J187" s="63">
        <v>830.66</v>
      </c>
      <c r="K187" s="71">
        <v>1891.84</v>
      </c>
    </row>
    <row r="188" spans="1:11">
      <c r="A188" s="76" t="s">
        <v>411</v>
      </c>
      <c r="B188" s="63">
        <v>3455.42</v>
      </c>
      <c r="C188" s="63">
        <v>2620.15</v>
      </c>
      <c r="D188" s="63">
        <v>566.23</v>
      </c>
      <c r="E188" s="63">
        <v>13.33</v>
      </c>
      <c r="F188" s="63">
        <v>156.33000000000001</v>
      </c>
      <c r="G188" s="63">
        <v>99.38</v>
      </c>
      <c r="H188" s="63">
        <v>19996.82</v>
      </c>
      <c r="I188" s="63">
        <v>17235.36</v>
      </c>
      <c r="J188" s="63">
        <v>842.79</v>
      </c>
      <c r="K188" s="71">
        <v>1918.67</v>
      </c>
    </row>
    <row r="189" spans="1:11">
      <c r="A189" s="76" t="s">
        <v>412</v>
      </c>
      <c r="B189" s="63">
        <v>3321.28</v>
      </c>
      <c r="C189" s="63">
        <v>2499.94</v>
      </c>
      <c r="D189" s="63">
        <v>574.1</v>
      </c>
      <c r="E189" s="63">
        <v>15.07</v>
      </c>
      <c r="F189" s="63">
        <v>140.32</v>
      </c>
      <c r="G189" s="63">
        <v>91.84</v>
      </c>
      <c r="H189" s="63">
        <v>19741.48</v>
      </c>
      <c r="I189" s="63">
        <v>16763.439999999999</v>
      </c>
      <c r="J189" s="63">
        <v>879.35</v>
      </c>
      <c r="K189" s="71">
        <v>2098.6999999999998</v>
      </c>
    </row>
    <row r="190" spans="1:11">
      <c r="A190" s="76" t="s">
        <v>413</v>
      </c>
      <c r="B190" s="63">
        <v>3208.73</v>
      </c>
      <c r="C190" s="63">
        <v>2448.25</v>
      </c>
      <c r="D190" s="63">
        <v>518.77</v>
      </c>
      <c r="E190" s="63">
        <v>22.84</v>
      </c>
      <c r="F190" s="63">
        <v>137.41</v>
      </c>
      <c r="G190" s="63">
        <v>81.45</v>
      </c>
      <c r="H190" s="63">
        <v>20140</v>
      </c>
      <c r="I190" s="63">
        <v>16728.099999999999</v>
      </c>
      <c r="J190" s="63">
        <v>1189.3399999999999</v>
      </c>
      <c r="K190" s="71">
        <v>2222.5500000000002</v>
      </c>
    </row>
    <row r="191" spans="1:11">
      <c r="A191" s="76" t="s">
        <v>414</v>
      </c>
      <c r="B191" s="63">
        <v>3531.41</v>
      </c>
      <c r="C191" s="63">
        <v>2732.23</v>
      </c>
      <c r="D191" s="63">
        <v>524.88</v>
      </c>
      <c r="E191" s="63">
        <v>27.8</v>
      </c>
      <c r="F191" s="63">
        <v>160.76</v>
      </c>
      <c r="G191" s="63">
        <v>85.73</v>
      </c>
      <c r="H191" s="63">
        <v>19547.419999999998</v>
      </c>
      <c r="I191" s="63">
        <v>16425.2</v>
      </c>
      <c r="J191" s="63">
        <v>1063.49</v>
      </c>
      <c r="K191" s="71">
        <v>2058.7399999999998</v>
      </c>
    </row>
    <row r="192" spans="1:11">
      <c r="A192" s="76" t="s">
        <v>415</v>
      </c>
      <c r="B192" s="63">
        <v>3023.85</v>
      </c>
      <c r="C192" s="63">
        <v>2224.3000000000002</v>
      </c>
      <c r="D192" s="63">
        <v>539.30999999999995</v>
      </c>
      <c r="E192" s="63">
        <v>22.78</v>
      </c>
      <c r="F192" s="63">
        <v>153.25</v>
      </c>
      <c r="G192" s="63">
        <v>84.21</v>
      </c>
      <c r="H192" s="63">
        <v>20081.37</v>
      </c>
      <c r="I192" s="63">
        <v>16618.96</v>
      </c>
      <c r="J192" s="63">
        <v>1492.86</v>
      </c>
      <c r="K192" s="71">
        <v>1969.55</v>
      </c>
    </row>
    <row r="193" spans="1:11">
      <c r="A193" s="76" t="s">
        <v>416</v>
      </c>
      <c r="B193" s="63">
        <v>3664.78</v>
      </c>
      <c r="C193" s="63">
        <v>2877.33</v>
      </c>
      <c r="D193" s="63">
        <v>513.94000000000005</v>
      </c>
      <c r="E193" s="63">
        <v>27.59</v>
      </c>
      <c r="F193" s="63">
        <v>162.76</v>
      </c>
      <c r="G193" s="63">
        <v>83.17</v>
      </c>
      <c r="H193" s="63">
        <v>20695.37</v>
      </c>
      <c r="I193" s="63">
        <v>17612.98</v>
      </c>
      <c r="J193" s="63">
        <v>1199.3399999999999</v>
      </c>
      <c r="K193" s="71">
        <v>1883.05</v>
      </c>
    </row>
    <row r="194" spans="1:11">
      <c r="A194" s="76" t="s">
        <v>417</v>
      </c>
      <c r="B194" s="63">
        <v>4486.97</v>
      </c>
      <c r="C194" s="63">
        <v>3683.18</v>
      </c>
      <c r="D194" s="63">
        <v>532.35</v>
      </c>
      <c r="E194" s="63">
        <v>22.67</v>
      </c>
      <c r="F194" s="63">
        <v>144.86000000000001</v>
      </c>
      <c r="G194" s="63">
        <v>103.9</v>
      </c>
      <c r="H194" s="63">
        <v>20806.900000000001</v>
      </c>
      <c r="I194" s="63">
        <v>17641.82</v>
      </c>
      <c r="J194" s="63">
        <v>1450.73</v>
      </c>
      <c r="K194" s="71">
        <v>1714.35</v>
      </c>
    </row>
    <row r="195" spans="1:11">
      <c r="A195" s="76" t="s">
        <v>418</v>
      </c>
      <c r="B195" s="63">
        <v>5204.5</v>
      </c>
      <c r="C195" s="63">
        <v>4396.68</v>
      </c>
      <c r="D195" s="63">
        <v>501.04</v>
      </c>
      <c r="E195" s="63">
        <v>19.829999999999998</v>
      </c>
      <c r="F195" s="63">
        <v>175.42</v>
      </c>
      <c r="G195" s="63">
        <v>111.53</v>
      </c>
      <c r="H195" s="63">
        <v>19433.46</v>
      </c>
      <c r="I195" s="63">
        <v>16292.64</v>
      </c>
      <c r="J195" s="63">
        <v>1522.68</v>
      </c>
      <c r="K195" s="71">
        <v>1618.14</v>
      </c>
    </row>
    <row r="196" spans="1:11">
      <c r="A196" s="76" t="s">
        <v>419</v>
      </c>
      <c r="B196" s="63">
        <v>6453.93</v>
      </c>
      <c r="C196" s="63">
        <v>5615.18</v>
      </c>
      <c r="D196" s="63">
        <v>510.48</v>
      </c>
      <c r="E196" s="63">
        <v>22.03</v>
      </c>
      <c r="F196" s="63">
        <v>181.67</v>
      </c>
      <c r="G196" s="63">
        <v>124.58</v>
      </c>
      <c r="H196" s="63">
        <v>16884.75</v>
      </c>
      <c r="I196" s="63">
        <v>13369.63</v>
      </c>
      <c r="J196" s="63">
        <v>1337.76</v>
      </c>
      <c r="K196" s="71">
        <v>2177.36</v>
      </c>
    </row>
    <row r="197" spans="1:11">
      <c r="A197" s="76" t="s">
        <v>420</v>
      </c>
      <c r="B197" s="63">
        <v>5567.22</v>
      </c>
      <c r="C197" s="63">
        <v>4735.8100000000004</v>
      </c>
      <c r="D197" s="63">
        <v>520.25</v>
      </c>
      <c r="E197" s="63">
        <v>18.12</v>
      </c>
      <c r="F197" s="63">
        <v>156.38999999999999</v>
      </c>
      <c r="G197" s="63">
        <v>136.65</v>
      </c>
      <c r="H197" s="63">
        <v>15090.84</v>
      </c>
      <c r="I197" s="63">
        <v>11850.96</v>
      </c>
      <c r="J197" s="63">
        <v>1508.79</v>
      </c>
      <c r="K197" s="71">
        <v>1731.09</v>
      </c>
    </row>
    <row r="198" spans="1:11">
      <c r="A198" s="76" t="s">
        <v>421</v>
      </c>
      <c r="B198" s="63">
        <v>4942.38</v>
      </c>
      <c r="C198" s="63">
        <v>4156.01</v>
      </c>
      <c r="D198" s="63">
        <v>473.18</v>
      </c>
      <c r="E198" s="63">
        <v>25.89</v>
      </c>
      <c r="F198" s="63">
        <v>162.1</v>
      </c>
      <c r="G198" s="63">
        <v>125.2</v>
      </c>
      <c r="H198" s="63">
        <v>14129.74</v>
      </c>
      <c r="I198" s="63">
        <v>11012.77</v>
      </c>
      <c r="J198" s="63">
        <v>1337.63</v>
      </c>
      <c r="K198" s="71">
        <v>1779.34</v>
      </c>
    </row>
    <row r="199" spans="1:11">
      <c r="A199" s="76" t="s">
        <v>422</v>
      </c>
      <c r="B199" s="63">
        <v>5366.2</v>
      </c>
      <c r="C199" s="63">
        <v>4545.7700000000004</v>
      </c>
      <c r="D199" s="63">
        <v>526.33000000000004</v>
      </c>
      <c r="E199" s="63">
        <v>25.53</v>
      </c>
      <c r="F199" s="63">
        <v>146.62</v>
      </c>
      <c r="G199" s="63">
        <v>121.96</v>
      </c>
      <c r="H199" s="63">
        <v>13251.49</v>
      </c>
      <c r="I199" s="63">
        <v>9645.7900000000009</v>
      </c>
      <c r="J199" s="63">
        <v>1186.92</v>
      </c>
      <c r="K199" s="71">
        <v>2418.7800000000002</v>
      </c>
    </row>
    <row r="200" spans="1:11">
      <c r="A200" s="76" t="s">
        <v>423</v>
      </c>
      <c r="B200" s="63">
        <v>3154.88</v>
      </c>
      <c r="C200" s="63">
        <v>2356.27</v>
      </c>
      <c r="D200" s="63">
        <v>529.4</v>
      </c>
      <c r="E200" s="63">
        <v>18.38</v>
      </c>
      <c r="F200" s="63">
        <v>149.88</v>
      </c>
      <c r="G200" s="63">
        <v>100.96</v>
      </c>
      <c r="H200" s="63">
        <v>14467.78</v>
      </c>
      <c r="I200" s="63">
        <v>10909.77</v>
      </c>
      <c r="J200" s="63">
        <v>1248.32</v>
      </c>
      <c r="K200" s="71">
        <v>2309.69</v>
      </c>
    </row>
    <row r="201" spans="1:11">
      <c r="A201" s="76" t="s">
        <v>424</v>
      </c>
      <c r="B201" s="63">
        <v>3215.1</v>
      </c>
      <c r="C201" s="63">
        <v>2432.4499999999998</v>
      </c>
      <c r="D201" s="63">
        <v>525.94000000000005</v>
      </c>
      <c r="E201" s="63">
        <v>17.97</v>
      </c>
      <c r="F201" s="63">
        <v>140.63</v>
      </c>
      <c r="G201" s="63">
        <v>98.1</v>
      </c>
      <c r="H201" s="63">
        <v>14731.79</v>
      </c>
      <c r="I201" s="63">
        <v>11593.41</v>
      </c>
      <c r="J201" s="63">
        <v>1101.49</v>
      </c>
      <c r="K201" s="71">
        <v>2036.9</v>
      </c>
    </row>
    <row r="202" spans="1:11">
      <c r="A202" s="76" t="s">
        <v>425</v>
      </c>
      <c r="B202" s="63">
        <v>3405.43</v>
      </c>
      <c r="C202" s="63">
        <v>2621.02</v>
      </c>
      <c r="D202" s="63">
        <v>504.24</v>
      </c>
      <c r="E202" s="63">
        <v>25.46</v>
      </c>
      <c r="F202" s="63">
        <v>159.25</v>
      </c>
      <c r="G202" s="63">
        <v>95.45</v>
      </c>
      <c r="H202" s="63">
        <v>15431.26</v>
      </c>
      <c r="I202" s="63">
        <v>12483.55</v>
      </c>
      <c r="J202" s="63">
        <v>1112.05</v>
      </c>
      <c r="K202" s="71">
        <v>1835.67</v>
      </c>
    </row>
    <row r="203" spans="1:11">
      <c r="A203" s="76" t="s">
        <v>426</v>
      </c>
      <c r="B203" s="63">
        <v>3103.24</v>
      </c>
      <c r="C203" s="63">
        <v>2273.52</v>
      </c>
      <c r="D203" s="63">
        <v>558.74</v>
      </c>
      <c r="E203" s="63">
        <v>21.8</v>
      </c>
      <c r="F203" s="63">
        <v>150.38999999999999</v>
      </c>
      <c r="G203" s="63">
        <v>98.79</v>
      </c>
      <c r="H203" s="63">
        <v>16128.42</v>
      </c>
      <c r="I203" s="63">
        <v>13617.37</v>
      </c>
      <c r="J203" s="63">
        <v>1138.26</v>
      </c>
      <c r="K203" s="71">
        <v>1372.8</v>
      </c>
    </row>
    <row r="204" spans="1:11">
      <c r="A204" s="76" t="s">
        <v>427</v>
      </c>
      <c r="B204" s="63">
        <v>3332.93</v>
      </c>
      <c r="C204" s="63">
        <v>2528.29</v>
      </c>
      <c r="D204" s="63">
        <v>546.89</v>
      </c>
      <c r="E204" s="63">
        <v>17.649999999999999</v>
      </c>
      <c r="F204" s="63">
        <v>141.13999999999999</v>
      </c>
      <c r="G204" s="63">
        <v>98.96</v>
      </c>
      <c r="H204" s="63">
        <v>16858.650000000001</v>
      </c>
      <c r="I204" s="63">
        <v>14528.81</v>
      </c>
      <c r="J204" s="63">
        <v>1347.6</v>
      </c>
      <c r="K204" s="71">
        <v>982.24</v>
      </c>
    </row>
    <row r="205" spans="1:11">
      <c r="A205" s="76" t="s">
        <v>428</v>
      </c>
      <c r="B205" s="63">
        <v>3477.48</v>
      </c>
      <c r="C205" s="63">
        <v>2677.71</v>
      </c>
      <c r="D205" s="63">
        <v>530.57000000000005</v>
      </c>
      <c r="E205" s="63">
        <v>22.37</v>
      </c>
      <c r="F205" s="63">
        <v>151.18</v>
      </c>
      <c r="G205" s="63">
        <v>95.65</v>
      </c>
      <c r="H205" s="63">
        <v>18320.46</v>
      </c>
      <c r="I205" s="63">
        <v>15776.22</v>
      </c>
      <c r="J205" s="63">
        <v>1324.23</v>
      </c>
      <c r="K205" s="71">
        <v>1220.01</v>
      </c>
    </row>
    <row r="206" spans="1:11">
      <c r="A206" s="76" t="s">
        <v>429</v>
      </c>
      <c r="B206" s="63">
        <v>4270.99</v>
      </c>
      <c r="C206" s="63">
        <v>3463.41</v>
      </c>
      <c r="D206" s="63">
        <v>532.67999999999995</v>
      </c>
      <c r="E206" s="63">
        <v>21.3</v>
      </c>
      <c r="F206" s="63">
        <v>144.21</v>
      </c>
      <c r="G206" s="63">
        <v>109.39</v>
      </c>
      <c r="H206" s="63">
        <v>18731.64</v>
      </c>
      <c r="I206" s="63">
        <v>16212.33</v>
      </c>
      <c r="J206" s="63">
        <v>1452.43</v>
      </c>
      <c r="K206" s="71">
        <v>1066.8800000000001</v>
      </c>
    </row>
    <row r="207" spans="1:11">
      <c r="A207" s="76" t="s">
        <v>430</v>
      </c>
      <c r="B207" s="63">
        <v>5657.73</v>
      </c>
      <c r="C207" s="63">
        <v>4877.95</v>
      </c>
      <c r="D207" s="63">
        <v>498.54</v>
      </c>
      <c r="E207" s="63">
        <v>20.53</v>
      </c>
      <c r="F207" s="63">
        <v>145.05000000000001</v>
      </c>
      <c r="G207" s="63">
        <v>115.66</v>
      </c>
      <c r="H207" s="63">
        <v>17562.97</v>
      </c>
      <c r="I207" s="63">
        <v>15038.87</v>
      </c>
      <c r="J207" s="63">
        <v>1496.89</v>
      </c>
      <c r="K207" s="71">
        <v>1027.22</v>
      </c>
    </row>
    <row r="208" spans="1:11">
      <c r="A208" s="76" t="s">
        <v>431</v>
      </c>
      <c r="B208" s="63">
        <v>6013.68</v>
      </c>
      <c r="C208" s="63">
        <v>5181.4399999999996</v>
      </c>
      <c r="D208" s="63">
        <v>529.88</v>
      </c>
      <c r="E208" s="63">
        <v>23.04</v>
      </c>
      <c r="F208" s="63">
        <v>150.72999999999999</v>
      </c>
      <c r="G208" s="63">
        <v>128.59</v>
      </c>
      <c r="H208" s="63">
        <v>16041.05</v>
      </c>
      <c r="I208" s="63">
        <v>13495.5</v>
      </c>
      <c r="J208" s="63">
        <v>1355.13</v>
      </c>
      <c r="K208" s="71">
        <v>1190.42</v>
      </c>
    </row>
    <row r="209" spans="1:11">
      <c r="A209" s="76" t="s">
        <v>432</v>
      </c>
      <c r="B209" s="63">
        <v>5821.43</v>
      </c>
      <c r="C209" s="63">
        <v>5031.63</v>
      </c>
      <c r="D209" s="63">
        <v>519.42999999999995</v>
      </c>
      <c r="E209" s="63">
        <v>11.83</v>
      </c>
      <c r="F209" s="63">
        <v>155.4</v>
      </c>
      <c r="G209" s="63">
        <v>103.14</v>
      </c>
      <c r="H209" s="63">
        <v>14600.52</v>
      </c>
      <c r="I209" s="63">
        <v>12408.61</v>
      </c>
      <c r="J209" s="63">
        <v>1316.84</v>
      </c>
      <c r="K209" s="71">
        <v>875.07</v>
      </c>
    </row>
    <row r="210" spans="1:11">
      <c r="A210" s="76" t="s">
        <v>433</v>
      </c>
      <c r="B210" s="63">
        <v>6336</v>
      </c>
      <c r="C210" s="63">
        <v>5584.47</v>
      </c>
      <c r="D210" s="63">
        <v>476.46</v>
      </c>
      <c r="E210" s="63">
        <v>12.59</v>
      </c>
      <c r="F210" s="63">
        <v>160.06</v>
      </c>
      <c r="G210" s="63">
        <v>102.42</v>
      </c>
      <c r="H210" s="63">
        <v>13121.23</v>
      </c>
      <c r="I210" s="63">
        <v>10947.62</v>
      </c>
      <c r="J210" s="63">
        <v>1217.99</v>
      </c>
      <c r="K210" s="71">
        <v>955.61</v>
      </c>
    </row>
    <row r="211" spans="1:11">
      <c r="A211" s="76" t="s">
        <v>434</v>
      </c>
      <c r="B211" s="63">
        <v>6224.56</v>
      </c>
      <c r="C211" s="63">
        <v>5439.55</v>
      </c>
      <c r="D211" s="63">
        <v>503.23</v>
      </c>
      <c r="E211" s="63">
        <v>11.82</v>
      </c>
      <c r="F211" s="63">
        <v>164.42</v>
      </c>
      <c r="G211" s="63">
        <v>105.54</v>
      </c>
      <c r="H211" s="63">
        <v>12010.5</v>
      </c>
      <c r="I211" s="63">
        <v>8676.26</v>
      </c>
      <c r="J211" s="63">
        <v>1127.49</v>
      </c>
      <c r="K211" s="71">
        <v>2206.75</v>
      </c>
    </row>
    <row r="212" spans="1:11">
      <c r="A212" s="76" t="s">
        <v>435</v>
      </c>
      <c r="B212" s="63">
        <v>5317.69</v>
      </c>
      <c r="C212" s="63">
        <v>4545.6499999999996</v>
      </c>
      <c r="D212" s="63">
        <v>501.2</v>
      </c>
      <c r="E212" s="63">
        <v>13.63</v>
      </c>
      <c r="F212" s="63">
        <v>156.47999999999999</v>
      </c>
      <c r="G212" s="63">
        <v>100.72</v>
      </c>
      <c r="H212" s="63">
        <v>12117.82</v>
      </c>
      <c r="I212" s="63">
        <v>9637.81</v>
      </c>
      <c r="J212" s="63">
        <v>1182.2</v>
      </c>
      <c r="K212" s="71">
        <v>1297.81</v>
      </c>
    </row>
    <row r="213" spans="1:11">
      <c r="A213" s="76" t="s">
        <v>436</v>
      </c>
      <c r="B213" s="63">
        <v>4814.82</v>
      </c>
      <c r="C213" s="63">
        <v>4005.8</v>
      </c>
      <c r="D213" s="63">
        <v>541.79</v>
      </c>
      <c r="E213" s="63">
        <v>14.29</v>
      </c>
      <c r="F213" s="63">
        <v>155.24</v>
      </c>
      <c r="G213" s="63">
        <v>97.69</v>
      </c>
      <c r="H213" s="63">
        <v>12501.71</v>
      </c>
      <c r="I213" s="63">
        <v>10182.61</v>
      </c>
      <c r="J213" s="63">
        <v>969.04</v>
      </c>
      <c r="K213" s="71">
        <v>1350.06</v>
      </c>
    </row>
    <row r="214" spans="1:11">
      <c r="A214" s="76" t="s">
        <v>437</v>
      </c>
      <c r="B214" s="63">
        <v>4133.3599999999997</v>
      </c>
      <c r="C214" s="63">
        <v>3361.82</v>
      </c>
      <c r="D214" s="63">
        <v>511.25</v>
      </c>
      <c r="E214" s="63">
        <v>13.53</v>
      </c>
      <c r="F214" s="63">
        <v>153.33000000000001</v>
      </c>
      <c r="G214" s="63">
        <v>93.43</v>
      </c>
      <c r="H214" s="63">
        <v>14263.65</v>
      </c>
      <c r="I214" s="63">
        <v>11348.34</v>
      </c>
      <c r="J214" s="63">
        <v>1017.82</v>
      </c>
      <c r="K214" s="71">
        <v>1897.49</v>
      </c>
    </row>
    <row r="215" spans="1:11">
      <c r="A215" s="76" t="s">
        <v>438</v>
      </c>
      <c r="B215" s="63">
        <v>4371.95</v>
      </c>
      <c r="C215" s="63">
        <v>3632.83</v>
      </c>
      <c r="D215" s="63">
        <v>491.44</v>
      </c>
      <c r="E215" s="63">
        <v>18.170000000000002</v>
      </c>
      <c r="F215" s="63">
        <v>146.88999999999999</v>
      </c>
      <c r="G215" s="63">
        <v>82.62</v>
      </c>
      <c r="H215" s="63">
        <v>14931.17</v>
      </c>
      <c r="I215" s="63">
        <v>11557.08</v>
      </c>
      <c r="J215" s="63">
        <v>945.83</v>
      </c>
      <c r="K215" s="71">
        <v>2428.27</v>
      </c>
    </row>
    <row r="216" spans="1:11">
      <c r="A216" s="76" t="s">
        <v>439</v>
      </c>
      <c r="B216" s="63">
        <v>4268.7</v>
      </c>
      <c r="C216" s="63">
        <v>3526.22</v>
      </c>
      <c r="D216" s="63">
        <v>495.3</v>
      </c>
      <c r="E216" s="63">
        <v>18.350000000000001</v>
      </c>
      <c r="F216" s="63">
        <v>146.62</v>
      </c>
      <c r="G216" s="63">
        <v>82.21</v>
      </c>
      <c r="H216" s="63">
        <v>15600.67</v>
      </c>
      <c r="I216" s="63">
        <v>12360.48</v>
      </c>
      <c r="J216" s="63">
        <v>1071.53</v>
      </c>
      <c r="K216" s="71">
        <v>2168.66</v>
      </c>
    </row>
    <row r="217" spans="1:11">
      <c r="A217" s="76" t="s">
        <v>440</v>
      </c>
      <c r="B217" s="63">
        <v>4797.47</v>
      </c>
      <c r="C217" s="63">
        <v>4058.1</v>
      </c>
      <c r="D217" s="63">
        <v>484.04</v>
      </c>
      <c r="E217" s="63">
        <v>18.98</v>
      </c>
      <c r="F217" s="63">
        <v>147.87</v>
      </c>
      <c r="G217" s="63">
        <v>88.48</v>
      </c>
      <c r="H217" s="63">
        <v>16060.61</v>
      </c>
      <c r="I217" s="63">
        <v>12117.73</v>
      </c>
      <c r="J217" s="63">
        <v>941.22</v>
      </c>
      <c r="K217" s="71">
        <v>3001.67</v>
      </c>
    </row>
    <row r="218" spans="1:11">
      <c r="A218" s="76" t="s">
        <v>441</v>
      </c>
      <c r="B218" s="63">
        <v>5908.31</v>
      </c>
      <c r="C218" s="63">
        <v>5148.92</v>
      </c>
      <c r="D218" s="63">
        <v>491.57</v>
      </c>
      <c r="E218" s="63">
        <v>16.079999999999998</v>
      </c>
      <c r="F218" s="63">
        <v>152.86000000000001</v>
      </c>
      <c r="G218" s="63">
        <v>98.87</v>
      </c>
      <c r="H218" s="63">
        <v>15136.18</v>
      </c>
      <c r="I218" s="63">
        <v>11345.48</v>
      </c>
      <c r="J218" s="63">
        <v>869.3</v>
      </c>
      <c r="K218" s="71">
        <v>2921.39</v>
      </c>
    </row>
    <row r="219" spans="1:11">
      <c r="A219" s="76" t="s">
        <v>442</v>
      </c>
      <c r="B219" s="63">
        <v>5920.82</v>
      </c>
      <c r="C219" s="63">
        <v>5187.83</v>
      </c>
      <c r="D219" s="63">
        <v>457.03</v>
      </c>
      <c r="E219" s="63">
        <v>18.64</v>
      </c>
      <c r="F219" s="63">
        <v>153.36000000000001</v>
      </c>
      <c r="G219" s="63">
        <v>103.96</v>
      </c>
      <c r="H219" s="63">
        <v>14691.46</v>
      </c>
      <c r="I219" s="63">
        <v>11115.46</v>
      </c>
      <c r="J219" s="63">
        <v>866.61</v>
      </c>
      <c r="K219" s="71">
        <v>2709.39</v>
      </c>
    </row>
    <row r="220" spans="1:11">
      <c r="A220" s="76" t="s">
        <v>443</v>
      </c>
      <c r="B220" s="63">
        <v>6127.34</v>
      </c>
      <c r="C220" s="63">
        <v>5378.61</v>
      </c>
      <c r="D220" s="63">
        <v>479.15</v>
      </c>
      <c r="E220" s="63">
        <v>16.100000000000001</v>
      </c>
      <c r="F220" s="63">
        <v>133.94</v>
      </c>
      <c r="G220" s="63">
        <v>119.54</v>
      </c>
      <c r="H220" s="63">
        <v>13003.08</v>
      </c>
      <c r="I220" s="63">
        <v>9560.99</v>
      </c>
      <c r="J220" s="63">
        <v>830.61</v>
      </c>
      <c r="K220" s="71">
        <v>2611.48</v>
      </c>
    </row>
    <row r="221" spans="1:11">
      <c r="A221" s="76" t="s">
        <v>444</v>
      </c>
      <c r="B221" s="63">
        <v>6288.52</v>
      </c>
      <c r="C221" s="63">
        <v>5464.82</v>
      </c>
      <c r="D221" s="63">
        <v>490.55</v>
      </c>
      <c r="E221" s="63">
        <v>19.600000000000001</v>
      </c>
      <c r="F221" s="63">
        <v>208.49</v>
      </c>
      <c r="G221" s="63">
        <v>105.05</v>
      </c>
      <c r="H221" s="63">
        <v>11316.65</v>
      </c>
      <c r="I221" s="63">
        <v>8760.1</v>
      </c>
      <c r="J221" s="63">
        <v>804.32</v>
      </c>
      <c r="K221" s="71">
        <v>1752.23</v>
      </c>
    </row>
    <row r="222" spans="1:11">
      <c r="A222" s="76" t="s">
        <v>445</v>
      </c>
      <c r="B222" s="63">
        <v>5689.17</v>
      </c>
      <c r="C222" s="63">
        <v>4924.13</v>
      </c>
      <c r="D222" s="63">
        <v>477.72</v>
      </c>
      <c r="E222" s="63">
        <v>20.92</v>
      </c>
      <c r="F222" s="63">
        <v>165.38</v>
      </c>
      <c r="G222" s="63">
        <v>101.02</v>
      </c>
      <c r="H222" s="63">
        <v>10737.87</v>
      </c>
      <c r="I222" s="63">
        <v>8453.9500000000007</v>
      </c>
      <c r="J222" s="63">
        <v>722.81</v>
      </c>
      <c r="K222" s="71">
        <v>1561.11</v>
      </c>
    </row>
    <row r="223" spans="1:11">
      <c r="A223" s="76" t="s">
        <v>446</v>
      </c>
      <c r="B223" s="63">
        <v>6233.1</v>
      </c>
      <c r="C223" s="63">
        <v>5353.56</v>
      </c>
      <c r="D223" s="63">
        <v>568.16</v>
      </c>
      <c r="E223" s="63">
        <v>20.149999999999999</v>
      </c>
      <c r="F223" s="63">
        <v>188.53</v>
      </c>
      <c r="G223" s="63">
        <v>102.7</v>
      </c>
      <c r="H223" s="63">
        <v>10415.209999999999</v>
      </c>
      <c r="I223" s="63">
        <v>8150.97</v>
      </c>
      <c r="J223" s="63">
        <v>557.67999999999995</v>
      </c>
      <c r="K223" s="71">
        <v>1706.56</v>
      </c>
    </row>
    <row r="224" spans="1:11">
      <c r="A224" s="76" t="s">
        <v>447</v>
      </c>
      <c r="B224" s="63">
        <v>4999.05</v>
      </c>
      <c r="C224" s="63">
        <v>4138.55</v>
      </c>
      <c r="D224" s="63">
        <v>547.64</v>
      </c>
      <c r="E224" s="63">
        <v>24.13</v>
      </c>
      <c r="F224" s="63">
        <v>199.49</v>
      </c>
      <c r="G224" s="63">
        <v>89.23</v>
      </c>
      <c r="H224" s="63">
        <v>11259.34</v>
      </c>
      <c r="I224" s="63">
        <v>8775.07</v>
      </c>
      <c r="J224" s="63">
        <v>665.58</v>
      </c>
      <c r="K224" s="71">
        <v>1818.68</v>
      </c>
    </row>
    <row r="225" spans="1:11">
      <c r="A225" s="76" t="s">
        <v>448</v>
      </c>
      <c r="B225" s="63">
        <v>4636.76</v>
      </c>
      <c r="C225" s="63">
        <v>3817.29</v>
      </c>
      <c r="D225" s="63">
        <v>530.77</v>
      </c>
      <c r="E225" s="63">
        <v>22.83</v>
      </c>
      <c r="F225" s="63">
        <v>186.86</v>
      </c>
      <c r="G225" s="63">
        <v>79.010000000000005</v>
      </c>
      <c r="H225" s="63">
        <v>11651.87</v>
      </c>
      <c r="I225" s="63">
        <v>9257.41</v>
      </c>
      <c r="J225" s="63">
        <v>837.05</v>
      </c>
      <c r="K225" s="71">
        <v>1557.41</v>
      </c>
    </row>
    <row r="226" spans="1:11">
      <c r="A226" s="76" t="s">
        <v>449</v>
      </c>
      <c r="B226" s="63">
        <v>3814.49</v>
      </c>
      <c r="C226" s="63">
        <v>2976.02</v>
      </c>
      <c r="D226" s="63">
        <v>556.5</v>
      </c>
      <c r="E226" s="63">
        <v>22.21</v>
      </c>
      <c r="F226" s="63">
        <v>179.47</v>
      </c>
      <c r="G226" s="63">
        <v>80.290000000000006</v>
      </c>
      <c r="H226" s="63">
        <v>13661.76</v>
      </c>
      <c r="I226" s="63">
        <v>10093.42</v>
      </c>
      <c r="J226" s="63">
        <v>1170.01</v>
      </c>
      <c r="K226" s="71">
        <v>2398.33</v>
      </c>
    </row>
    <row r="227" spans="1:11">
      <c r="A227" s="76" t="s">
        <v>450</v>
      </c>
      <c r="B227" s="63">
        <v>3973.35</v>
      </c>
      <c r="C227" s="63">
        <v>3210.12</v>
      </c>
      <c r="D227" s="63">
        <v>496.75</v>
      </c>
      <c r="E227" s="63">
        <v>21.24</v>
      </c>
      <c r="F227" s="63">
        <v>177.11</v>
      </c>
      <c r="G227" s="63">
        <v>68.13</v>
      </c>
      <c r="H227" s="63">
        <v>15309.25</v>
      </c>
      <c r="I227" s="63">
        <v>11165.53</v>
      </c>
      <c r="J227" s="63">
        <v>1181.6600000000001</v>
      </c>
      <c r="K227" s="71">
        <v>2962.07</v>
      </c>
    </row>
    <row r="228" spans="1:11">
      <c r="A228" s="76" t="s">
        <v>451</v>
      </c>
      <c r="B228" s="63">
        <v>4389.8599999999997</v>
      </c>
      <c r="C228" s="63">
        <v>3399.2</v>
      </c>
      <c r="D228" s="63">
        <v>709.24</v>
      </c>
      <c r="E228" s="63">
        <v>18.96</v>
      </c>
      <c r="F228" s="63">
        <v>193.44</v>
      </c>
      <c r="G228" s="63">
        <v>69.010000000000005</v>
      </c>
      <c r="H228" s="63">
        <v>16006.14</v>
      </c>
      <c r="I228" s="63">
        <v>12231.41</v>
      </c>
      <c r="J228" s="63">
        <v>853.01</v>
      </c>
      <c r="K228" s="71">
        <v>2921.72</v>
      </c>
    </row>
    <row r="229" spans="1:11">
      <c r="A229" s="76" t="s">
        <v>452</v>
      </c>
      <c r="B229" s="63">
        <v>4569.5</v>
      </c>
      <c r="C229" s="63">
        <v>3693.93</v>
      </c>
      <c r="D229" s="63">
        <v>591.16</v>
      </c>
      <c r="E229" s="63">
        <v>20.11</v>
      </c>
      <c r="F229" s="63">
        <v>184.99</v>
      </c>
      <c r="G229" s="63">
        <v>79.31</v>
      </c>
      <c r="H229" s="63">
        <v>16702.77</v>
      </c>
      <c r="I229" s="63">
        <v>12336.23</v>
      </c>
      <c r="J229" s="63">
        <v>952.04</v>
      </c>
      <c r="K229" s="71">
        <v>3414.5</v>
      </c>
    </row>
    <row r="230" spans="1:11">
      <c r="A230" s="76" t="s">
        <v>453</v>
      </c>
      <c r="B230" s="63">
        <v>4957.76</v>
      </c>
      <c r="C230" s="63">
        <v>4152.21</v>
      </c>
      <c r="D230" s="63">
        <v>464.83</v>
      </c>
      <c r="E230" s="63">
        <v>21.45</v>
      </c>
      <c r="F230" s="63">
        <v>229.15</v>
      </c>
      <c r="G230" s="63">
        <v>90.13</v>
      </c>
      <c r="H230" s="63">
        <v>16538.95</v>
      </c>
      <c r="I230" s="63">
        <v>12627.71</v>
      </c>
      <c r="J230" s="63">
        <v>805.53</v>
      </c>
      <c r="K230" s="71">
        <v>3105.71</v>
      </c>
    </row>
    <row r="231" spans="1:11">
      <c r="A231" s="76" t="s">
        <v>454</v>
      </c>
      <c r="B231" s="63">
        <v>5278.87</v>
      </c>
      <c r="C231" s="63">
        <v>4302.74</v>
      </c>
      <c r="D231" s="63">
        <v>655.66</v>
      </c>
      <c r="E231" s="63">
        <v>23.35</v>
      </c>
      <c r="F231" s="63">
        <v>206.14</v>
      </c>
      <c r="G231" s="63">
        <v>90.97</v>
      </c>
      <c r="H231" s="63">
        <v>16349.29</v>
      </c>
      <c r="I231" s="63">
        <v>12727.32</v>
      </c>
      <c r="J231" s="63">
        <v>612.6</v>
      </c>
      <c r="K231" s="71">
        <v>3009.38</v>
      </c>
    </row>
    <row r="232" spans="1:11">
      <c r="A232" s="76" t="s">
        <v>455</v>
      </c>
      <c r="B232" s="63">
        <v>5375.57</v>
      </c>
      <c r="C232" s="63">
        <v>4440.28</v>
      </c>
      <c r="D232" s="63">
        <v>609.34</v>
      </c>
      <c r="E232" s="63">
        <v>23.83</v>
      </c>
      <c r="F232" s="63">
        <v>203.47</v>
      </c>
      <c r="G232" s="63">
        <v>98.64</v>
      </c>
      <c r="H232" s="63">
        <v>15643.58</v>
      </c>
      <c r="I232" s="63">
        <v>11870.8</v>
      </c>
      <c r="J232" s="63">
        <v>518.33000000000004</v>
      </c>
      <c r="K232" s="71">
        <v>3254.45</v>
      </c>
    </row>
    <row r="233" spans="1:11">
      <c r="A233" s="76" t="s">
        <v>456</v>
      </c>
      <c r="B233" s="63">
        <v>5620.45</v>
      </c>
      <c r="C233" s="63">
        <v>4723.63</v>
      </c>
      <c r="D233" s="63">
        <v>555.75</v>
      </c>
      <c r="E233" s="63">
        <v>16.829999999999998</v>
      </c>
      <c r="F233" s="63">
        <v>240.73</v>
      </c>
      <c r="G233" s="63">
        <v>83.52</v>
      </c>
      <c r="H233" s="63">
        <v>15052.46</v>
      </c>
      <c r="I233" s="63">
        <v>11418.37</v>
      </c>
      <c r="J233" s="63">
        <v>481.23</v>
      </c>
      <c r="K233" s="71">
        <v>3152.87</v>
      </c>
    </row>
    <row r="234" spans="1:11">
      <c r="A234" s="76" t="s">
        <v>457</v>
      </c>
      <c r="B234" s="63">
        <v>4948.99</v>
      </c>
      <c r="C234" s="63">
        <v>4115.3500000000004</v>
      </c>
      <c r="D234" s="63">
        <v>528.91999999999996</v>
      </c>
      <c r="E234" s="63">
        <v>20.420000000000002</v>
      </c>
      <c r="F234" s="63">
        <v>205.6</v>
      </c>
      <c r="G234" s="63">
        <v>78.7</v>
      </c>
      <c r="H234" s="63">
        <v>14729.74</v>
      </c>
      <c r="I234" s="63">
        <v>11281.37</v>
      </c>
      <c r="J234" s="63">
        <v>436.19</v>
      </c>
      <c r="K234" s="71">
        <v>3012.18</v>
      </c>
    </row>
    <row r="235" spans="1:11">
      <c r="A235" s="76" t="s">
        <v>458</v>
      </c>
      <c r="B235" s="63">
        <v>5257.24</v>
      </c>
      <c r="C235" s="63">
        <v>4359.82</v>
      </c>
      <c r="D235" s="63">
        <v>595.64</v>
      </c>
      <c r="E235" s="63">
        <v>20.52</v>
      </c>
      <c r="F235" s="63">
        <v>201.24</v>
      </c>
      <c r="G235" s="63">
        <v>80.010000000000005</v>
      </c>
      <c r="H235" s="63">
        <v>15113.87</v>
      </c>
      <c r="I235" s="63">
        <v>11349.72</v>
      </c>
      <c r="J235" s="63">
        <v>322.99</v>
      </c>
      <c r="K235" s="71">
        <v>3441.15</v>
      </c>
    </row>
    <row r="236" spans="1:11">
      <c r="A236" s="76" t="s">
        <v>459</v>
      </c>
      <c r="B236" s="63">
        <v>4472.4399999999996</v>
      </c>
      <c r="C236" s="63">
        <v>3657.79</v>
      </c>
      <c r="D236" s="63">
        <v>543.03</v>
      </c>
      <c r="E236" s="63">
        <v>22.89</v>
      </c>
      <c r="F236" s="63">
        <v>178.45</v>
      </c>
      <c r="G236" s="63">
        <v>70.27</v>
      </c>
      <c r="H236" s="63">
        <v>15193</v>
      </c>
      <c r="I236" s="63">
        <v>11515.21</v>
      </c>
      <c r="J236" s="63">
        <v>345.81</v>
      </c>
      <c r="K236" s="71">
        <v>3331.99</v>
      </c>
    </row>
    <row r="237" spans="1:11">
      <c r="A237" s="76" t="s">
        <v>460</v>
      </c>
      <c r="B237" s="63">
        <v>3730.02</v>
      </c>
      <c r="C237" s="63">
        <v>2885.38</v>
      </c>
      <c r="D237" s="63">
        <v>565.91999999999996</v>
      </c>
      <c r="E237" s="63">
        <v>25.05</v>
      </c>
      <c r="F237" s="63">
        <v>191.09</v>
      </c>
      <c r="G237" s="63">
        <v>62.58</v>
      </c>
      <c r="H237" s="63">
        <v>16600.22</v>
      </c>
      <c r="I237" s="63">
        <v>12565.42</v>
      </c>
      <c r="J237" s="63">
        <v>526.76</v>
      </c>
      <c r="K237" s="71">
        <v>3508.04</v>
      </c>
    </row>
    <row r="238" spans="1:11">
      <c r="A238" s="76" t="s">
        <v>461</v>
      </c>
      <c r="B238" s="63">
        <v>2696.38</v>
      </c>
      <c r="C238" s="63">
        <v>1858.07</v>
      </c>
      <c r="D238" s="63">
        <v>554.58000000000004</v>
      </c>
      <c r="E238" s="63">
        <v>24.47</v>
      </c>
      <c r="F238" s="63">
        <v>196.26</v>
      </c>
      <c r="G238" s="63">
        <v>63.01</v>
      </c>
      <c r="H238" s="63">
        <v>17757.03</v>
      </c>
      <c r="I238" s="63">
        <v>13857.83</v>
      </c>
      <c r="J238" s="63">
        <v>473.45</v>
      </c>
      <c r="K238" s="71">
        <v>3425.75</v>
      </c>
    </row>
    <row r="239" spans="1:11">
      <c r="A239" s="76" t="s">
        <v>462</v>
      </c>
      <c r="B239" s="63">
        <v>2431.21</v>
      </c>
      <c r="C239" s="63">
        <v>1613.32</v>
      </c>
      <c r="D239" s="63">
        <v>546.15</v>
      </c>
      <c r="E239" s="63">
        <v>24.81</v>
      </c>
      <c r="F239" s="63">
        <v>187.85</v>
      </c>
      <c r="G239" s="63">
        <v>59.08</v>
      </c>
      <c r="H239" s="63">
        <v>19436.98</v>
      </c>
      <c r="I239" s="63">
        <v>15499.12</v>
      </c>
      <c r="J239" s="63">
        <v>595.28</v>
      </c>
      <c r="K239" s="71">
        <v>3342.58</v>
      </c>
    </row>
    <row r="240" spans="1:11">
      <c r="A240" s="76" t="s">
        <v>463</v>
      </c>
      <c r="B240" s="63">
        <v>2422.16</v>
      </c>
      <c r="C240" s="63">
        <v>1552.43</v>
      </c>
      <c r="D240" s="63">
        <v>587.39</v>
      </c>
      <c r="E240" s="63">
        <v>23.47</v>
      </c>
      <c r="F240" s="63">
        <v>200.62</v>
      </c>
      <c r="G240" s="63">
        <v>58.24</v>
      </c>
      <c r="H240" s="63">
        <v>20419.52</v>
      </c>
      <c r="I240" s="63">
        <v>16163.29</v>
      </c>
      <c r="J240" s="63">
        <v>814.76</v>
      </c>
      <c r="K240" s="71">
        <v>3441.48</v>
      </c>
    </row>
    <row r="241" spans="1:11">
      <c r="A241" s="76" t="s">
        <v>464</v>
      </c>
      <c r="B241" s="63">
        <v>3850.77</v>
      </c>
      <c r="C241" s="63">
        <v>3017.7</v>
      </c>
      <c r="D241" s="63">
        <v>547.24</v>
      </c>
      <c r="E241" s="63">
        <v>23.85</v>
      </c>
      <c r="F241" s="63">
        <v>200.78</v>
      </c>
      <c r="G241" s="63">
        <v>61.21</v>
      </c>
      <c r="H241" s="63">
        <v>20815.09</v>
      </c>
      <c r="I241" s="63">
        <v>16275.05</v>
      </c>
      <c r="J241" s="63">
        <v>739.17</v>
      </c>
      <c r="K241" s="71">
        <v>3800.88</v>
      </c>
    </row>
    <row r="242" spans="1:11">
      <c r="A242" s="76" t="s">
        <v>465</v>
      </c>
      <c r="B242" s="63">
        <v>3907.37</v>
      </c>
      <c r="C242" s="63">
        <v>3105.69</v>
      </c>
      <c r="D242" s="63">
        <v>504.51</v>
      </c>
      <c r="E242" s="63">
        <v>18.12</v>
      </c>
      <c r="F242" s="63">
        <v>211.97</v>
      </c>
      <c r="G242" s="63">
        <v>67.099999999999994</v>
      </c>
      <c r="H242" s="63">
        <v>21011.62</v>
      </c>
      <c r="I242" s="63">
        <v>16889.93</v>
      </c>
      <c r="J242" s="63">
        <v>716.31</v>
      </c>
      <c r="K242" s="71">
        <v>3405.37</v>
      </c>
    </row>
    <row r="243" spans="1:11">
      <c r="A243" s="76" t="s">
        <v>466</v>
      </c>
      <c r="B243" s="63">
        <v>4495.08</v>
      </c>
      <c r="C243" s="63">
        <v>3642.95</v>
      </c>
      <c r="D243" s="63">
        <v>522.23</v>
      </c>
      <c r="E243" s="63">
        <v>19.100000000000001</v>
      </c>
      <c r="F243" s="63">
        <v>221.05</v>
      </c>
      <c r="G243" s="63">
        <v>89.76</v>
      </c>
      <c r="H243" s="63">
        <v>20885.400000000001</v>
      </c>
      <c r="I243" s="63">
        <v>16946.34</v>
      </c>
      <c r="J243" s="63">
        <v>706.11</v>
      </c>
      <c r="K243" s="71">
        <v>3232.95</v>
      </c>
    </row>
    <row r="244" spans="1:11">
      <c r="A244" s="76" t="s">
        <v>467</v>
      </c>
      <c r="B244" s="63">
        <v>4462.66</v>
      </c>
      <c r="C244" s="63">
        <v>3701.89</v>
      </c>
      <c r="D244" s="63">
        <v>438.69</v>
      </c>
      <c r="E244" s="63">
        <v>19.399999999999999</v>
      </c>
      <c r="F244" s="63">
        <v>206.16</v>
      </c>
      <c r="G244" s="63">
        <v>96.52</v>
      </c>
      <c r="H244" s="63">
        <v>20775.009999999998</v>
      </c>
      <c r="I244" s="63">
        <v>17090.66</v>
      </c>
      <c r="J244" s="63">
        <v>794.65</v>
      </c>
      <c r="K244" s="71">
        <v>2889.7</v>
      </c>
    </row>
    <row r="245" spans="1:11">
      <c r="A245" s="76" t="s">
        <v>468</v>
      </c>
      <c r="B245" s="63">
        <v>4753.68</v>
      </c>
      <c r="C245" s="63">
        <v>3897.42</v>
      </c>
      <c r="D245" s="63">
        <v>609.79</v>
      </c>
      <c r="E245" s="63">
        <v>12.5</v>
      </c>
      <c r="F245" s="63">
        <v>174.84</v>
      </c>
      <c r="G245" s="63">
        <v>59.13</v>
      </c>
      <c r="H245" s="63">
        <v>20433.580000000002</v>
      </c>
      <c r="I245" s="63">
        <v>17286.12</v>
      </c>
      <c r="J245" s="63">
        <v>915.31</v>
      </c>
      <c r="K245" s="71">
        <v>2232.15</v>
      </c>
    </row>
    <row r="246" spans="1:11">
      <c r="A246" s="76" t="s">
        <v>469</v>
      </c>
      <c r="B246" s="63">
        <v>4334.3</v>
      </c>
      <c r="C246" s="63">
        <v>3635.64</v>
      </c>
      <c r="D246" s="63">
        <v>451.97</v>
      </c>
      <c r="E246" s="63">
        <v>11.77</v>
      </c>
      <c r="F246" s="63">
        <v>175.38</v>
      </c>
      <c r="G246" s="63">
        <v>59.54</v>
      </c>
      <c r="H246" s="63">
        <v>20433.75</v>
      </c>
      <c r="I246" s="63">
        <v>17107.8</v>
      </c>
      <c r="J246" s="63">
        <v>1020.52</v>
      </c>
      <c r="K246" s="71">
        <v>2305.4299999999998</v>
      </c>
    </row>
    <row r="247" spans="1:11">
      <c r="A247" s="76" t="s">
        <v>470</v>
      </c>
      <c r="B247" s="63">
        <v>4514.2299999999996</v>
      </c>
      <c r="C247" s="63">
        <v>3749.91</v>
      </c>
      <c r="D247" s="63">
        <v>525.71</v>
      </c>
      <c r="E247" s="63">
        <v>8.09</v>
      </c>
      <c r="F247" s="63">
        <v>175.77</v>
      </c>
      <c r="G247" s="63">
        <v>54.75</v>
      </c>
      <c r="H247" s="63">
        <v>19938.830000000002</v>
      </c>
      <c r="I247" s="63">
        <v>17218.189999999999</v>
      </c>
      <c r="J247" s="63">
        <v>836.47</v>
      </c>
      <c r="K247" s="71">
        <v>1884.17</v>
      </c>
    </row>
    <row r="248" spans="1:11">
      <c r="A248" s="76" t="s">
        <v>471</v>
      </c>
      <c r="B248" s="63">
        <v>3404.13</v>
      </c>
      <c r="C248" s="63">
        <v>2671.78</v>
      </c>
      <c r="D248" s="63">
        <v>485.91</v>
      </c>
      <c r="E248" s="63">
        <v>20.78</v>
      </c>
      <c r="F248" s="63">
        <v>175.78</v>
      </c>
      <c r="G248" s="63">
        <v>49.88</v>
      </c>
      <c r="H248" s="63">
        <v>18995.64</v>
      </c>
      <c r="I248" s="63">
        <v>16665.84</v>
      </c>
      <c r="J248" s="63">
        <v>768.39</v>
      </c>
      <c r="K248" s="71">
        <v>1561.41</v>
      </c>
    </row>
    <row r="249" spans="1:11">
      <c r="A249" s="76" t="s">
        <v>472</v>
      </c>
      <c r="B249" s="63">
        <v>2653.8</v>
      </c>
      <c r="C249" s="63">
        <v>1880.58</v>
      </c>
      <c r="D249" s="63">
        <v>528.87</v>
      </c>
      <c r="E249" s="63">
        <v>22.45</v>
      </c>
      <c r="F249" s="63">
        <v>176.4</v>
      </c>
      <c r="G249" s="63">
        <v>45.5</v>
      </c>
      <c r="H249" s="63">
        <v>18915.900000000001</v>
      </c>
      <c r="I249" s="63">
        <v>16203.49</v>
      </c>
      <c r="J249" s="63">
        <v>891.42</v>
      </c>
      <c r="K249" s="71">
        <v>1820.99</v>
      </c>
    </row>
    <row r="250" spans="1:11">
      <c r="A250" s="76" t="s">
        <v>473</v>
      </c>
      <c r="B250" s="63">
        <v>2359.46</v>
      </c>
      <c r="C250" s="63">
        <v>1601.91</v>
      </c>
      <c r="D250" s="63">
        <v>514.94000000000005</v>
      </c>
      <c r="E250" s="63">
        <v>21.19</v>
      </c>
      <c r="F250" s="63">
        <v>176.82</v>
      </c>
      <c r="G250" s="63">
        <v>44.6</v>
      </c>
      <c r="H250" s="63">
        <v>18564.599999999999</v>
      </c>
      <c r="I250" s="63">
        <v>15885.09</v>
      </c>
      <c r="J250" s="63">
        <v>955.14</v>
      </c>
      <c r="K250" s="71">
        <v>1724.37</v>
      </c>
    </row>
    <row r="251" spans="1:11">
      <c r="A251" s="76" t="s">
        <v>474</v>
      </c>
      <c r="B251" s="63">
        <v>2271.6999999999998</v>
      </c>
      <c r="C251" s="63">
        <v>1581.49</v>
      </c>
      <c r="D251" s="63">
        <v>455.93</v>
      </c>
      <c r="E251" s="63">
        <v>23.06</v>
      </c>
      <c r="F251" s="63">
        <v>172.36</v>
      </c>
      <c r="G251" s="63">
        <v>38.86</v>
      </c>
      <c r="H251" s="63">
        <v>18030.27</v>
      </c>
      <c r="I251" s="63">
        <v>15351.53</v>
      </c>
      <c r="J251" s="63">
        <v>770.55</v>
      </c>
      <c r="K251" s="71">
        <v>1908.19</v>
      </c>
    </row>
    <row r="252" spans="1:11">
      <c r="A252" s="76" t="s">
        <v>475</v>
      </c>
      <c r="B252" s="63">
        <v>2365.17</v>
      </c>
      <c r="C252" s="63">
        <v>1676.38</v>
      </c>
      <c r="D252" s="63">
        <v>460.7</v>
      </c>
      <c r="E252" s="63">
        <v>20.03</v>
      </c>
      <c r="F252" s="63">
        <v>167.22</v>
      </c>
      <c r="G252" s="63">
        <v>40.840000000000003</v>
      </c>
      <c r="H252" s="63">
        <v>17515.77</v>
      </c>
      <c r="I252" s="63">
        <v>15130.91</v>
      </c>
      <c r="J252" s="63">
        <v>740.55</v>
      </c>
      <c r="K252" s="71">
        <v>1644.31</v>
      </c>
    </row>
    <row r="253" spans="1:11">
      <c r="A253" s="76" t="s">
        <v>476</v>
      </c>
      <c r="B253" s="63">
        <v>2305.5300000000002</v>
      </c>
      <c r="C253" s="63">
        <v>1783.59</v>
      </c>
      <c r="D253" s="63">
        <v>287.87</v>
      </c>
      <c r="E253" s="63">
        <v>22.41</v>
      </c>
      <c r="F253" s="63">
        <v>166.17</v>
      </c>
      <c r="G253" s="63">
        <v>45.48</v>
      </c>
      <c r="H253" s="63">
        <v>16809.37</v>
      </c>
      <c r="I253" s="63">
        <v>14732.94</v>
      </c>
      <c r="J253" s="63">
        <v>747.95</v>
      </c>
      <c r="K253" s="71">
        <v>1328.48</v>
      </c>
    </row>
    <row r="254" spans="1:11">
      <c r="A254" s="76" t="s">
        <v>477</v>
      </c>
      <c r="B254" s="63">
        <v>3174.09</v>
      </c>
      <c r="C254" s="63">
        <v>2600.64</v>
      </c>
      <c r="D254" s="63">
        <v>326.04000000000002</v>
      </c>
      <c r="E254" s="63">
        <v>22.25</v>
      </c>
      <c r="F254" s="63">
        <v>176.76</v>
      </c>
      <c r="G254" s="63">
        <v>48.39</v>
      </c>
      <c r="H254" s="63">
        <v>15654.84</v>
      </c>
      <c r="I254" s="63">
        <v>13957.75</v>
      </c>
      <c r="J254" s="63">
        <v>763.98</v>
      </c>
      <c r="K254" s="71">
        <v>933.11</v>
      </c>
    </row>
    <row r="255" spans="1:11">
      <c r="A255" s="76" t="s">
        <v>478</v>
      </c>
      <c r="B255" s="63">
        <v>2831.97</v>
      </c>
      <c r="C255" s="63">
        <v>2302.5700000000002</v>
      </c>
      <c r="D255" s="63">
        <v>278.66000000000003</v>
      </c>
      <c r="E255" s="63">
        <v>22.31</v>
      </c>
      <c r="F255" s="63">
        <v>167.15</v>
      </c>
      <c r="G255" s="63">
        <v>61.27</v>
      </c>
      <c r="H255" s="63">
        <v>14759.67</v>
      </c>
      <c r="I255" s="63">
        <v>13352.66</v>
      </c>
      <c r="J255" s="63">
        <v>712.3</v>
      </c>
      <c r="K255" s="71">
        <v>694.7</v>
      </c>
    </row>
    <row r="256" spans="1:11">
      <c r="A256" s="76" t="s">
        <v>479</v>
      </c>
      <c r="B256" s="63">
        <v>2482.86</v>
      </c>
      <c r="C256" s="63">
        <v>1947.78</v>
      </c>
      <c r="D256" s="63">
        <v>284.42</v>
      </c>
      <c r="E256" s="63">
        <v>21.64</v>
      </c>
      <c r="F256" s="63">
        <v>168.8</v>
      </c>
      <c r="G256" s="63">
        <v>60.21</v>
      </c>
      <c r="H256" s="63">
        <v>13905.66</v>
      </c>
      <c r="I256" s="63">
        <v>12594.74</v>
      </c>
      <c r="J256" s="63">
        <v>552.79999999999995</v>
      </c>
      <c r="K256" s="71">
        <v>758.12</v>
      </c>
    </row>
    <row r="257" spans="1:11">
      <c r="A257" s="76" t="s">
        <v>480</v>
      </c>
      <c r="B257" s="63">
        <v>2482.1</v>
      </c>
      <c r="C257" s="63">
        <v>1978.24</v>
      </c>
      <c r="D257" s="63">
        <v>253.75</v>
      </c>
      <c r="E257" s="63">
        <v>18.350000000000001</v>
      </c>
      <c r="F257" s="63">
        <v>170.72</v>
      </c>
      <c r="G257" s="63">
        <v>61.04</v>
      </c>
      <c r="H257" s="63">
        <v>12674.19</v>
      </c>
      <c r="I257" s="63">
        <v>11068.13</v>
      </c>
      <c r="J257" s="63">
        <v>502.49</v>
      </c>
      <c r="K257" s="71">
        <v>1103.57</v>
      </c>
    </row>
    <row r="258" spans="1:11">
      <c r="A258" s="76" t="s">
        <v>481</v>
      </c>
      <c r="B258" s="63">
        <v>2531.15</v>
      </c>
      <c r="C258" s="63">
        <v>2040.79</v>
      </c>
      <c r="D258" s="63">
        <v>244.35</v>
      </c>
      <c r="E258" s="63">
        <v>18.59</v>
      </c>
      <c r="F258" s="63">
        <v>169.92</v>
      </c>
      <c r="G258" s="63">
        <v>57.5</v>
      </c>
      <c r="H258" s="63">
        <v>11652.69</v>
      </c>
      <c r="I258" s="63">
        <v>10108.469999999999</v>
      </c>
      <c r="J258" s="63">
        <v>521.32000000000005</v>
      </c>
      <c r="K258" s="71">
        <v>1022.9</v>
      </c>
    </row>
    <row r="259" spans="1:11">
      <c r="A259" s="76" t="s">
        <v>482</v>
      </c>
      <c r="B259" s="63">
        <v>2211.8200000000002</v>
      </c>
      <c r="C259" s="63">
        <v>1701.87</v>
      </c>
      <c r="D259" s="63">
        <v>260.85000000000002</v>
      </c>
      <c r="E259" s="63">
        <v>18.23</v>
      </c>
      <c r="F259" s="63">
        <v>175.88</v>
      </c>
      <c r="G259" s="63">
        <v>55</v>
      </c>
      <c r="H259" s="63">
        <v>10504.48</v>
      </c>
      <c r="I259" s="63">
        <v>8932.7000000000007</v>
      </c>
      <c r="J259" s="63">
        <v>446.15</v>
      </c>
      <c r="K259" s="71">
        <v>1125.6300000000001</v>
      </c>
    </row>
    <row r="260" spans="1:11">
      <c r="A260" s="76" t="s">
        <v>483</v>
      </c>
      <c r="B260" s="63">
        <v>1252.3499999999999</v>
      </c>
      <c r="C260" s="63">
        <v>750.03</v>
      </c>
      <c r="D260" s="63">
        <v>266.52</v>
      </c>
      <c r="E260" s="63">
        <v>18</v>
      </c>
      <c r="F260" s="63">
        <v>168.23</v>
      </c>
      <c r="G260" s="63">
        <v>49.57</v>
      </c>
      <c r="H260" s="63">
        <v>9825.65</v>
      </c>
      <c r="I260" s="63">
        <v>8448.9</v>
      </c>
      <c r="J260" s="63">
        <v>424.43</v>
      </c>
      <c r="K260" s="71">
        <v>952.32</v>
      </c>
    </row>
    <row r="261" spans="1:11">
      <c r="A261" s="76" t="s">
        <v>484</v>
      </c>
      <c r="B261" s="63">
        <v>963.72</v>
      </c>
      <c r="C261" s="63">
        <v>460.34</v>
      </c>
      <c r="D261" s="63">
        <v>281.42</v>
      </c>
      <c r="E261" s="63">
        <v>17.05</v>
      </c>
      <c r="F261" s="63">
        <v>159.21</v>
      </c>
      <c r="G261" s="63">
        <v>45.7</v>
      </c>
      <c r="H261" s="63">
        <v>9919.44</v>
      </c>
      <c r="I261" s="63">
        <v>8407.9500000000007</v>
      </c>
      <c r="J261" s="63">
        <v>464.07</v>
      </c>
      <c r="K261" s="71">
        <v>1047.42</v>
      </c>
    </row>
    <row r="262" spans="1:11">
      <c r="A262" s="76" t="s">
        <v>485</v>
      </c>
      <c r="B262" s="63">
        <v>1050.92</v>
      </c>
      <c r="C262" s="63">
        <v>597.11</v>
      </c>
      <c r="D262" s="63">
        <v>235.05</v>
      </c>
      <c r="E262" s="63">
        <v>15.71</v>
      </c>
      <c r="F262" s="63">
        <v>159.19999999999999</v>
      </c>
      <c r="G262" s="63">
        <v>43.85</v>
      </c>
      <c r="H262" s="63">
        <v>9674.5400000000009</v>
      </c>
      <c r="I262" s="63">
        <v>8163.28</v>
      </c>
      <c r="J262" s="63">
        <v>476.78</v>
      </c>
      <c r="K262" s="71">
        <v>1034.47</v>
      </c>
    </row>
    <row r="263" spans="1:11">
      <c r="A263" s="76" t="s">
        <v>486</v>
      </c>
      <c r="B263" s="63">
        <v>896.75</v>
      </c>
      <c r="C263" s="63">
        <v>409.88</v>
      </c>
      <c r="D263" s="63">
        <v>275.12</v>
      </c>
      <c r="E263" s="63">
        <v>19.170000000000002</v>
      </c>
      <c r="F263" s="63">
        <v>154.78</v>
      </c>
      <c r="G263" s="63">
        <v>37.81</v>
      </c>
      <c r="H263" s="63">
        <v>9550.83</v>
      </c>
      <c r="I263" s="63">
        <v>8055.5</v>
      </c>
      <c r="J263" s="63">
        <v>422.22</v>
      </c>
      <c r="K263" s="71">
        <v>1073.1099999999999</v>
      </c>
    </row>
    <row r="264" spans="1:11">
      <c r="A264" s="76" t="s">
        <v>487</v>
      </c>
      <c r="B264" s="63">
        <v>742.22</v>
      </c>
      <c r="C264" s="63">
        <v>283.77999999999997</v>
      </c>
      <c r="D264" s="63">
        <v>243.28</v>
      </c>
      <c r="E264" s="63">
        <v>17.22</v>
      </c>
      <c r="F264" s="63">
        <v>161.06</v>
      </c>
      <c r="G264" s="63">
        <v>36.880000000000003</v>
      </c>
      <c r="H264" s="63">
        <v>9646.94</v>
      </c>
      <c r="I264" s="63">
        <v>8235.52</v>
      </c>
      <c r="J264" s="63">
        <v>438.28</v>
      </c>
      <c r="K264" s="71">
        <v>973.13</v>
      </c>
    </row>
    <row r="265" spans="1:11">
      <c r="A265" s="76" t="s">
        <v>488</v>
      </c>
      <c r="B265" s="63">
        <v>1006.76</v>
      </c>
      <c r="C265" s="63">
        <v>492.55</v>
      </c>
      <c r="D265" s="63">
        <v>291.92</v>
      </c>
      <c r="E265" s="63">
        <v>18.14</v>
      </c>
      <c r="F265" s="63">
        <v>165.26</v>
      </c>
      <c r="G265" s="63">
        <v>38.9</v>
      </c>
      <c r="H265" s="63">
        <v>9610.14</v>
      </c>
      <c r="I265" s="63">
        <v>8124.6</v>
      </c>
      <c r="J265" s="63">
        <v>310.64</v>
      </c>
      <c r="K265" s="71">
        <v>1174.9000000000001</v>
      </c>
    </row>
    <row r="266" spans="1:11">
      <c r="A266" s="76" t="s">
        <v>489</v>
      </c>
      <c r="B266" s="63">
        <v>1374.31</v>
      </c>
      <c r="C266" s="63">
        <v>845.78</v>
      </c>
      <c r="D266" s="63">
        <v>290.18</v>
      </c>
      <c r="E266" s="63">
        <v>22.12</v>
      </c>
      <c r="F266" s="63">
        <v>163.76</v>
      </c>
      <c r="G266" s="63">
        <v>52.47</v>
      </c>
      <c r="H266" s="63">
        <v>9552.61</v>
      </c>
      <c r="I266" s="63">
        <v>7985.55</v>
      </c>
      <c r="J266" s="63">
        <v>454.06</v>
      </c>
      <c r="K266" s="71">
        <v>1113</v>
      </c>
    </row>
    <row r="267" spans="1:11">
      <c r="A267" s="76" t="s">
        <v>490</v>
      </c>
      <c r="B267" s="63">
        <v>1757.05</v>
      </c>
      <c r="C267" s="63">
        <v>1284.48</v>
      </c>
      <c r="D267" s="63">
        <v>221.9</v>
      </c>
      <c r="E267" s="63">
        <v>21.2</v>
      </c>
      <c r="F267" s="63">
        <v>163.5</v>
      </c>
      <c r="G267" s="63">
        <v>65.989999999999995</v>
      </c>
      <c r="H267" s="63">
        <v>9000.9599999999991</v>
      </c>
      <c r="I267" s="63">
        <v>7436.78</v>
      </c>
      <c r="J267" s="63">
        <v>545.16999999999996</v>
      </c>
      <c r="K267" s="71">
        <v>1019.02</v>
      </c>
    </row>
    <row r="268" spans="1:11">
      <c r="A268" s="76" t="s">
        <v>491</v>
      </c>
      <c r="B268" s="63">
        <v>1766.15</v>
      </c>
      <c r="C268" s="63">
        <v>1210.3</v>
      </c>
      <c r="D268" s="63">
        <v>319.98</v>
      </c>
      <c r="E268" s="63">
        <v>18.84</v>
      </c>
      <c r="F268" s="63">
        <v>151.08000000000001</v>
      </c>
      <c r="G268" s="63">
        <v>65.959999999999994</v>
      </c>
      <c r="H268" s="63">
        <v>8531.49</v>
      </c>
      <c r="I268" s="63">
        <v>6961.74</v>
      </c>
      <c r="J268" s="63">
        <v>593.77</v>
      </c>
      <c r="K268" s="71">
        <v>975.98</v>
      </c>
    </row>
    <row r="269" spans="1:11">
      <c r="A269" s="76" t="s">
        <v>492</v>
      </c>
      <c r="B269" s="63">
        <v>2424.44</v>
      </c>
      <c r="C269" s="63">
        <v>1884.39</v>
      </c>
      <c r="D269" s="63">
        <v>313.88</v>
      </c>
      <c r="E269" s="63">
        <v>18.899999999999999</v>
      </c>
      <c r="F269" s="63">
        <v>145.01</v>
      </c>
      <c r="G269" s="63">
        <v>62.26</v>
      </c>
      <c r="H269" s="63">
        <v>7133.11</v>
      </c>
      <c r="I269" s="63">
        <v>5747.97</v>
      </c>
      <c r="J269" s="63">
        <v>445.17</v>
      </c>
      <c r="K269" s="71">
        <v>939.97</v>
      </c>
    </row>
    <row r="270" spans="1:11">
      <c r="A270" s="76" t="s">
        <v>493</v>
      </c>
      <c r="B270" s="63">
        <v>1896.67</v>
      </c>
      <c r="C270" s="63">
        <v>1428.07</v>
      </c>
      <c r="D270" s="63">
        <v>249.56</v>
      </c>
      <c r="E270" s="63">
        <v>20.190000000000001</v>
      </c>
      <c r="F270" s="63">
        <v>141.12</v>
      </c>
      <c r="G270" s="63">
        <v>57.73</v>
      </c>
      <c r="H270" s="63">
        <v>6356.43</v>
      </c>
      <c r="I270" s="63">
        <v>4875.8900000000003</v>
      </c>
      <c r="J270" s="63">
        <v>471.42</v>
      </c>
      <c r="K270" s="71">
        <v>1009.12</v>
      </c>
    </row>
    <row r="271" spans="1:11">
      <c r="A271" s="76" t="s">
        <v>494</v>
      </c>
      <c r="B271" s="63">
        <v>1081.55</v>
      </c>
      <c r="C271" s="63">
        <v>592.91</v>
      </c>
      <c r="D271" s="63">
        <v>269.25</v>
      </c>
      <c r="E271" s="63">
        <v>20.34</v>
      </c>
      <c r="F271" s="63">
        <v>146.91999999999999</v>
      </c>
      <c r="G271" s="63">
        <v>52.14</v>
      </c>
      <c r="H271" s="63">
        <v>6317.67</v>
      </c>
      <c r="I271" s="63">
        <v>4837.6499999999996</v>
      </c>
      <c r="J271" s="63">
        <v>434.01</v>
      </c>
      <c r="K271" s="71">
        <v>1046.02</v>
      </c>
    </row>
    <row r="272" spans="1:11">
      <c r="A272" s="76" t="s">
        <v>495</v>
      </c>
      <c r="B272" s="63">
        <v>701.46</v>
      </c>
      <c r="C272" s="63">
        <v>195.45</v>
      </c>
      <c r="D272" s="63">
        <v>294.45</v>
      </c>
      <c r="E272" s="63">
        <v>18.34</v>
      </c>
      <c r="F272" s="63">
        <v>147.41999999999999</v>
      </c>
      <c r="G272" s="63">
        <v>45.8</v>
      </c>
      <c r="H272" s="63">
        <v>6493.23</v>
      </c>
      <c r="I272" s="63">
        <v>5391.07</v>
      </c>
      <c r="J272" s="63">
        <v>470.69</v>
      </c>
      <c r="K272" s="71">
        <v>631.47</v>
      </c>
    </row>
    <row r="273" spans="1:11">
      <c r="A273" s="76" t="s">
        <v>496</v>
      </c>
      <c r="B273" s="63">
        <v>705.87</v>
      </c>
      <c r="C273" s="63">
        <v>257.45999999999998</v>
      </c>
      <c r="D273" s="63">
        <v>251.33</v>
      </c>
      <c r="E273" s="63">
        <v>16.05</v>
      </c>
      <c r="F273" s="63">
        <v>141.15</v>
      </c>
      <c r="G273" s="63">
        <v>39.880000000000003</v>
      </c>
      <c r="H273" s="63">
        <v>6490.44</v>
      </c>
      <c r="I273" s="63">
        <v>5506.47</v>
      </c>
      <c r="J273" s="63">
        <v>370.1</v>
      </c>
      <c r="K273" s="71">
        <v>613.88</v>
      </c>
    </row>
    <row r="274" spans="1:11">
      <c r="A274" s="76" t="s">
        <v>497</v>
      </c>
      <c r="B274" s="63">
        <v>663.35</v>
      </c>
      <c r="C274" s="63">
        <v>183.22</v>
      </c>
      <c r="D274" s="63">
        <v>278.05</v>
      </c>
      <c r="E274" s="63">
        <v>14.03</v>
      </c>
      <c r="F274" s="63">
        <v>147.81</v>
      </c>
      <c r="G274" s="63">
        <v>40.24</v>
      </c>
      <c r="H274" s="63">
        <v>6537.54</v>
      </c>
      <c r="I274" s="63">
        <v>5588.98</v>
      </c>
      <c r="J274" s="63">
        <v>452.54</v>
      </c>
      <c r="K274" s="71">
        <v>496.02</v>
      </c>
    </row>
    <row r="275" spans="1:11">
      <c r="A275" s="76" t="s">
        <v>498</v>
      </c>
      <c r="B275" s="63">
        <v>608.08000000000004</v>
      </c>
      <c r="C275" s="63">
        <v>162.72999999999999</v>
      </c>
      <c r="D275" s="63">
        <v>255.52</v>
      </c>
      <c r="E275" s="63">
        <v>11.86</v>
      </c>
      <c r="F275" s="63">
        <v>139.74</v>
      </c>
      <c r="G275" s="63">
        <v>38.229999999999997</v>
      </c>
      <c r="H275" s="63">
        <v>6601.38</v>
      </c>
      <c r="I275" s="63">
        <v>5656.52</v>
      </c>
      <c r="J275" s="63">
        <v>474.47</v>
      </c>
      <c r="K275" s="71">
        <v>470.38</v>
      </c>
    </row>
    <row r="276" spans="1:11">
      <c r="A276" s="76" t="s">
        <v>499</v>
      </c>
      <c r="B276" s="63">
        <v>639.23</v>
      </c>
      <c r="C276" s="63">
        <v>219.55</v>
      </c>
      <c r="D276" s="63">
        <v>233.2</v>
      </c>
      <c r="E276" s="63">
        <v>11.39</v>
      </c>
      <c r="F276" s="63">
        <v>138.37</v>
      </c>
      <c r="G276" s="63">
        <v>36.72</v>
      </c>
      <c r="H276" s="63">
        <v>6747.76</v>
      </c>
      <c r="I276" s="63">
        <v>5710.48</v>
      </c>
      <c r="J276" s="63">
        <v>471.38</v>
      </c>
      <c r="K276" s="71">
        <v>565.9</v>
      </c>
    </row>
    <row r="277" spans="1:11">
      <c r="A277" s="76" t="s">
        <v>500</v>
      </c>
      <c r="B277" s="63">
        <v>934.99</v>
      </c>
      <c r="C277" s="63">
        <v>479.8</v>
      </c>
      <c r="D277" s="63">
        <v>255.57</v>
      </c>
      <c r="E277" s="63">
        <v>12.63</v>
      </c>
      <c r="F277" s="63">
        <v>145.55000000000001</v>
      </c>
      <c r="G277" s="63">
        <v>41.44</v>
      </c>
      <c r="H277" s="63">
        <v>6797.97</v>
      </c>
      <c r="I277" s="63">
        <v>5834.08</v>
      </c>
      <c r="J277" s="63">
        <v>442.51</v>
      </c>
      <c r="K277" s="71">
        <v>521.38</v>
      </c>
    </row>
    <row r="278" spans="1:11">
      <c r="A278" s="76" t="s">
        <v>501</v>
      </c>
      <c r="B278" s="63">
        <v>908.01</v>
      </c>
      <c r="C278" s="63">
        <v>409.78</v>
      </c>
      <c r="D278" s="63">
        <v>282.55</v>
      </c>
      <c r="E278" s="63">
        <v>20.8</v>
      </c>
      <c r="F278" s="63">
        <v>147.94999999999999</v>
      </c>
      <c r="G278" s="63">
        <v>46.94</v>
      </c>
      <c r="H278" s="63">
        <v>6989.02</v>
      </c>
      <c r="I278" s="63">
        <v>6078.76</v>
      </c>
      <c r="J278" s="63">
        <v>338.2</v>
      </c>
      <c r="K278" s="71">
        <v>572.05999999999995</v>
      </c>
    </row>
    <row r="279" spans="1:11">
      <c r="A279" s="76" t="s">
        <v>502</v>
      </c>
      <c r="B279" s="63">
        <v>1796</v>
      </c>
      <c r="C279" s="63">
        <v>1335.28</v>
      </c>
      <c r="D279" s="63">
        <v>228.72</v>
      </c>
      <c r="E279" s="63">
        <v>20.75</v>
      </c>
      <c r="F279" s="63">
        <v>147.51</v>
      </c>
      <c r="G279" s="63">
        <v>63.75</v>
      </c>
      <c r="H279" s="63">
        <v>6116.2</v>
      </c>
      <c r="I279" s="63">
        <v>5240.25</v>
      </c>
      <c r="J279" s="63">
        <v>361.62</v>
      </c>
      <c r="K279" s="71">
        <v>514.33000000000004</v>
      </c>
    </row>
    <row r="280" spans="1:11">
      <c r="A280" s="76" t="s">
        <v>503</v>
      </c>
      <c r="B280" s="63">
        <v>2079.4299999999998</v>
      </c>
      <c r="C280" s="63">
        <v>1567.83</v>
      </c>
      <c r="D280" s="63">
        <v>277.06</v>
      </c>
      <c r="E280" s="63">
        <v>21.59</v>
      </c>
      <c r="F280" s="63">
        <v>143.38</v>
      </c>
      <c r="G280" s="63">
        <v>69.56</v>
      </c>
      <c r="H280" s="63">
        <v>5153.8500000000004</v>
      </c>
      <c r="I280" s="63">
        <v>4257.3599999999997</v>
      </c>
      <c r="J280" s="63">
        <v>313.27</v>
      </c>
      <c r="K280" s="71">
        <v>583.22</v>
      </c>
    </row>
    <row r="281" spans="1:11">
      <c r="A281" s="76" t="s">
        <v>504</v>
      </c>
      <c r="B281" s="63">
        <v>1133.81</v>
      </c>
      <c r="C281" s="63">
        <v>649.21</v>
      </c>
      <c r="D281" s="63">
        <v>254.36</v>
      </c>
      <c r="E281" s="63">
        <v>22.3</v>
      </c>
      <c r="F281" s="63">
        <v>148.01</v>
      </c>
      <c r="G281" s="63">
        <v>59.93</v>
      </c>
      <c r="H281" s="63">
        <v>5564.26</v>
      </c>
      <c r="I281" s="63">
        <v>4308.17</v>
      </c>
      <c r="J281" s="63">
        <v>455.83</v>
      </c>
      <c r="K281" s="71">
        <v>800.26</v>
      </c>
    </row>
    <row r="282" spans="1:11">
      <c r="A282" s="76" t="s">
        <v>505</v>
      </c>
      <c r="B282" s="63">
        <v>1597.74</v>
      </c>
      <c r="C282" s="63">
        <v>1141.23</v>
      </c>
      <c r="D282" s="63">
        <v>225.84</v>
      </c>
      <c r="E282" s="63">
        <v>22.63</v>
      </c>
      <c r="F282" s="63">
        <v>147.49</v>
      </c>
      <c r="G282" s="63">
        <v>60.55</v>
      </c>
      <c r="H282" s="63">
        <v>5000.1099999999997</v>
      </c>
      <c r="I282" s="63">
        <v>3771.37</v>
      </c>
      <c r="J282" s="63">
        <v>379.23</v>
      </c>
      <c r="K282" s="71">
        <v>849.52</v>
      </c>
    </row>
    <row r="283" spans="1:11">
      <c r="A283" s="76" t="s">
        <v>506</v>
      </c>
      <c r="B283" s="63">
        <v>2038.98</v>
      </c>
      <c r="C283" s="63">
        <v>1582.34</v>
      </c>
      <c r="D283" s="63">
        <v>233.71</v>
      </c>
      <c r="E283" s="63">
        <v>22.06</v>
      </c>
      <c r="F283" s="63">
        <v>147.1</v>
      </c>
      <c r="G283" s="63">
        <v>53.78</v>
      </c>
      <c r="H283" s="63">
        <v>4042.56</v>
      </c>
      <c r="I283" s="63">
        <v>2693.27</v>
      </c>
      <c r="J283" s="63">
        <v>525.42999999999995</v>
      </c>
      <c r="K283" s="71">
        <v>823.87</v>
      </c>
    </row>
    <row r="284" spans="1:11">
      <c r="A284" s="76" t="s">
        <v>507</v>
      </c>
      <c r="B284" s="63">
        <v>759.36</v>
      </c>
      <c r="C284" s="63">
        <v>266.89</v>
      </c>
      <c r="D284" s="63">
        <v>288.88</v>
      </c>
      <c r="E284" s="63">
        <v>18.14</v>
      </c>
      <c r="F284" s="63">
        <v>142.51</v>
      </c>
      <c r="G284" s="63">
        <v>42.94</v>
      </c>
      <c r="H284" s="63">
        <v>4167.4799999999996</v>
      </c>
      <c r="I284" s="63">
        <v>2803.55</v>
      </c>
      <c r="J284" s="63">
        <v>482.64</v>
      </c>
      <c r="K284" s="71">
        <v>881.29</v>
      </c>
    </row>
    <row r="285" spans="1:11">
      <c r="A285" s="76" t="s">
        <v>508</v>
      </c>
      <c r="B285" s="63">
        <v>590.9</v>
      </c>
      <c r="C285" s="63">
        <v>133.63</v>
      </c>
      <c r="D285" s="63">
        <v>262.14</v>
      </c>
      <c r="E285" s="63">
        <v>15.62</v>
      </c>
      <c r="F285" s="63">
        <v>141.46</v>
      </c>
      <c r="G285" s="63">
        <v>38.049999999999997</v>
      </c>
      <c r="H285" s="63">
        <v>4230.3100000000004</v>
      </c>
      <c r="I285" s="63">
        <v>3068.13</v>
      </c>
      <c r="J285" s="63">
        <v>340.37</v>
      </c>
      <c r="K285" s="71">
        <v>821.8</v>
      </c>
    </row>
    <row r="286" spans="1:11">
      <c r="A286" s="76" t="s">
        <v>509</v>
      </c>
      <c r="B286" s="63">
        <v>588.39</v>
      </c>
      <c r="C286" s="63">
        <v>127.31</v>
      </c>
      <c r="D286" s="63">
        <v>263.83</v>
      </c>
      <c r="E286" s="63">
        <v>12.89</v>
      </c>
      <c r="F286" s="63">
        <v>143.26</v>
      </c>
      <c r="G286" s="63">
        <v>41.1</v>
      </c>
      <c r="H286" s="63">
        <v>4377.8900000000003</v>
      </c>
      <c r="I286" s="63">
        <v>3196.88</v>
      </c>
      <c r="J286" s="63">
        <v>395.88</v>
      </c>
      <c r="K286" s="71">
        <v>785.14</v>
      </c>
    </row>
    <row r="287" spans="1:11">
      <c r="A287" s="76" t="s">
        <v>510</v>
      </c>
      <c r="B287" s="63">
        <v>546.21</v>
      </c>
      <c r="C287" s="63">
        <v>87.23</v>
      </c>
      <c r="D287" s="63">
        <v>266.06</v>
      </c>
      <c r="E287" s="63">
        <v>12.76</v>
      </c>
      <c r="F287" s="63">
        <v>144.97</v>
      </c>
      <c r="G287" s="63">
        <v>35.18</v>
      </c>
      <c r="H287" s="63">
        <v>4826.6000000000004</v>
      </c>
      <c r="I287" s="63">
        <v>3485.52</v>
      </c>
      <c r="J287" s="63">
        <v>462.56</v>
      </c>
      <c r="K287" s="71">
        <v>878.52</v>
      </c>
    </row>
    <row r="288" spans="1:11">
      <c r="A288" s="76" t="s">
        <v>511</v>
      </c>
      <c r="B288" s="63">
        <v>566.42999999999995</v>
      </c>
      <c r="C288" s="63">
        <v>122.27</v>
      </c>
      <c r="D288" s="63">
        <v>250.74</v>
      </c>
      <c r="E288" s="63">
        <v>13.69</v>
      </c>
      <c r="F288" s="63">
        <v>140.6</v>
      </c>
      <c r="G288" s="63">
        <v>39.14</v>
      </c>
      <c r="H288" s="63">
        <v>5181.49</v>
      </c>
      <c r="I288" s="63">
        <v>3713.39</v>
      </c>
      <c r="J288" s="63">
        <v>501.49</v>
      </c>
      <c r="K288" s="71">
        <v>966.61</v>
      </c>
    </row>
    <row r="289" spans="1:11">
      <c r="A289" s="76" t="s">
        <v>512</v>
      </c>
      <c r="B289" s="63">
        <v>983.17</v>
      </c>
      <c r="C289" s="63">
        <v>550.19000000000005</v>
      </c>
      <c r="D289" s="63">
        <v>237.05</v>
      </c>
      <c r="E289" s="63">
        <v>14.74</v>
      </c>
      <c r="F289" s="63">
        <v>141.36000000000001</v>
      </c>
      <c r="G289" s="63">
        <v>39.83</v>
      </c>
      <c r="H289" s="63">
        <v>5021.79</v>
      </c>
      <c r="I289" s="63">
        <v>3581.09</v>
      </c>
      <c r="J289" s="63">
        <v>509.91</v>
      </c>
      <c r="K289" s="71">
        <v>930.79</v>
      </c>
    </row>
    <row r="290" spans="1:11">
      <c r="A290" s="76" t="s">
        <v>513</v>
      </c>
      <c r="B290" s="63">
        <v>875.58</v>
      </c>
      <c r="C290" s="63">
        <v>437.37</v>
      </c>
      <c r="D290" s="63">
        <v>228.5</v>
      </c>
      <c r="E290" s="63">
        <v>14.7</v>
      </c>
      <c r="F290" s="63">
        <v>144.41999999999999</v>
      </c>
      <c r="G290" s="63">
        <v>50.59</v>
      </c>
      <c r="H290" s="63">
        <v>5378.21</v>
      </c>
      <c r="I290" s="63">
        <v>3843.66</v>
      </c>
      <c r="J290" s="63">
        <v>432.44</v>
      </c>
      <c r="K290" s="71">
        <v>1102.0999999999999</v>
      </c>
    </row>
    <row r="291" spans="1:11">
      <c r="A291" s="76" t="s">
        <v>514</v>
      </c>
      <c r="B291" s="63">
        <v>1346.16</v>
      </c>
      <c r="C291" s="63">
        <v>938.81</v>
      </c>
      <c r="D291" s="63">
        <v>203.58</v>
      </c>
      <c r="E291" s="63">
        <v>15.27</v>
      </c>
      <c r="F291" s="63">
        <v>131.24</v>
      </c>
      <c r="G291" s="63">
        <v>57.26</v>
      </c>
      <c r="H291" s="63">
        <v>5115.26</v>
      </c>
      <c r="I291" s="63">
        <v>3733.41</v>
      </c>
      <c r="J291" s="63">
        <v>377.86</v>
      </c>
      <c r="K291" s="71">
        <v>1003.98</v>
      </c>
    </row>
    <row r="292" spans="1:11">
      <c r="A292" s="76" t="s">
        <v>515</v>
      </c>
      <c r="B292" s="63">
        <v>1031.78</v>
      </c>
      <c r="C292" s="63">
        <v>618.82000000000005</v>
      </c>
      <c r="D292" s="63">
        <v>207.86</v>
      </c>
      <c r="E292" s="63">
        <v>12.91</v>
      </c>
      <c r="F292" s="63">
        <v>128.79</v>
      </c>
      <c r="G292" s="63">
        <v>63.39</v>
      </c>
      <c r="H292" s="63">
        <v>5300.45</v>
      </c>
      <c r="I292" s="63">
        <v>3889.21</v>
      </c>
      <c r="J292" s="63">
        <v>446.54</v>
      </c>
      <c r="K292" s="71">
        <v>964.7</v>
      </c>
    </row>
    <row r="293" spans="1:11">
      <c r="A293" s="76" t="s">
        <v>516</v>
      </c>
      <c r="B293" s="63">
        <v>1175.3</v>
      </c>
      <c r="C293" s="63">
        <v>781.19</v>
      </c>
      <c r="D293" s="63">
        <v>201.24</v>
      </c>
      <c r="E293" s="63">
        <v>11.94</v>
      </c>
      <c r="F293" s="63">
        <v>120.67</v>
      </c>
      <c r="G293" s="63">
        <v>60.26</v>
      </c>
      <c r="H293" s="63">
        <v>6482.86</v>
      </c>
      <c r="I293" s="63">
        <v>4108.66</v>
      </c>
      <c r="J293" s="63">
        <v>398.95</v>
      </c>
      <c r="K293" s="71">
        <v>1975.25</v>
      </c>
    </row>
    <row r="294" spans="1:11">
      <c r="A294" s="76" t="s">
        <v>517</v>
      </c>
      <c r="B294" s="63">
        <v>710.52</v>
      </c>
      <c r="C294" s="63">
        <v>269.18</v>
      </c>
      <c r="D294" s="63">
        <v>251.03</v>
      </c>
      <c r="E294" s="63">
        <v>12.57</v>
      </c>
      <c r="F294" s="63">
        <v>122.86</v>
      </c>
      <c r="G294" s="63">
        <v>54.88</v>
      </c>
      <c r="H294" s="63">
        <v>6706.59</v>
      </c>
      <c r="I294" s="63">
        <v>4205.03</v>
      </c>
      <c r="J294" s="63">
        <v>379.67</v>
      </c>
      <c r="K294" s="71">
        <v>2121.89</v>
      </c>
    </row>
    <row r="295" spans="1:11">
      <c r="A295" s="76" t="s">
        <v>518</v>
      </c>
      <c r="B295" s="63">
        <v>620.48</v>
      </c>
      <c r="C295" s="63">
        <v>196.4</v>
      </c>
      <c r="D295" s="63">
        <v>245.21</v>
      </c>
      <c r="E295" s="63">
        <v>10.69</v>
      </c>
      <c r="F295" s="63">
        <v>120.01</v>
      </c>
      <c r="G295" s="63">
        <v>48.16</v>
      </c>
      <c r="H295" s="63">
        <v>7124.68</v>
      </c>
      <c r="I295" s="63">
        <v>4451.7</v>
      </c>
      <c r="J295" s="63">
        <v>496.73</v>
      </c>
      <c r="K295" s="71">
        <v>2176.25</v>
      </c>
    </row>
    <row r="296" spans="1:11">
      <c r="A296" s="76" t="s">
        <v>519</v>
      </c>
      <c r="B296" s="63">
        <v>581.51</v>
      </c>
      <c r="C296" s="63">
        <v>128.74</v>
      </c>
      <c r="D296" s="63">
        <v>260.14</v>
      </c>
      <c r="E296" s="63">
        <v>11.11</v>
      </c>
      <c r="F296" s="63">
        <v>139.19999999999999</v>
      </c>
      <c r="G296" s="63">
        <v>42.32</v>
      </c>
      <c r="H296" s="63">
        <v>7159.06</v>
      </c>
      <c r="I296" s="63">
        <v>4431.3900000000003</v>
      </c>
      <c r="J296" s="63">
        <v>586.58000000000004</v>
      </c>
      <c r="K296" s="71">
        <v>2141.09</v>
      </c>
    </row>
    <row r="297" spans="1:11">
      <c r="A297" s="76" t="s">
        <v>520</v>
      </c>
      <c r="B297" s="63">
        <v>446.72</v>
      </c>
      <c r="C297" s="63">
        <v>26.17</v>
      </c>
      <c r="D297" s="63">
        <v>258.94</v>
      </c>
      <c r="E297" s="63">
        <v>10.199999999999999</v>
      </c>
      <c r="F297" s="63">
        <v>116.23</v>
      </c>
      <c r="G297" s="63">
        <v>35.18</v>
      </c>
      <c r="H297" s="63">
        <v>7213.31</v>
      </c>
      <c r="I297" s="63">
        <v>4549.08</v>
      </c>
      <c r="J297" s="63">
        <v>450.28</v>
      </c>
      <c r="K297" s="71">
        <v>2213.9499999999998</v>
      </c>
    </row>
    <row r="298" spans="1:11">
      <c r="A298" s="76" t="s">
        <v>521</v>
      </c>
      <c r="B298" s="63">
        <v>450.31</v>
      </c>
      <c r="C298" s="63">
        <v>48.91</v>
      </c>
      <c r="D298" s="63">
        <v>244.59</v>
      </c>
      <c r="E298" s="63">
        <v>8.6999999999999993</v>
      </c>
      <c r="F298" s="63">
        <v>113.35</v>
      </c>
      <c r="G298" s="63">
        <v>34.76</v>
      </c>
      <c r="H298" s="63">
        <v>7274.33</v>
      </c>
      <c r="I298" s="63">
        <v>4645.1099999999997</v>
      </c>
      <c r="J298" s="63">
        <v>478.76</v>
      </c>
      <c r="K298" s="71">
        <v>2150.46</v>
      </c>
    </row>
    <row r="299" spans="1:11">
      <c r="A299" s="76" t="s">
        <v>522</v>
      </c>
      <c r="B299" s="63">
        <v>520.32000000000005</v>
      </c>
      <c r="C299" s="63">
        <v>69.760000000000005</v>
      </c>
      <c r="D299" s="63">
        <v>279.08</v>
      </c>
      <c r="E299" s="63">
        <v>13.08</v>
      </c>
      <c r="F299" s="63">
        <v>124.9</v>
      </c>
      <c r="G299" s="63">
        <v>33.5</v>
      </c>
      <c r="H299" s="63">
        <v>7361.81</v>
      </c>
      <c r="I299" s="63">
        <v>4664.91</v>
      </c>
      <c r="J299" s="63">
        <v>422.93</v>
      </c>
      <c r="K299" s="71">
        <v>2273.9699999999998</v>
      </c>
    </row>
    <row r="300" spans="1:11">
      <c r="A300" s="76" t="s">
        <v>523</v>
      </c>
      <c r="B300" s="63">
        <v>514.84</v>
      </c>
      <c r="C300" s="63">
        <v>151.71</v>
      </c>
      <c r="D300" s="63">
        <v>194.26</v>
      </c>
      <c r="E300" s="63">
        <v>13.84</v>
      </c>
      <c r="F300" s="63">
        <v>121.43</v>
      </c>
      <c r="G300" s="63">
        <v>33.6</v>
      </c>
      <c r="H300" s="63">
        <v>7490.18</v>
      </c>
      <c r="I300" s="63">
        <v>4586.66</v>
      </c>
      <c r="J300" s="63">
        <v>623.03</v>
      </c>
      <c r="K300" s="71">
        <v>2280.5</v>
      </c>
    </row>
    <row r="301" spans="1:11">
      <c r="A301" s="76" t="s">
        <v>524</v>
      </c>
      <c r="B301" s="63">
        <v>564.71</v>
      </c>
      <c r="C301" s="63">
        <v>95.62</v>
      </c>
      <c r="D301" s="63">
        <v>296.48</v>
      </c>
      <c r="E301" s="63">
        <v>12.31</v>
      </c>
      <c r="F301" s="63">
        <v>126.18</v>
      </c>
      <c r="G301" s="63">
        <v>34.119999999999997</v>
      </c>
      <c r="H301" s="63">
        <v>7401.05</v>
      </c>
      <c r="I301" s="63">
        <v>4588.21</v>
      </c>
      <c r="J301" s="63">
        <v>435.4</v>
      </c>
      <c r="K301" s="71">
        <v>2377.44</v>
      </c>
    </row>
    <row r="302" spans="1:11">
      <c r="A302" s="76" t="s">
        <v>525</v>
      </c>
      <c r="B302" s="63">
        <v>637.02</v>
      </c>
      <c r="C302" s="63">
        <v>196.17</v>
      </c>
      <c r="D302" s="63">
        <v>253.07</v>
      </c>
      <c r="E302" s="63">
        <v>16.82</v>
      </c>
      <c r="F302" s="63">
        <v>122.9</v>
      </c>
      <c r="G302" s="63">
        <v>48.06</v>
      </c>
      <c r="H302" s="63">
        <v>7433.95</v>
      </c>
      <c r="I302" s="63">
        <v>4450.29</v>
      </c>
      <c r="J302" s="63">
        <v>551.64</v>
      </c>
      <c r="K302" s="71">
        <v>2432.02</v>
      </c>
    </row>
    <row r="303" spans="1:11">
      <c r="A303" s="76" t="s">
        <v>526</v>
      </c>
      <c r="B303" s="63">
        <v>901.49</v>
      </c>
      <c r="C303" s="63">
        <v>485.87</v>
      </c>
      <c r="D303" s="63">
        <v>228.49</v>
      </c>
      <c r="E303" s="63">
        <v>16.260000000000002</v>
      </c>
      <c r="F303" s="63">
        <v>114.06</v>
      </c>
      <c r="G303" s="63">
        <v>56.81</v>
      </c>
      <c r="H303" s="63">
        <v>6891.07</v>
      </c>
      <c r="I303" s="63">
        <v>4044.57</v>
      </c>
      <c r="J303" s="63">
        <v>374.19</v>
      </c>
      <c r="K303" s="71">
        <v>2472.3000000000002</v>
      </c>
    </row>
    <row r="304" spans="1:11">
      <c r="A304" s="76" t="s">
        <v>527</v>
      </c>
      <c r="B304" s="63">
        <v>867.38</v>
      </c>
      <c r="C304" s="63">
        <v>456.44</v>
      </c>
      <c r="D304" s="63">
        <v>230.96</v>
      </c>
      <c r="E304" s="63">
        <v>14.79</v>
      </c>
      <c r="F304" s="63">
        <v>104.61</v>
      </c>
      <c r="G304" s="63">
        <v>60.58</v>
      </c>
      <c r="H304" s="63">
        <v>6614.4</v>
      </c>
      <c r="I304" s="63">
        <v>3689.08</v>
      </c>
      <c r="J304" s="63">
        <v>438.61</v>
      </c>
      <c r="K304" s="71">
        <v>2486.71</v>
      </c>
    </row>
    <row r="305" spans="1:11">
      <c r="A305" s="76" t="s">
        <v>528</v>
      </c>
      <c r="B305" s="63">
        <v>1089.3699999999999</v>
      </c>
      <c r="C305" s="63">
        <v>655.23</v>
      </c>
      <c r="D305" s="63">
        <v>251.03</v>
      </c>
      <c r="E305" s="63">
        <v>12.07</v>
      </c>
      <c r="F305" s="63">
        <v>115.96</v>
      </c>
      <c r="G305" s="63">
        <v>55.07</v>
      </c>
      <c r="H305" s="63">
        <v>6087.73</v>
      </c>
      <c r="I305" s="63">
        <v>3082.77</v>
      </c>
      <c r="J305" s="63">
        <v>432.8</v>
      </c>
      <c r="K305" s="71">
        <v>2572.16</v>
      </c>
    </row>
    <row r="306" spans="1:11">
      <c r="A306" s="76" t="s">
        <v>529</v>
      </c>
      <c r="B306" s="63">
        <v>856.5</v>
      </c>
      <c r="C306" s="63">
        <v>461.3</v>
      </c>
      <c r="D306" s="63">
        <v>216.12</v>
      </c>
      <c r="E306" s="63">
        <v>12.11</v>
      </c>
      <c r="F306" s="63">
        <v>111.99</v>
      </c>
      <c r="G306" s="63">
        <v>54.98</v>
      </c>
      <c r="H306" s="63">
        <v>5527.02</v>
      </c>
      <c r="I306" s="63">
        <v>2698.78</v>
      </c>
      <c r="J306" s="63">
        <v>337.57</v>
      </c>
      <c r="K306" s="71">
        <v>2490.6799999999998</v>
      </c>
    </row>
    <row r="307" spans="1:11">
      <c r="A307" s="76" t="s">
        <v>530</v>
      </c>
      <c r="B307" s="63">
        <v>628.6</v>
      </c>
      <c r="C307" s="63">
        <v>250.12</v>
      </c>
      <c r="D307" s="63">
        <v>210.05</v>
      </c>
      <c r="E307" s="63">
        <v>12.52</v>
      </c>
      <c r="F307" s="63">
        <v>105.71</v>
      </c>
      <c r="G307" s="63">
        <v>50.2</v>
      </c>
      <c r="H307" s="63">
        <v>5430.35</v>
      </c>
      <c r="I307" s="63">
        <v>2385.83</v>
      </c>
      <c r="J307" s="63">
        <v>454.46</v>
      </c>
      <c r="K307" s="71">
        <v>2590.06</v>
      </c>
    </row>
    <row r="308" spans="1:11">
      <c r="A308" s="76" t="s">
        <v>531</v>
      </c>
      <c r="B308" s="63">
        <v>485</v>
      </c>
      <c r="C308" s="63">
        <v>71.290000000000006</v>
      </c>
      <c r="D308" s="63">
        <v>257.33</v>
      </c>
      <c r="E308" s="63">
        <v>12.36</v>
      </c>
      <c r="F308" s="63">
        <v>101.33</v>
      </c>
      <c r="G308" s="63">
        <v>42.68</v>
      </c>
      <c r="H308" s="63">
        <v>5283.47</v>
      </c>
      <c r="I308" s="63">
        <v>2339.46</v>
      </c>
      <c r="J308" s="63">
        <v>487.93</v>
      </c>
      <c r="K308" s="71">
        <v>2456.0700000000002</v>
      </c>
    </row>
    <row r="309" spans="1:11">
      <c r="A309" s="76" t="s">
        <v>532</v>
      </c>
      <c r="B309" s="63">
        <v>386.48</v>
      </c>
      <c r="C309" s="63">
        <v>31.65</v>
      </c>
      <c r="D309" s="63">
        <v>224.5</v>
      </c>
      <c r="E309" s="63">
        <v>13.75</v>
      </c>
      <c r="F309" s="63">
        <v>82.98</v>
      </c>
      <c r="G309" s="63">
        <v>33.590000000000003</v>
      </c>
      <c r="H309" s="63">
        <v>5115.4399999999996</v>
      </c>
      <c r="I309" s="63">
        <v>2314.4299999999998</v>
      </c>
      <c r="J309" s="63">
        <v>378.75</v>
      </c>
      <c r="K309" s="71">
        <v>2422.2600000000002</v>
      </c>
    </row>
    <row r="310" spans="1:11">
      <c r="A310" s="76" t="s">
        <v>533</v>
      </c>
      <c r="B310" s="63">
        <v>424.55</v>
      </c>
      <c r="C310" s="63">
        <v>63.25</v>
      </c>
      <c r="D310" s="63">
        <v>211.2</v>
      </c>
      <c r="E310" s="63">
        <v>13.59</v>
      </c>
      <c r="F310" s="63">
        <v>103.96</v>
      </c>
      <c r="G310" s="63">
        <v>32.549999999999997</v>
      </c>
      <c r="H310" s="63">
        <v>5024.3599999999997</v>
      </c>
      <c r="I310" s="63">
        <v>2232.4499999999998</v>
      </c>
      <c r="J310" s="63">
        <v>337.2</v>
      </c>
      <c r="K310" s="71">
        <v>2454.71</v>
      </c>
    </row>
    <row r="311" spans="1:11">
      <c r="A311" s="76" t="s">
        <v>534</v>
      </c>
      <c r="B311" s="63">
        <v>444.31</v>
      </c>
      <c r="C311" s="63">
        <v>47.38</v>
      </c>
      <c r="D311" s="63">
        <v>240.88</v>
      </c>
      <c r="E311" s="63">
        <v>18.170000000000002</v>
      </c>
      <c r="F311" s="63">
        <v>105.02</v>
      </c>
      <c r="G311" s="63">
        <v>32.86</v>
      </c>
      <c r="H311" s="63">
        <v>4913.97</v>
      </c>
      <c r="I311" s="63">
        <v>2229.3200000000002</v>
      </c>
      <c r="J311" s="63">
        <v>200.77</v>
      </c>
      <c r="K311" s="71">
        <v>2483.87</v>
      </c>
    </row>
    <row r="312" spans="1:11">
      <c r="A312" s="76" t="s">
        <v>535</v>
      </c>
      <c r="B312" s="63">
        <v>465.67</v>
      </c>
      <c r="C312" s="63">
        <v>71.44</v>
      </c>
      <c r="D312" s="63">
        <v>225.82</v>
      </c>
      <c r="E312" s="63">
        <v>18.77</v>
      </c>
      <c r="F312" s="63">
        <v>117.33</v>
      </c>
      <c r="G312" s="63">
        <v>32.32</v>
      </c>
      <c r="H312" s="63">
        <v>4850.5200000000004</v>
      </c>
      <c r="I312" s="63">
        <v>2199.84</v>
      </c>
      <c r="J312" s="63">
        <v>336.26</v>
      </c>
      <c r="K312" s="71">
        <v>2314.42</v>
      </c>
    </row>
    <row r="313" spans="1:11">
      <c r="A313" s="76" t="s">
        <v>536</v>
      </c>
      <c r="B313" s="63">
        <v>520.23</v>
      </c>
      <c r="C313" s="63">
        <v>120.82</v>
      </c>
      <c r="D313" s="63">
        <v>220.16</v>
      </c>
      <c r="E313" s="63">
        <v>18.79</v>
      </c>
      <c r="F313" s="63">
        <v>127.48</v>
      </c>
      <c r="G313" s="63">
        <v>32.979999999999997</v>
      </c>
      <c r="H313" s="63">
        <v>4737.87</v>
      </c>
      <c r="I313" s="63">
        <v>2129.64</v>
      </c>
      <c r="J313" s="63">
        <v>326.3</v>
      </c>
      <c r="K313" s="71">
        <v>2281.9299999999998</v>
      </c>
    </row>
    <row r="314" spans="1:11">
      <c r="A314" s="76" t="s">
        <v>537</v>
      </c>
      <c r="B314" s="63">
        <v>487.57</v>
      </c>
      <c r="C314" s="63">
        <v>91.54</v>
      </c>
      <c r="D314" s="63">
        <v>234.34</v>
      </c>
      <c r="E314" s="63">
        <v>11.18</v>
      </c>
      <c r="F314" s="63">
        <v>109.63</v>
      </c>
      <c r="G314" s="63">
        <v>40.869999999999997</v>
      </c>
      <c r="H314" s="63">
        <v>4716.57</v>
      </c>
      <c r="I314" s="63">
        <v>2121.7399999999998</v>
      </c>
      <c r="J314" s="63">
        <v>339.44</v>
      </c>
      <c r="K314" s="71">
        <v>2255.39</v>
      </c>
    </row>
    <row r="315" spans="1:11">
      <c r="A315" s="76" t="s">
        <v>538</v>
      </c>
      <c r="B315" s="63">
        <v>608.54</v>
      </c>
      <c r="C315" s="63">
        <v>181.46</v>
      </c>
      <c r="D315" s="63">
        <v>261.31</v>
      </c>
      <c r="E315" s="63">
        <v>11.13</v>
      </c>
      <c r="F315" s="63">
        <v>103.43</v>
      </c>
      <c r="G315" s="63">
        <v>51.21</v>
      </c>
      <c r="H315" s="63">
        <v>4475.9799999999996</v>
      </c>
      <c r="I315" s="63">
        <v>2036</v>
      </c>
      <c r="J315" s="63">
        <v>232.37</v>
      </c>
      <c r="K315" s="71">
        <v>2207.62</v>
      </c>
    </row>
    <row r="316" spans="1:11">
      <c r="A316" s="76" t="s">
        <v>539</v>
      </c>
      <c r="B316" s="63">
        <v>683.24</v>
      </c>
      <c r="C316" s="63">
        <v>281.48</v>
      </c>
      <c r="D316" s="63">
        <v>223.91</v>
      </c>
      <c r="E316" s="63">
        <v>11.8</v>
      </c>
      <c r="F316" s="63">
        <v>107.43</v>
      </c>
      <c r="G316" s="63">
        <v>58.63</v>
      </c>
      <c r="H316" s="63">
        <v>4426.03</v>
      </c>
      <c r="I316" s="63">
        <v>1875.32</v>
      </c>
      <c r="J316" s="63">
        <v>320.83</v>
      </c>
      <c r="K316" s="71">
        <v>2229.88</v>
      </c>
    </row>
    <row r="317" spans="1:11">
      <c r="A317" s="76" t="s">
        <v>540</v>
      </c>
      <c r="B317" s="63">
        <v>923.82</v>
      </c>
      <c r="C317" s="63">
        <v>529.01</v>
      </c>
      <c r="D317" s="63">
        <v>215</v>
      </c>
      <c r="E317" s="63">
        <v>11.4</v>
      </c>
      <c r="F317" s="63">
        <v>110.28</v>
      </c>
      <c r="G317" s="63">
        <v>58.13</v>
      </c>
      <c r="H317" s="63">
        <v>3799.37</v>
      </c>
      <c r="I317" s="63">
        <v>1356.1</v>
      </c>
      <c r="J317" s="63">
        <v>395.8</v>
      </c>
      <c r="K317" s="71">
        <v>2047.48</v>
      </c>
    </row>
    <row r="318" spans="1:11">
      <c r="A318" s="76" t="s">
        <v>541</v>
      </c>
      <c r="B318" s="63">
        <v>653.1</v>
      </c>
      <c r="C318" s="63">
        <v>272.33</v>
      </c>
      <c r="D318" s="63">
        <v>204.98</v>
      </c>
      <c r="E318" s="63">
        <v>10.53</v>
      </c>
      <c r="F318" s="63">
        <v>107.98</v>
      </c>
      <c r="G318" s="63">
        <v>57.27</v>
      </c>
      <c r="H318" s="63">
        <v>3378.32</v>
      </c>
      <c r="I318" s="63">
        <v>1107.72</v>
      </c>
      <c r="J318" s="63">
        <v>434.67</v>
      </c>
      <c r="K318" s="71">
        <v>1835.93</v>
      </c>
    </row>
    <row r="319" spans="1:11">
      <c r="A319" s="76" t="s">
        <v>542</v>
      </c>
      <c r="B319" s="63">
        <v>570.46</v>
      </c>
      <c r="C319" s="63">
        <v>153.4</v>
      </c>
      <c r="D319" s="63">
        <v>246.01</v>
      </c>
      <c r="E319" s="63">
        <v>10.9</v>
      </c>
      <c r="F319" s="63">
        <v>112.05</v>
      </c>
      <c r="G319" s="63">
        <v>48.1</v>
      </c>
      <c r="H319" s="63">
        <v>3176.28</v>
      </c>
      <c r="I319" s="63">
        <v>1005.96</v>
      </c>
      <c r="J319" s="63">
        <v>426.22</v>
      </c>
      <c r="K319" s="71">
        <v>1744.1</v>
      </c>
    </row>
    <row r="320" spans="1:11">
      <c r="A320" s="76" t="s">
        <v>543</v>
      </c>
      <c r="B320" s="63">
        <v>533.82000000000005</v>
      </c>
      <c r="C320" s="63">
        <v>120.56</v>
      </c>
      <c r="D320" s="63">
        <v>232.74</v>
      </c>
      <c r="E320" s="63">
        <v>12.56</v>
      </c>
      <c r="F320" s="63">
        <v>117.27</v>
      </c>
      <c r="G320" s="63">
        <v>50.68</v>
      </c>
      <c r="H320" s="63">
        <v>3067.67</v>
      </c>
      <c r="I320" s="63">
        <v>941.38</v>
      </c>
      <c r="J320" s="63">
        <v>459.38</v>
      </c>
      <c r="K320" s="71">
        <v>1666.9</v>
      </c>
    </row>
    <row r="321" spans="1:11">
      <c r="A321" s="76" t="s">
        <v>544</v>
      </c>
      <c r="B321" s="63">
        <v>529.9</v>
      </c>
      <c r="C321" s="63">
        <v>108.43</v>
      </c>
      <c r="D321" s="63">
        <v>252.93</v>
      </c>
      <c r="E321" s="63">
        <v>12.81</v>
      </c>
      <c r="F321" s="63">
        <v>117.02</v>
      </c>
      <c r="G321" s="63">
        <v>38.71</v>
      </c>
      <c r="H321" s="63">
        <v>2938.79</v>
      </c>
      <c r="I321" s="63">
        <v>845.69</v>
      </c>
      <c r="J321" s="63">
        <v>510.87</v>
      </c>
      <c r="K321" s="71">
        <v>1582.24</v>
      </c>
    </row>
    <row r="322" spans="1:11">
      <c r="A322" s="76" t="s">
        <v>545</v>
      </c>
      <c r="B322" s="63">
        <v>504.68</v>
      </c>
      <c r="C322" s="63">
        <v>100.85</v>
      </c>
      <c r="D322" s="63">
        <v>247.06</v>
      </c>
      <c r="E322" s="63">
        <v>11.92</v>
      </c>
      <c r="F322" s="63">
        <v>112.52</v>
      </c>
      <c r="G322" s="63">
        <v>32.340000000000003</v>
      </c>
      <c r="H322" s="63">
        <v>2778.04</v>
      </c>
      <c r="I322" s="63">
        <v>813.63</v>
      </c>
      <c r="J322" s="63">
        <v>484.29</v>
      </c>
      <c r="K322" s="71">
        <v>1480.13</v>
      </c>
    </row>
    <row r="323" spans="1:11">
      <c r="A323" s="76" t="s">
        <v>546</v>
      </c>
      <c r="B323" s="63">
        <v>576.54999999999995</v>
      </c>
      <c r="C323" s="63">
        <v>236.59</v>
      </c>
      <c r="D323" s="63">
        <v>183.68</v>
      </c>
      <c r="E323" s="63">
        <v>11.39</v>
      </c>
      <c r="F323" s="63">
        <v>114.23</v>
      </c>
      <c r="G323" s="63">
        <v>30.66</v>
      </c>
      <c r="H323" s="63">
        <v>2509.96</v>
      </c>
      <c r="I323" s="63">
        <v>674.91</v>
      </c>
      <c r="J323" s="63">
        <v>523.16</v>
      </c>
      <c r="K323" s="71">
        <v>1311.88</v>
      </c>
    </row>
    <row r="324" spans="1:11">
      <c r="A324" s="103" t="s">
        <v>583</v>
      </c>
      <c r="B324" s="63">
        <v>528.27</v>
      </c>
      <c r="C324" s="63">
        <v>162.87</v>
      </c>
      <c r="D324" s="63">
        <v>205.67</v>
      </c>
      <c r="E324" s="63">
        <v>10.28</v>
      </c>
      <c r="F324" s="63">
        <v>116.32</v>
      </c>
      <c r="G324" s="63">
        <v>33.119999999999997</v>
      </c>
      <c r="H324" s="63">
        <v>2433.39</v>
      </c>
      <c r="I324" s="63">
        <v>601.51</v>
      </c>
      <c r="J324" s="63">
        <v>404.57</v>
      </c>
      <c r="K324" s="71">
        <v>1427.31</v>
      </c>
    </row>
    <row r="325" spans="1:11">
      <c r="A325" s="108" t="s">
        <v>598</v>
      </c>
      <c r="B325" s="102">
        <v>561.35</v>
      </c>
      <c r="C325" s="102">
        <v>211.39</v>
      </c>
      <c r="D325" s="102">
        <v>185</v>
      </c>
      <c r="E325" s="102">
        <v>11.78</v>
      </c>
      <c r="F325" s="102">
        <v>119.85</v>
      </c>
      <c r="G325" s="102">
        <v>33.33</v>
      </c>
      <c r="H325" s="102">
        <v>2365.91</v>
      </c>
      <c r="I325" s="102">
        <v>559.46</v>
      </c>
      <c r="J325" s="102">
        <v>675.68</v>
      </c>
      <c r="K325" s="104">
        <v>1130.77</v>
      </c>
    </row>
    <row r="326" spans="1:11">
      <c r="A326" s="108" t="s">
        <v>599</v>
      </c>
      <c r="B326" s="102">
        <v>520.12</v>
      </c>
      <c r="C326" s="102">
        <v>132.46</v>
      </c>
      <c r="D326" s="102">
        <v>223.62</v>
      </c>
      <c r="E326" s="102">
        <v>11.02</v>
      </c>
      <c r="F326" s="102">
        <v>113.42</v>
      </c>
      <c r="G326" s="102">
        <v>39.590000000000003</v>
      </c>
      <c r="H326" s="102">
        <v>2395.6</v>
      </c>
      <c r="I326" s="102">
        <v>695.47</v>
      </c>
      <c r="J326" s="102">
        <v>582.87</v>
      </c>
      <c r="K326" s="104">
        <v>1117.26</v>
      </c>
    </row>
    <row r="327" spans="1:11">
      <c r="A327" s="108" t="s">
        <v>601</v>
      </c>
      <c r="B327" s="102">
        <v>672.27</v>
      </c>
      <c r="C327" s="102">
        <v>313.12</v>
      </c>
      <c r="D327" s="102">
        <v>192.8</v>
      </c>
      <c r="E327" s="102">
        <v>11.19</v>
      </c>
      <c r="F327" s="102">
        <v>102.36</v>
      </c>
      <c r="G327" s="102">
        <v>52.79</v>
      </c>
      <c r="H327" s="102">
        <v>2032.23</v>
      </c>
      <c r="I327" s="102">
        <v>651.69000000000005</v>
      </c>
      <c r="J327" s="102">
        <v>445.77</v>
      </c>
      <c r="K327" s="104">
        <v>934.77</v>
      </c>
    </row>
    <row r="328" spans="1:11">
      <c r="A328" s="108" t="s">
        <v>604</v>
      </c>
      <c r="B328" s="102">
        <v>704.55</v>
      </c>
      <c r="C328" s="102">
        <v>313.06</v>
      </c>
      <c r="D328" s="102">
        <v>213.54</v>
      </c>
      <c r="E328" s="102">
        <v>11.36</v>
      </c>
      <c r="F328" s="102">
        <v>110.27</v>
      </c>
      <c r="G328" s="102">
        <v>56.32</v>
      </c>
      <c r="H328" s="102">
        <v>1672.24</v>
      </c>
      <c r="I328" s="102">
        <v>592.73</v>
      </c>
      <c r="J328" s="102">
        <v>375.24</v>
      </c>
      <c r="K328" s="104">
        <v>704.27</v>
      </c>
    </row>
    <row r="329" spans="1:11">
      <c r="A329" s="108" t="s">
        <v>605</v>
      </c>
      <c r="B329" s="102">
        <v>677.54</v>
      </c>
      <c r="C329" s="102">
        <v>290.64</v>
      </c>
      <c r="D329" s="102">
        <v>204.24</v>
      </c>
      <c r="E329" s="102">
        <v>12.82</v>
      </c>
      <c r="F329" s="102">
        <v>116.11</v>
      </c>
      <c r="G329" s="102">
        <v>53.73</v>
      </c>
      <c r="H329" s="102">
        <v>1667.4</v>
      </c>
      <c r="I329" s="102">
        <v>539.72</v>
      </c>
      <c r="J329" s="102">
        <v>428.83</v>
      </c>
      <c r="K329" s="104">
        <v>698.86</v>
      </c>
    </row>
    <row r="330" spans="1:11">
      <c r="A330" s="108" t="s">
        <v>606</v>
      </c>
      <c r="B330" s="102">
        <v>638.44000000000005</v>
      </c>
      <c r="C330" s="102">
        <v>325</v>
      </c>
      <c r="D330" s="102">
        <v>147.06</v>
      </c>
      <c r="E330" s="102">
        <v>13</v>
      </c>
      <c r="F330" s="102">
        <v>103.46</v>
      </c>
      <c r="G330" s="102">
        <v>49.92</v>
      </c>
      <c r="H330" s="102">
        <v>1468.96</v>
      </c>
      <c r="I330" s="102">
        <v>423.2</v>
      </c>
      <c r="J330" s="102">
        <v>282.22000000000003</v>
      </c>
      <c r="K330" s="104">
        <v>763.54</v>
      </c>
    </row>
    <row r="331" spans="1:11">
      <c r="A331" s="108" t="s">
        <v>609</v>
      </c>
      <c r="B331" s="102">
        <v>705.28</v>
      </c>
      <c r="C331" s="102">
        <v>344.2</v>
      </c>
      <c r="D331" s="102">
        <v>182.68</v>
      </c>
      <c r="E331" s="102">
        <v>13.07</v>
      </c>
      <c r="F331" s="102">
        <v>117.78</v>
      </c>
      <c r="G331" s="102">
        <v>47.56</v>
      </c>
      <c r="H331" s="102">
        <v>1194.72</v>
      </c>
      <c r="I331" s="102">
        <v>390.99</v>
      </c>
      <c r="J331" s="102">
        <v>204.16</v>
      </c>
      <c r="K331" s="104">
        <v>599.55999999999995</v>
      </c>
    </row>
    <row r="332" spans="1:11">
      <c r="A332" s="108" t="s">
        <v>615</v>
      </c>
      <c r="B332" s="102">
        <v>476.64</v>
      </c>
      <c r="C332" s="102">
        <v>116.72</v>
      </c>
      <c r="D332" s="102">
        <v>183.68</v>
      </c>
      <c r="E332" s="102">
        <v>13.37</v>
      </c>
      <c r="F332" s="102">
        <v>120.18</v>
      </c>
      <c r="G332" s="102">
        <v>42.68</v>
      </c>
      <c r="H332" s="102">
        <v>1015.93</v>
      </c>
      <c r="I332" s="102">
        <v>541.33000000000004</v>
      </c>
      <c r="J332" s="102">
        <v>203.69</v>
      </c>
      <c r="K332" s="104">
        <v>270.91000000000003</v>
      </c>
    </row>
    <row r="333" spans="1:11">
      <c r="A333" s="101" t="s">
        <v>614</v>
      </c>
      <c r="B333" s="102">
        <v>376.65</v>
      </c>
      <c r="C333" s="102">
        <v>17.16</v>
      </c>
      <c r="D333" s="102">
        <v>196.52</v>
      </c>
      <c r="E333" s="102">
        <v>13.56</v>
      </c>
      <c r="F333" s="102">
        <v>113.01</v>
      </c>
      <c r="G333" s="102">
        <v>36.39</v>
      </c>
      <c r="H333" s="102">
        <v>1118.94</v>
      </c>
      <c r="I333" s="102">
        <v>716.23</v>
      </c>
      <c r="J333" s="102">
        <v>227.62</v>
      </c>
      <c r="K333" s="104">
        <v>175.09</v>
      </c>
    </row>
    <row r="335" spans="1:11">
      <c r="H335" s="63"/>
    </row>
    <row r="336" spans="1:11">
      <c r="H336" s="63"/>
    </row>
  </sheetData>
  <phoneticPr fontId="10" type="noConversion"/>
  <printOptions gridLines="1"/>
  <pageMargins left="0.70866141732283472" right="0.70866141732283472" top="0.74803149606299213" bottom="0.74803149606299213" header="0.31496062992125984" footer="0.31496062992125984"/>
  <pageSetup paperSize="9" scale="7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61BF-1F0F-41E7-A3C3-384219FB662F}">
  <sheetPr>
    <pageSetUpPr fitToPage="1"/>
  </sheetPr>
  <dimension ref="A1:AJ366"/>
  <sheetViews>
    <sheetView topLeftCell="A334" workbookViewId="0">
      <selection activeCell="C345" sqref="C345:H353"/>
    </sheetView>
  </sheetViews>
  <sheetFormatPr defaultColWidth="9.1796875" defaultRowHeight="13"/>
  <cols>
    <col min="1" max="1" width="10.54296875" style="22" customWidth="1"/>
    <col min="2" max="2" width="32.453125" style="22" bestFit="1" customWidth="1"/>
    <col min="3" max="12" width="10.54296875" style="22" customWidth="1"/>
    <col min="13" max="22" width="2.54296875" style="22" customWidth="1"/>
    <col min="23" max="23" width="10.54296875" style="22" customWidth="1"/>
    <col min="24" max="24" width="18" style="22" customWidth="1"/>
    <col min="25" max="25" width="19.453125" style="22" customWidth="1"/>
    <col min="26" max="28" width="15.1796875" style="22" bestFit="1" customWidth="1"/>
    <col min="29" max="29" width="15" style="22" bestFit="1" customWidth="1"/>
    <col min="30" max="31" width="15.1796875" style="22" bestFit="1" customWidth="1"/>
    <col min="32" max="32" width="17.1796875" style="22" customWidth="1"/>
    <col min="33" max="33" width="15.1796875" style="22" customWidth="1"/>
    <col min="34" max="34" width="16.1796875" style="22" customWidth="1"/>
    <col min="35" max="35" width="15.1796875" style="22" customWidth="1"/>
    <col min="36" max="16384" width="9.1796875" style="22"/>
  </cols>
  <sheetData>
    <row r="1" spans="3:36" ht="24.75" customHeight="1">
      <c r="O1" s="23"/>
      <c r="X1" s="22" t="str">
        <f>IF(D20=0,,IF(((D24-D20)/D20*100)&gt;0,"(+) ",IF(((D24-D20)/D20*100)&lt;0,"(-) ","- ")))</f>
        <v xml:space="preserve">(+) </v>
      </c>
    </row>
    <row r="4" spans="3:36" ht="40.5" customHeight="1" thickBot="1">
      <c r="C4" s="24"/>
      <c r="N4" s="25"/>
      <c r="O4" s="25"/>
      <c r="P4" s="25"/>
      <c r="Q4" s="25"/>
      <c r="R4" s="25"/>
      <c r="T4" s="25"/>
      <c r="U4" s="24"/>
      <c r="V4" s="24"/>
      <c r="W4" s="24"/>
      <c r="X4" s="24"/>
      <c r="Y4" s="24"/>
      <c r="AA4" s="24"/>
      <c r="AB4" s="24"/>
      <c r="AC4" s="24"/>
      <c r="AD4" s="24"/>
      <c r="AE4" s="24"/>
      <c r="AF4" s="24"/>
      <c r="AG4" s="24"/>
      <c r="AH4" s="24"/>
      <c r="AI4" s="24"/>
      <c r="AJ4" s="24"/>
    </row>
    <row r="5" spans="3:36">
      <c r="C5" s="26"/>
      <c r="W5" s="27" t="s">
        <v>51</v>
      </c>
      <c r="X5" s="28">
        <v>2022</v>
      </c>
      <c r="AA5" s="22" t="s">
        <v>85</v>
      </c>
    </row>
    <row r="6" spans="3:36" ht="13.5" thickBot="1">
      <c r="W6" s="29" t="s">
        <v>52</v>
      </c>
      <c r="X6" s="30">
        <v>5</v>
      </c>
    </row>
    <row r="7" spans="3:36">
      <c r="N7" s="31"/>
      <c r="O7" s="31"/>
      <c r="P7" s="31"/>
      <c r="Q7" s="31"/>
      <c r="R7" s="31"/>
      <c r="S7" s="31"/>
      <c r="T7" s="31"/>
    </row>
    <row r="8" spans="3:36">
      <c r="N8" s="32"/>
      <c r="O8" s="32"/>
      <c r="P8" s="32"/>
      <c r="Q8" s="32"/>
      <c r="R8" s="32"/>
      <c r="S8" s="32"/>
      <c r="T8" s="32"/>
      <c r="X8" s="22" t="s">
        <v>53</v>
      </c>
      <c r="Y8" s="22" t="s">
        <v>64</v>
      </c>
      <c r="Z8" s="22" t="s">
        <v>61</v>
      </c>
      <c r="AA8" s="22" t="s">
        <v>54</v>
      </c>
      <c r="AB8" s="22" t="s">
        <v>62</v>
      </c>
      <c r="AC8" s="22" t="s">
        <v>55</v>
      </c>
      <c r="AD8" s="22" t="s">
        <v>63</v>
      </c>
      <c r="AE8" s="22" t="s">
        <v>56</v>
      </c>
      <c r="AF8" s="22" t="s">
        <v>57</v>
      </c>
      <c r="AG8" s="22" t="s">
        <v>58</v>
      </c>
      <c r="AH8" s="22" t="s">
        <v>59</v>
      </c>
    </row>
    <row r="9" spans="3:36">
      <c r="N9" s="31"/>
      <c r="O9" s="31"/>
      <c r="P9" s="31"/>
      <c r="Q9" s="31"/>
      <c r="R9" s="31"/>
      <c r="S9" s="31"/>
      <c r="T9" s="31"/>
      <c r="W9" s="33">
        <v>26</v>
      </c>
      <c r="X9" s="34" t="str">
        <f t="shared" ref="X9:AH13" si="0">$AA$5&amp;X$8&amp;$W9</f>
        <v>Annual!A26</v>
      </c>
      <c r="Y9" s="34" t="str">
        <f t="shared" si="0"/>
        <v>Annual!B26</v>
      </c>
      <c r="Z9" s="34" t="str">
        <f t="shared" si="0"/>
        <v>Annual!C26</v>
      </c>
      <c r="AA9" s="34" t="str">
        <f t="shared" si="0"/>
        <v>Annual!D26</v>
      </c>
      <c r="AB9" s="34" t="str">
        <f t="shared" si="0"/>
        <v>Annual!E26</v>
      </c>
      <c r="AC9" s="34" t="str">
        <f t="shared" si="0"/>
        <v>Annual!F26</v>
      </c>
      <c r="AD9" s="34" t="str">
        <f t="shared" si="0"/>
        <v>Annual!G26</v>
      </c>
      <c r="AE9" s="34" t="str">
        <f t="shared" si="0"/>
        <v>Annual!H26</v>
      </c>
      <c r="AF9" s="34" t="str">
        <f t="shared" si="0"/>
        <v>Annual!I26</v>
      </c>
      <c r="AG9" s="34" t="str">
        <f>$AA$5&amp;AG$8&amp;$W9</f>
        <v>Annual!J26</v>
      </c>
      <c r="AH9" s="34" t="str">
        <f>$AA$5&amp;AH$8&amp;$W9</f>
        <v>Annual!K26</v>
      </c>
    </row>
    <row r="10" spans="3:36">
      <c r="N10" s="31"/>
      <c r="O10" s="31"/>
      <c r="P10" s="31"/>
      <c r="Q10" s="31"/>
      <c r="R10" s="31"/>
      <c r="S10" s="31"/>
      <c r="T10" s="31"/>
      <c r="W10" s="22">
        <f>W9+1</f>
        <v>27</v>
      </c>
      <c r="X10" s="34" t="str">
        <f t="shared" si="0"/>
        <v>Annual!A27</v>
      </c>
      <c r="Y10" s="34" t="str">
        <f t="shared" si="0"/>
        <v>Annual!B27</v>
      </c>
      <c r="Z10" s="34" t="str">
        <f t="shared" si="0"/>
        <v>Annual!C27</v>
      </c>
      <c r="AA10" s="34" t="str">
        <f t="shared" si="0"/>
        <v>Annual!D27</v>
      </c>
      <c r="AB10" s="34" t="str">
        <f>$AA$5&amp;AB$8&amp;$W10</f>
        <v>Annual!E27</v>
      </c>
      <c r="AC10" s="34" t="str">
        <f t="shared" si="0"/>
        <v>Annual!F27</v>
      </c>
      <c r="AD10" s="34" t="str">
        <f t="shared" si="0"/>
        <v>Annual!G27</v>
      </c>
      <c r="AE10" s="34" t="str">
        <f t="shared" si="0"/>
        <v>Annual!H27</v>
      </c>
      <c r="AF10" s="34" t="str">
        <f t="shared" si="0"/>
        <v>Annual!I27</v>
      </c>
      <c r="AG10" s="34" t="str">
        <f t="shared" si="0"/>
        <v>Annual!J27</v>
      </c>
      <c r="AH10" s="34" t="str">
        <f t="shared" si="0"/>
        <v>Annual!K27</v>
      </c>
    </row>
    <row r="11" spans="3:36">
      <c r="N11" s="31"/>
      <c r="O11" s="31"/>
      <c r="P11" s="31"/>
      <c r="Q11" s="31"/>
      <c r="R11" s="31"/>
      <c r="S11" s="31"/>
      <c r="T11" s="31"/>
      <c r="W11" s="22">
        <f>W10+1</f>
        <v>28</v>
      </c>
      <c r="X11" s="34" t="str">
        <f t="shared" si="0"/>
        <v>Annual!A28</v>
      </c>
      <c r="Y11" s="34" t="str">
        <f t="shared" si="0"/>
        <v>Annual!B28</v>
      </c>
      <c r="Z11" s="34" t="str">
        <f t="shared" si="0"/>
        <v>Annual!C28</v>
      </c>
      <c r="AA11" s="34" t="str">
        <f t="shared" si="0"/>
        <v>Annual!D28</v>
      </c>
      <c r="AB11" s="34" t="str">
        <f>$AA$5&amp;AB$8&amp;$W11</f>
        <v>Annual!E28</v>
      </c>
      <c r="AC11" s="34" t="str">
        <f t="shared" si="0"/>
        <v>Annual!F28</v>
      </c>
      <c r="AD11" s="34" t="str">
        <f t="shared" si="0"/>
        <v>Annual!G28</v>
      </c>
      <c r="AE11" s="34" t="str">
        <f t="shared" si="0"/>
        <v>Annual!H28</v>
      </c>
      <c r="AF11" s="34" t="str">
        <f t="shared" si="0"/>
        <v>Annual!I28</v>
      </c>
      <c r="AG11" s="34" t="str">
        <f t="shared" si="0"/>
        <v>Annual!J28</v>
      </c>
      <c r="AH11" s="34" t="str">
        <f t="shared" si="0"/>
        <v>Annual!K28</v>
      </c>
    </row>
    <row r="12" spans="3:36">
      <c r="N12" s="31"/>
      <c r="O12" s="31"/>
      <c r="P12" s="31"/>
      <c r="Q12" s="31"/>
      <c r="R12" s="31"/>
      <c r="S12" s="31"/>
      <c r="T12" s="31"/>
      <c r="W12" s="22">
        <f>W11+1</f>
        <v>29</v>
      </c>
      <c r="X12" s="34" t="str">
        <f t="shared" si="0"/>
        <v>Annual!A29</v>
      </c>
      <c r="Y12" s="34" t="str">
        <f t="shared" si="0"/>
        <v>Annual!B29</v>
      </c>
      <c r="Z12" s="34" t="str">
        <f t="shared" si="0"/>
        <v>Annual!C29</v>
      </c>
      <c r="AA12" s="34" t="str">
        <f t="shared" si="0"/>
        <v>Annual!D29</v>
      </c>
      <c r="AB12" s="34" t="str">
        <f t="shared" si="0"/>
        <v>Annual!E29</v>
      </c>
      <c r="AC12" s="34" t="str">
        <f t="shared" si="0"/>
        <v>Annual!F29</v>
      </c>
      <c r="AD12" s="34" t="str">
        <f t="shared" si="0"/>
        <v>Annual!G29</v>
      </c>
      <c r="AE12" s="34" t="str">
        <f t="shared" si="0"/>
        <v>Annual!H29</v>
      </c>
      <c r="AF12" s="34" t="str">
        <f t="shared" si="0"/>
        <v>Annual!I29</v>
      </c>
      <c r="AG12" s="34" t="str">
        <f t="shared" si="0"/>
        <v>Annual!J29</v>
      </c>
      <c r="AH12" s="34" t="str">
        <f t="shared" si="0"/>
        <v>Annual!K29</v>
      </c>
    </row>
    <row r="13" spans="3:36">
      <c r="N13" s="32"/>
      <c r="O13" s="32"/>
      <c r="P13" s="32"/>
      <c r="Q13" s="32"/>
      <c r="R13" s="32"/>
      <c r="S13" s="32"/>
      <c r="T13" s="32"/>
      <c r="W13" s="22">
        <f>W12+1</f>
        <v>30</v>
      </c>
      <c r="X13" s="34" t="str">
        <f t="shared" si="0"/>
        <v>Annual!A30</v>
      </c>
      <c r="Y13" s="34" t="str">
        <f t="shared" si="0"/>
        <v>Annual!B30</v>
      </c>
      <c r="Z13" s="34" t="str">
        <f t="shared" si="0"/>
        <v>Annual!C30</v>
      </c>
      <c r="AA13" s="34" t="str">
        <f t="shared" si="0"/>
        <v>Annual!D30</v>
      </c>
      <c r="AB13" s="34" t="str">
        <f t="shared" si="0"/>
        <v>Annual!E30</v>
      </c>
      <c r="AC13" s="34" t="str">
        <f t="shared" si="0"/>
        <v>Annual!F30</v>
      </c>
      <c r="AD13" s="34" t="str">
        <f t="shared" si="0"/>
        <v>Annual!G30</v>
      </c>
      <c r="AE13" s="34" t="str">
        <f t="shared" si="0"/>
        <v>Annual!H30</v>
      </c>
      <c r="AF13" s="34" t="str">
        <f t="shared" si="0"/>
        <v>Annual!I30</v>
      </c>
      <c r="AG13" s="34" t="str">
        <f t="shared" si="0"/>
        <v>Annual!J30</v>
      </c>
      <c r="AH13" s="34" t="str">
        <f t="shared" si="0"/>
        <v>Annual!K30</v>
      </c>
    </row>
    <row r="14" spans="3:36">
      <c r="N14" s="31"/>
      <c r="O14" s="31"/>
      <c r="P14" s="31"/>
      <c r="Q14" s="31"/>
      <c r="R14" s="31"/>
      <c r="S14" s="31"/>
      <c r="T14" s="31"/>
    </row>
    <row r="15" spans="3:36">
      <c r="C15" s="35"/>
      <c r="D15" s="35"/>
      <c r="E15" s="36" t="s">
        <v>86</v>
      </c>
      <c r="F15" s="36"/>
      <c r="G15" s="35"/>
      <c r="H15" s="35"/>
      <c r="I15" s="35"/>
      <c r="J15" s="35"/>
      <c r="K15" s="35"/>
      <c r="N15" s="31"/>
      <c r="O15" s="31"/>
      <c r="P15" s="31"/>
      <c r="Q15" s="31"/>
      <c r="R15" s="31"/>
      <c r="S15" s="31"/>
      <c r="T15" s="31"/>
    </row>
    <row r="16" spans="3:36">
      <c r="C16" s="114" t="s">
        <v>87</v>
      </c>
      <c r="D16" s="114"/>
      <c r="E16" s="114"/>
      <c r="F16" s="114"/>
      <c r="G16" s="114"/>
      <c r="H16" s="35"/>
      <c r="I16" s="114"/>
      <c r="J16" s="114"/>
      <c r="K16" s="114"/>
      <c r="N16" s="31"/>
      <c r="O16" s="31"/>
      <c r="P16" s="31"/>
      <c r="Q16" s="31"/>
      <c r="R16" s="31"/>
      <c r="S16" s="31"/>
      <c r="T16" s="31"/>
    </row>
    <row r="17" spans="1:36" ht="63.75" customHeight="1">
      <c r="A17" s="37"/>
      <c r="B17" s="37"/>
      <c r="C17" s="38" t="s">
        <v>38</v>
      </c>
      <c r="D17" s="38" t="s">
        <v>88</v>
      </c>
      <c r="E17" s="38" t="s">
        <v>89</v>
      </c>
      <c r="F17" s="38" t="s">
        <v>90</v>
      </c>
      <c r="G17" s="38" t="s">
        <v>91</v>
      </c>
      <c r="H17" s="38" t="s">
        <v>92</v>
      </c>
      <c r="I17" s="39"/>
      <c r="J17" s="39"/>
      <c r="K17" s="39"/>
      <c r="N17" s="25"/>
      <c r="O17" s="25"/>
      <c r="P17" s="25"/>
      <c r="Q17" s="25"/>
      <c r="R17" s="25"/>
      <c r="T17" s="25"/>
    </row>
    <row r="18" spans="1:36">
      <c r="A18" s="40">
        <v>1995</v>
      </c>
      <c r="B18" s="22" t="s">
        <v>93</v>
      </c>
      <c r="C18" s="41">
        <f>+Month!B5</f>
        <v>7394</v>
      </c>
      <c r="D18" s="41">
        <f>+Month!C5</f>
        <v>6032.86</v>
      </c>
      <c r="E18" s="41">
        <f>+Month!D5</f>
        <v>679</v>
      </c>
      <c r="F18" s="41">
        <f>+Month!E5</f>
        <v>81</v>
      </c>
      <c r="G18" s="41">
        <f>+Month!F5</f>
        <v>286</v>
      </c>
      <c r="H18" s="41">
        <f>+Month!G5</f>
        <v>314</v>
      </c>
      <c r="I18" s="41"/>
      <c r="J18" s="41"/>
      <c r="K18" s="41"/>
      <c r="AA18" s="22" t="s">
        <v>94</v>
      </c>
    </row>
    <row r="19" spans="1:36">
      <c r="A19" s="40">
        <v>1995</v>
      </c>
      <c r="B19" s="22" t="s">
        <v>95</v>
      </c>
      <c r="C19" s="41">
        <f>+Month!B6+C18</f>
        <v>14573</v>
      </c>
      <c r="D19" s="41">
        <f>+Month!C6+D18</f>
        <v>11901.72</v>
      </c>
      <c r="E19" s="41">
        <f>+Month!D6+E18</f>
        <v>1336</v>
      </c>
      <c r="F19" s="41">
        <f>+Month!E6+F18</f>
        <v>131</v>
      </c>
      <c r="G19" s="41">
        <f>+Month!F6+G18</f>
        <v>597</v>
      </c>
      <c r="H19" s="41">
        <f>+Month!G6+H18</f>
        <v>607</v>
      </c>
      <c r="I19" s="41"/>
      <c r="J19" s="41"/>
      <c r="K19" s="41"/>
    </row>
    <row r="20" spans="1:36" ht="13.5" thickBot="1">
      <c r="A20" s="40">
        <v>1995</v>
      </c>
      <c r="B20" s="22" t="s">
        <v>96</v>
      </c>
      <c r="C20" s="41">
        <f>+Month!B7+C19</f>
        <v>23405</v>
      </c>
      <c r="D20" s="41">
        <f>+Month!C7+D19</f>
        <v>18973.54</v>
      </c>
      <c r="E20" s="41">
        <f>+Month!D7+E19</f>
        <v>2178</v>
      </c>
      <c r="F20" s="41">
        <f>+Month!E7+F19</f>
        <v>221</v>
      </c>
      <c r="G20" s="41">
        <f>+Month!F7+G19</f>
        <v>1060</v>
      </c>
      <c r="H20" s="41">
        <f>+Month!G7+H19</f>
        <v>972</v>
      </c>
      <c r="I20" s="41"/>
      <c r="J20" s="41"/>
      <c r="K20" s="41"/>
      <c r="X20" s="22" t="s">
        <v>53</v>
      </c>
      <c r="Y20" s="22" t="s">
        <v>64</v>
      </c>
      <c r="Z20" s="22" t="s">
        <v>61</v>
      </c>
      <c r="AA20" s="22" t="s">
        <v>54</v>
      </c>
      <c r="AB20" s="22" t="s">
        <v>62</v>
      </c>
      <c r="AC20" s="22" t="s">
        <v>55</v>
      </c>
      <c r="AD20" s="22" t="s">
        <v>63</v>
      </c>
      <c r="AE20" s="22" t="s">
        <v>56</v>
      </c>
      <c r="AF20" s="22" t="s">
        <v>57</v>
      </c>
      <c r="AG20" s="22" t="s">
        <v>58</v>
      </c>
      <c r="AH20" s="22" t="s">
        <v>59</v>
      </c>
      <c r="AI20" s="22" t="s">
        <v>60</v>
      </c>
    </row>
    <row r="21" spans="1:36" ht="13.5" thickBot="1">
      <c r="A21" s="40">
        <v>1995</v>
      </c>
      <c r="B21" s="22" t="s">
        <v>97</v>
      </c>
      <c r="C21" s="41">
        <f>+Month!B8+C20</f>
        <v>29133</v>
      </c>
      <c r="D21" s="41">
        <f>+Month!C8+D20</f>
        <v>23377.59</v>
      </c>
      <c r="E21" s="41">
        <f>+Month!D8+E20</f>
        <v>2848</v>
      </c>
      <c r="F21" s="41">
        <f>+Month!E8+F20</f>
        <v>304</v>
      </c>
      <c r="G21" s="41">
        <f>+Month!F8+G20</f>
        <v>1416</v>
      </c>
      <c r="H21" s="41">
        <f>+Month!G8+H20</f>
        <v>1187</v>
      </c>
      <c r="I21" s="41"/>
      <c r="J21" s="41"/>
      <c r="K21" s="41"/>
      <c r="W21" s="42">
        <v>319</v>
      </c>
      <c r="X21" s="43" t="str">
        <f>$AA$18&amp;X$20&amp;$W21</f>
        <v>Month!A319</v>
      </c>
      <c r="Y21" s="34" t="str">
        <f t="shared" ref="X21:AI35" si="1">$AA$18&amp;Y$20&amp;$W21</f>
        <v>Month!B319</v>
      </c>
      <c r="Z21" s="34" t="str">
        <f t="shared" si="1"/>
        <v>Month!C319</v>
      </c>
      <c r="AA21" s="34" t="str">
        <f t="shared" si="1"/>
        <v>Month!D319</v>
      </c>
      <c r="AB21" s="34" t="str">
        <f t="shared" si="1"/>
        <v>Month!E319</v>
      </c>
      <c r="AC21" s="34" t="str">
        <f t="shared" si="1"/>
        <v>Month!F319</v>
      </c>
      <c r="AD21" s="34" t="str">
        <f t="shared" si="1"/>
        <v>Month!G319</v>
      </c>
      <c r="AE21" s="34" t="str">
        <f t="shared" si="1"/>
        <v>Month!H319</v>
      </c>
      <c r="AF21" s="34" t="str">
        <f t="shared" si="1"/>
        <v>Month!I319</v>
      </c>
      <c r="AG21" s="34" t="str">
        <f t="shared" si="1"/>
        <v>Month!J319</v>
      </c>
      <c r="AH21" s="34" t="str">
        <f t="shared" si="1"/>
        <v>Month!K319</v>
      </c>
      <c r="AI21" s="34" t="str">
        <f t="shared" si="1"/>
        <v>Month!L319</v>
      </c>
    </row>
    <row r="22" spans="1:36">
      <c r="A22" s="40">
        <v>1995</v>
      </c>
      <c r="B22" s="22" t="s">
        <v>43</v>
      </c>
      <c r="C22" s="41">
        <f>+Month!B9+C21</f>
        <v>34637</v>
      </c>
      <c r="D22" s="41">
        <f>+Month!C9+D21</f>
        <v>27599.63</v>
      </c>
      <c r="E22" s="41">
        <f>+Month!D9+E21</f>
        <v>3516</v>
      </c>
      <c r="F22" s="41">
        <f>+Month!E9+F21</f>
        <v>384</v>
      </c>
      <c r="G22" s="41">
        <f>+Month!F9+G21</f>
        <v>1744</v>
      </c>
      <c r="H22" s="41">
        <f>+Month!G9+H21</f>
        <v>1392</v>
      </c>
      <c r="I22" s="41"/>
      <c r="J22" s="41"/>
      <c r="K22" s="41"/>
      <c r="W22" s="22">
        <f>W21+1</f>
        <v>320</v>
      </c>
      <c r="X22" s="34" t="str">
        <f t="shared" si="1"/>
        <v>Month!A320</v>
      </c>
      <c r="Y22" s="34" t="str">
        <f t="shared" si="1"/>
        <v>Month!B320</v>
      </c>
      <c r="Z22" s="34" t="str">
        <f t="shared" si="1"/>
        <v>Month!C320</v>
      </c>
      <c r="AA22" s="34" t="str">
        <f t="shared" si="1"/>
        <v>Month!D320</v>
      </c>
      <c r="AB22" s="34" t="str">
        <f t="shared" si="1"/>
        <v>Month!E320</v>
      </c>
      <c r="AC22" s="34" t="str">
        <f t="shared" si="1"/>
        <v>Month!F320</v>
      </c>
      <c r="AD22" s="34" t="str">
        <f t="shared" si="1"/>
        <v>Month!G320</v>
      </c>
      <c r="AE22" s="34" t="str">
        <f t="shared" si="1"/>
        <v>Month!H320</v>
      </c>
      <c r="AF22" s="34" t="str">
        <f t="shared" si="1"/>
        <v>Month!I320</v>
      </c>
      <c r="AG22" s="34" t="str">
        <f t="shared" si="1"/>
        <v>Month!J320</v>
      </c>
      <c r="AH22" s="34" t="str">
        <f t="shared" si="1"/>
        <v>Month!K320</v>
      </c>
      <c r="AI22" s="34" t="str">
        <f t="shared" si="1"/>
        <v>Month!L320</v>
      </c>
    </row>
    <row r="23" spans="1:36">
      <c r="A23" s="40">
        <v>1995</v>
      </c>
      <c r="B23" s="22" t="s">
        <v>98</v>
      </c>
      <c r="C23" s="41">
        <f>+Month!B10+C22</f>
        <v>40942</v>
      </c>
      <c r="D23" s="41">
        <f>+Month!C10+D22</f>
        <v>32271.550000000003</v>
      </c>
      <c r="E23" s="41">
        <f>+Month!D10+E22</f>
        <v>4354</v>
      </c>
      <c r="F23" s="41">
        <f>+Month!E10+F22</f>
        <v>473</v>
      </c>
      <c r="G23" s="41">
        <f>+Month!F10+G22</f>
        <v>2176</v>
      </c>
      <c r="H23" s="41">
        <f>+Month!G10+H22</f>
        <v>1665</v>
      </c>
      <c r="I23" s="41"/>
      <c r="J23" s="41"/>
      <c r="K23" s="41"/>
      <c r="W23" s="22">
        <f t="shared" ref="W23:W35" si="2">W22+1</f>
        <v>321</v>
      </c>
      <c r="X23" s="34" t="str">
        <f t="shared" si="1"/>
        <v>Month!A321</v>
      </c>
      <c r="Y23" s="34" t="str">
        <f t="shared" si="1"/>
        <v>Month!B321</v>
      </c>
      <c r="Z23" s="34" t="str">
        <f t="shared" si="1"/>
        <v>Month!C321</v>
      </c>
      <c r="AA23" s="34" t="str">
        <f t="shared" si="1"/>
        <v>Month!D321</v>
      </c>
      <c r="AB23" s="34" t="str">
        <f t="shared" si="1"/>
        <v>Month!E321</v>
      </c>
      <c r="AC23" s="34" t="str">
        <f t="shared" si="1"/>
        <v>Month!F321</v>
      </c>
      <c r="AD23" s="34" t="str">
        <f t="shared" si="1"/>
        <v>Month!G321</v>
      </c>
      <c r="AE23" s="34" t="str">
        <f t="shared" si="1"/>
        <v>Month!H321</v>
      </c>
      <c r="AF23" s="34" t="str">
        <f t="shared" si="1"/>
        <v>Month!I321</v>
      </c>
      <c r="AG23" s="34" t="str">
        <f t="shared" si="1"/>
        <v>Month!J321</v>
      </c>
      <c r="AH23" s="34" t="str">
        <f t="shared" si="1"/>
        <v>Month!K321</v>
      </c>
      <c r="AI23" s="34" t="str">
        <f t="shared" si="1"/>
        <v>Month!L321</v>
      </c>
    </row>
    <row r="24" spans="1:36">
      <c r="A24" s="40">
        <v>1995</v>
      </c>
      <c r="B24" s="22" t="s">
        <v>99</v>
      </c>
      <c r="C24" s="41">
        <f>+Month!B11+C23</f>
        <v>45966</v>
      </c>
      <c r="D24" s="41">
        <f>+Month!C11+D23</f>
        <v>35863.9</v>
      </c>
      <c r="E24" s="41">
        <f>+Month!D11+E23</f>
        <v>5020</v>
      </c>
      <c r="F24" s="41">
        <f>+Month!E11+F23</f>
        <v>549</v>
      </c>
      <c r="G24" s="41">
        <f>+Month!F11+G23</f>
        <v>2614</v>
      </c>
      <c r="H24" s="41">
        <f>+Month!G11+H23</f>
        <v>1916</v>
      </c>
      <c r="I24" s="41"/>
      <c r="J24" s="41"/>
      <c r="K24" s="41"/>
      <c r="W24" s="22">
        <f t="shared" si="2"/>
        <v>322</v>
      </c>
      <c r="X24" s="34" t="str">
        <f t="shared" si="1"/>
        <v>Month!A322</v>
      </c>
      <c r="Y24" s="34" t="str">
        <f t="shared" si="1"/>
        <v>Month!B322</v>
      </c>
      <c r="Z24" s="34" t="str">
        <f t="shared" si="1"/>
        <v>Month!C322</v>
      </c>
      <c r="AA24" s="34" t="str">
        <f t="shared" si="1"/>
        <v>Month!D322</v>
      </c>
      <c r="AB24" s="34" t="str">
        <f t="shared" si="1"/>
        <v>Month!E322</v>
      </c>
      <c r="AC24" s="34" t="str">
        <f t="shared" si="1"/>
        <v>Month!F322</v>
      </c>
      <c r="AD24" s="34" t="str">
        <f t="shared" si="1"/>
        <v>Month!G322</v>
      </c>
      <c r="AE24" s="34" t="str">
        <f t="shared" si="1"/>
        <v>Month!H322</v>
      </c>
      <c r="AF24" s="34" t="str">
        <f t="shared" si="1"/>
        <v>Month!I322</v>
      </c>
      <c r="AG24" s="34" t="str">
        <f t="shared" si="1"/>
        <v>Month!J322</v>
      </c>
      <c r="AH24" s="34" t="str">
        <f t="shared" si="1"/>
        <v>Month!K322</v>
      </c>
      <c r="AI24" s="34" t="str">
        <f t="shared" si="1"/>
        <v>Month!L322</v>
      </c>
    </row>
    <row r="25" spans="1:36">
      <c r="A25" s="40">
        <v>1995</v>
      </c>
      <c r="B25" s="22" t="s">
        <v>100</v>
      </c>
      <c r="C25" s="41">
        <f>+Month!B12+C24</f>
        <v>50932</v>
      </c>
      <c r="D25" s="41">
        <f>+Month!C12+D24</f>
        <v>39692.44</v>
      </c>
      <c r="E25" s="41">
        <f>+Month!D12+E24</f>
        <v>5689</v>
      </c>
      <c r="F25" s="41">
        <f>+Month!E12+F24</f>
        <v>619</v>
      </c>
      <c r="G25" s="41">
        <f>+Month!F12+G24</f>
        <v>2803</v>
      </c>
      <c r="H25" s="41">
        <f>+Month!G12+H24</f>
        <v>2125</v>
      </c>
      <c r="I25" s="41"/>
      <c r="J25" s="41"/>
      <c r="K25" s="41"/>
      <c r="W25" s="22">
        <f t="shared" si="2"/>
        <v>323</v>
      </c>
      <c r="X25" s="34" t="str">
        <f t="shared" si="1"/>
        <v>Month!A323</v>
      </c>
      <c r="Y25" s="34" t="str">
        <f t="shared" si="1"/>
        <v>Month!B323</v>
      </c>
      <c r="Z25" s="34" t="str">
        <f t="shared" si="1"/>
        <v>Month!C323</v>
      </c>
      <c r="AA25" s="34" t="str">
        <f t="shared" si="1"/>
        <v>Month!D323</v>
      </c>
      <c r="AB25" s="34" t="str">
        <f t="shared" si="1"/>
        <v>Month!E323</v>
      </c>
      <c r="AC25" s="34" t="str">
        <f t="shared" si="1"/>
        <v>Month!F323</v>
      </c>
      <c r="AD25" s="34" t="str">
        <f t="shared" si="1"/>
        <v>Month!G323</v>
      </c>
      <c r="AE25" s="34" t="str">
        <f t="shared" si="1"/>
        <v>Month!H323</v>
      </c>
      <c r="AF25" s="34" t="str">
        <f t="shared" si="1"/>
        <v>Month!I323</v>
      </c>
      <c r="AG25" s="34" t="str">
        <f t="shared" si="1"/>
        <v>Month!J323</v>
      </c>
      <c r="AH25" s="34" t="str">
        <f t="shared" si="1"/>
        <v>Month!K323</v>
      </c>
      <c r="AI25" s="34" t="str">
        <f t="shared" si="1"/>
        <v>Month!L323</v>
      </c>
    </row>
    <row r="26" spans="1:36">
      <c r="A26" s="40">
        <v>1995</v>
      </c>
      <c r="B26" s="22" t="s">
        <v>101</v>
      </c>
      <c r="C26" s="41">
        <f>+Month!B13+C25</f>
        <v>57160</v>
      </c>
      <c r="D26" s="41">
        <f>+Month!C13+D25</f>
        <v>44466.590000000004</v>
      </c>
      <c r="E26" s="41">
        <f>+Month!D13+E25</f>
        <v>6527</v>
      </c>
      <c r="F26" s="41">
        <f>+Month!E13+F25</f>
        <v>691</v>
      </c>
      <c r="G26" s="41">
        <f>+Month!F13+G25</f>
        <v>3091</v>
      </c>
      <c r="H26" s="41">
        <f>+Month!G13+H25</f>
        <v>2381</v>
      </c>
      <c r="I26" s="41"/>
      <c r="J26" s="41"/>
      <c r="K26" s="41"/>
      <c r="W26" s="22">
        <f t="shared" si="2"/>
        <v>324</v>
      </c>
      <c r="X26" s="34" t="str">
        <f t="shared" si="1"/>
        <v>Month!A324</v>
      </c>
      <c r="Y26" s="34" t="str">
        <f t="shared" si="1"/>
        <v>Month!B324</v>
      </c>
      <c r="Z26" s="34" t="str">
        <f t="shared" si="1"/>
        <v>Month!C324</v>
      </c>
      <c r="AA26" s="34" t="str">
        <f t="shared" si="1"/>
        <v>Month!D324</v>
      </c>
      <c r="AB26" s="34" t="str">
        <f t="shared" si="1"/>
        <v>Month!E324</v>
      </c>
      <c r="AC26" s="34" t="str">
        <f t="shared" si="1"/>
        <v>Month!F324</v>
      </c>
      <c r="AD26" s="34" t="str">
        <f t="shared" si="1"/>
        <v>Month!G324</v>
      </c>
      <c r="AE26" s="34" t="str">
        <f t="shared" si="1"/>
        <v>Month!H324</v>
      </c>
      <c r="AF26" s="34" t="str">
        <f t="shared" si="1"/>
        <v>Month!I324</v>
      </c>
      <c r="AG26" s="34" t="str">
        <f t="shared" si="1"/>
        <v>Month!J324</v>
      </c>
      <c r="AH26" s="34" t="str">
        <f t="shared" si="1"/>
        <v>Month!K324</v>
      </c>
      <c r="AI26" s="34" t="str">
        <f t="shared" si="1"/>
        <v>Month!L324</v>
      </c>
    </row>
    <row r="27" spans="1:36">
      <c r="A27" s="40">
        <v>1995</v>
      </c>
      <c r="B27" s="22" t="s">
        <v>102</v>
      </c>
      <c r="C27" s="41">
        <f>+Month!B14+C26</f>
        <v>62505</v>
      </c>
      <c r="D27" s="41">
        <f>+Month!C14+D26</f>
        <v>48619.66</v>
      </c>
      <c r="E27" s="41">
        <f>+Month!D14+E26</f>
        <v>7199</v>
      </c>
      <c r="F27" s="41">
        <f>+Month!E14+F26</f>
        <v>783</v>
      </c>
      <c r="G27" s="41">
        <f>+Month!F14+G26</f>
        <v>3320</v>
      </c>
      <c r="H27" s="41">
        <f>+Month!G14+H26</f>
        <v>2580</v>
      </c>
      <c r="I27" s="41"/>
      <c r="J27" s="41"/>
      <c r="K27" s="41"/>
      <c r="W27" s="22">
        <f t="shared" si="2"/>
        <v>325</v>
      </c>
      <c r="X27" s="34" t="str">
        <f t="shared" si="1"/>
        <v>Month!A325</v>
      </c>
      <c r="Y27" s="34" t="str">
        <f t="shared" si="1"/>
        <v>Month!B325</v>
      </c>
      <c r="Z27" s="34" t="str">
        <f t="shared" si="1"/>
        <v>Month!C325</v>
      </c>
      <c r="AA27" s="34" t="str">
        <f t="shared" si="1"/>
        <v>Month!D325</v>
      </c>
      <c r="AB27" s="34" t="str">
        <f t="shared" si="1"/>
        <v>Month!E325</v>
      </c>
      <c r="AC27" s="34" t="str">
        <f t="shared" si="1"/>
        <v>Month!F325</v>
      </c>
      <c r="AD27" s="34" t="str">
        <f t="shared" si="1"/>
        <v>Month!G325</v>
      </c>
      <c r="AE27" s="34" t="str">
        <f t="shared" si="1"/>
        <v>Month!H325</v>
      </c>
      <c r="AF27" s="34" t="str">
        <f t="shared" si="1"/>
        <v>Month!I325</v>
      </c>
      <c r="AG27" s="34" t="str">
        <f t="shared" si="1"/>
        <v>Month!J325</v>
      </c>
      <c r="AH27" s="34" t="str">
        <f t="shared" si="1"/>
        <v>Month!K325</v>
      </c>
      <c r="AI27" s="34" t="str">
        <f t="shared" si="1"/>
        <v>Month!L325</v>
      </c>
    </row>
    <row r="28" spans="1:36">
      <c r="A28" s="40">
        <v>1995</v>
      </c>
      <c r="B28" s="22" t="s">
        <v>103</v>
      </c>
      <c r="C28" s="41">
        <f>+Month!B15+C27</f>
        <v>68558</v>
      </c>
      <c r="D28" s="41">
        <f>+Month!C15+D27</f>
        <v>53425.3</v>
      </c>
      <c r="E28" s="41">
        <f>+Month!D15+E27</f>
        <v>7860</v>
      </c>
      <c r="F28" s="41">
        <f>+Month!E15+F27</f>
        <v>881</v>
      </c>
      <c r="G28" s="41">
        <f>+Month!F15+G27</f>
        <v>3579</v>
      </c>
      <c r="H28" s="41">
        <f>+Month!G15+H27</f>
        <v>2810</v>
      </c>
      <c r="I28" s="41"/>
      <c r="J28" s="41"/>
      <c r="K28" s="41"/>
      <c r="W28" s="22">
        <f t="shared" si="2"/>
        <v>326</v>
      </c>
      <c r="X28" s="34" t="str">
        <f t="shared" si="1"/>
        <v>Month!A326</v>
      </c>
      <c r="Y28" s="34" t="str">
        <f t="shared" si="1"/>
        <v>Month!B326</v>
      </c>
      <c r="Z28" s="34" t="str">
        <f t="shared" si="1"/>
        <v>Month!C326</v>
      </c>
      <c r="AA28" s="34" t="str">
        <f t="shared" si="1"/>
        <v>Month!D326</v>
      </c>
      <c r="AB28" s="34" t="str">
        <f t="shared" si="1"/>
        <v>Month!E326</v>
      </c>
      <c r="AC28" s="34" t="str">
        <f t="shared" si="1"/>
        <v>Month!F326</v>
      </c>
      <c r="AD28" s="34" t="str">
        <f t="shared" si="1"/>
        <v>Month!G326</v>
      </c>
      <c r="AE28" s="34" t="str">
        <f t="shared" si="1"/>
        <v>Month!H326</v>
      </c>
      <c r="AF28" s="34" t="str">
        <f t="shared" si="1"/>
        <v>Month!I326</v>
      </c>
      <c r="AG28" s="34" t="str">
        <f t="shared" si="1"/>
        <v>Month!J326</v>
      </c>
      <c r="AH28" s="34" t="str">
        <f t="shared" si="1"/>
        <v>Month!K326</v>
      </c>
      <c r="AI28" s="34" t="str">
        <f t="shared" si="1"/>
        <v>Month!L326</v>
      </c>
    </row>
    <row r="29" spans="1:36" s="37" customFormat="1">
      <c r="A29" s="44">
        <v>1995</v>
      </c>
      <c r="B29" s="37" t="s">
        <v>104</v>
      </c>
      <c r="C29" s="45">
        <f>+Month!B16+C28</f>
        <v>76949</v>
      </c>
      <c r="D29" s="45">
        <f>+Month!C16+D28</f>
        <v>60035.210000000006</v>
      </c>
      <c r="E29" s="45">
        <f>+Month!D16+E28</f>
        <v>8662</v>
      </c>
      <c r="F29" s="45">
        <f>+Month!E16+F28</f>
        <v>984</v>
      </c>
      <c r="G29" s="45">
        <f>+Month!F16+G28</f>
        <v>4044</v>
      </c>
      <c r="H29" s="45">
        <f>+Month!G16+H28</f>
        <v>3221</v>
      </c>
      <c r="I29" s="41"/>
      <c r="J29" s="41"/>
      <c r="K29" s="41"/>
      <c r="L29" s="22"/>
      <c r="M29" s="22"/>
      <c r="N29" s="22"/>
      <c r="O29" s="22"/>
      <c r="P29" s="22"/>
      <c r="Q29" s="22"/>
      <c r="R29" s="22"/>
      <c r="S29" s="22"/>
      <c r="T29" s="22"/>
      <c r="U29" s="22"/>
      <c r="V29" s="22"/>
      <c r="W29" s="22">
        <f t="shared" si="2"/>
        <v>327</v>
      </c>
      <c r="X29" s="34" t="str">
        <f t="shared" si="1"/>
        <v>Month!A327</v>
      </c>
      <c r="Y29" s="34" t="str">
        <f t="shared" si="1"/>
        <v>Month!B327</v>
      </c>
      <c r="Z29" s="34" t="str">
        <f t="shared" si="1"/>
        <v>Month!C327</v>
      </c>
      <c r="AA29" s="34" t="str">
        <f t="shared" si="1"/>
        <v>Month!D327</v>
      </c>
      <c r="AB29" s="34" t="str">
        <f t="shared" si="1"/>
        <v>Month!E327</v>
      </c>
      <c r="AC29" s="34" t="str">
        <f t="shared" si="1"/>
        <v>Month!F327</v>
      </c>
      <c r="AD29" s="34" t="str">
        <f t="shared" si="1"/>
        <v>Month!G327</v>
      </c>
      <c r="AE29" s="34" t="str">
        <f t="shared" si="1"/>
        <v>Month!H327</v>
      </c>
      <c r="AF29" s="34" t="str">
        <f t="shared" si="1"/>
        <v>Month!I327</v>
      </c>
      <c r="AG29" s="34" t="str">
        <f t="shared" si="1"/>
        <v>Month!J327</v>
      </c>
      <c r="AH29" s="34" t="str">
        <f t="shared" si="1"/>
        <v>Month!K327</v>
      </c>
      <c r="AI29" s="34" t="str">
        <f t="shared" si="1"/>
        <v>Month!L327</v>
      </c>
      <c r="AJ29" s="22"/>
    </row>
    <row r="30" spans="1:36">
      <c r="A30" s="40">
        <v>1996</v>
      </c>
      <c r="B30" s="22" t="s">
        <v>39</v>
      </c>
      <c r="C30" s="41">
        <f>+Month!B17</f>
        <v>6484</v>
      </c>
      <c r="D30" s="41">
        <f>+Month!C17</f>
        <v>5161.25</v>
      </c>
      <c r="E30" s="41">
        <f>+Month!D17</f>
        <v>641</v>
      </c>
      <c r="F30" s="41">
        <f>+Month!E17</f>
        <v>50</v>
      </c>
      <c r="G30" s="41">
        <f>+Month!F17</f>
        <v>304</v>
      </c>
      <c r="H30" s="41">
        <f>+Month!G17</f>
        <v>328</v>
      </c>
      <c r="I30" s="41"/>
      <c r="J30" s="41"/>
      <c r="K30" s="41"/>
      <c r="N30" s="46"/>
      <c r="O30" s="46"/>
      <c r="P30" s="46"/>
      <c r="Q30" s="46"/>
      <c r="R30" s="46"/>
      <c r="S30" s="46"/>
      <c r="T30" s="46"/>
      <c r="W30" s="22">
        <f t="shared" si="2"/>
        <v>328</v>
      </c>
      <c r="X30" s="47" t="str">
        <f t="shared" si="1"/>
        <v>Month!A328</v>
      </c>
      <c r="Y30" s="47" t="str">
        <f t="shared" si="1"/>
        <v>Month!B328</v>
      </c>
      <c r="Z30" s="47" t="str">
        <f t="shared" si="1"/>
        <v>Month!C328</v>
      </c>
      <c r="AA30" s="47" t="str">
        <f t="shared" si="1"/>
        <v>Month!D328</v>
      </c>
      <c r="AB30" s="47" t="str">
        <f t="shared" si="1"/>
        <v>Month!E328</v>
      </c>
      <c r="AC30" s="47" t="str">
        <f t="shared" si="1"/>
        <v>Month!F328</v>
      </c>
      <c r="AD30" s="47" t="str">
        <f t="shared" si="1"/>
        <v>Month!G328</v>
      </c>
      <c r="AE30" s="47" t="str">
        <f t="shared" si="1"/>
        <v>Month!H328</v>
      </c>
      <c r="AF30" s="47" t="str">
        <f t="shared" si="1"/>
        <v>Month!I328</v>
      </c>
      <c r="AG30" s="47" t="str">
        <f t="shared" si="1"/>
        <v>Month!J328</v>
      </c>
      <c r="AH30" s="47" t="str">
        <f t="shared" si="1"/>
        <v>Month!K328</v>
      </c>
      <c r="AI30" s="47" t="str">
        <f t="shared" si="1"/>
        <v>Month!L328</v>
      </c>
    </row>
    <row r="31" spans="1:36">
      <c r="A31" s="40">
        <v>1996</v>
      </c>
      <c r="B31" s="22" t="s">
        <v>40</v>
      </c>
      <c r="C31" s="41">
        <f>+Month!B18+C30</f>
        <v>13822</v>
      </c>
      <c r="D31" s="41">
        <f>+Month!C18+D30</f>
        <v>11109.99</v>
      </c>
      <c r="E31" s="41">
        <f>+Month!D18+E30</f>
        <v>1293</v>
      </c>
      <c r="F31" s="41">
        <f>+Month!E18+F30</f>
        <v>109</v>
      </c>
      <c r="G31" s="41">
        <f>+Month!F18+G30</f>
        <v>591</v>
      </c>
      <c r="H31" s="41">
        <f>+Month!G18+H30</f>
        <v>719</v>
      </c>
      <c r="I31" s="41"/>
      <c r="J31" s="41"/>
      <c r="K31" s="41"/>
      <c r="N31" s="46"/>
      <c r="O31" s="46"/>
      <c r="P31" s="46"/>
      <c r="Q31" s="46"/>
      <c r="R31" s="46"/>
      <c r="S31" s="46"/>
      <c r="T31" s="46"/>
      <c r="W31" s="22">
        <f t="shared" si="2"/>
        <v>329</v>
      </c>
      <c r="X31" s="34" t="str">
        <f t="shared" si="1"/>
        <v>Month!A329</v>
      </c>
      <c r="Y31" s="34" t="str">
        <f t="shared" si="1"/>
        <v>Month!B329</v>
      </c>
      <c r="Z31" s="34" t="str">
        <f t="shared" si="1"/>
        <v>Month!C329</v>
      </c>
      <c r="AA31" s="34" t="str">
        <f t="shared" si="1"/>
        <v>Month!D329</v>
      </c>
      <c r="AB31" s="34" t="str">
        <f t="shared" si="1"/>
        <v>Month!E329</v>
      </c>
      <c r="AC31" s="34" t="str">
        <f t="shared" si="1"/>
        <v>Month!F329</v>
      </c>
      <c r="AD31" s="34" t="str">
        <f t="shared" si="1"/>
        <v>Month!G329</v>
      </c>
      <c r="AE31" s="34" t="str">
        <f t="shared" si="1"/>
        <v>Month!H329</v>
      </c>
      <c r="AF31" s="34" t="str">
        <f t="shared" si="1"/>
        <v>Month!I329</v>
      </c>
      <c r="AG31" s="34" t="str">
        <f t="shared" si="1"/>
        <v>Month!J329</v>
      </c>
      <c r="AH31" s="34" t="str">
        <f t="shared" si="1"/>
        <v>Month!K329</v>
      </c>
      <c r="AI31" s="34" t="str">
        <f t="shared" si="1"/>
        <v>Month!L329</v>
      </c>
    </row>
    <row r="32" spans="1:36">
      <c r="A32" s="40">
        <v>1996</v>
      </c>
      <c r="B32" s="22" t="s">
        <v>105</v>
      </c>
      <c r="C32" s="41">
        <f>+Month!B19+C31</f>
        <v>22372</v>
      </c>
      <c r="D32" s="41">
        <f>+Month!C19+D31</f>
        <v>18031.78</v>
      </c>
      <c r="E32" s="41">
        <f>+Month!D19+E31</f>
        <v>2132</v>
      </c>
      <c r="F32" s="41">
        <f>+Month!E19+F31</f>
        <v>217</v>
      </c>
      <c r="G32" s="41">
        <f>+Month!F19+G31</f>
        <v>926</v>
      </c>
      <c r="H32" s="41">
        <f>+Month!G19+H31</f>
        <v>1065</v>
      </c>
      <c r="I32" s="41"/>
      <c r="J32" s="41"/>
      <c r="K32" s="41"/>
      <c r="N32" s="46"/>
      <c r="O32" s="46"/>
      <c r="P32" s="46"/>
      <c r="Q32" s="46"/>
      <c r="R32" s="46"/>
      <c r="S32" s="46"/>
      <c r="T32" s="46"/>
      <c r="W32" s="22">
        <f t="shared" si="2"/>
        <v>330</v>
      </c>
      <c r="X32" s="34" t="str">
        <f t="shared" si="1"/>
        <v>Month!A330</v>
      </c>
      <c r="Y32" s="34" t="str">
        <f t="shared" si="1"/>
        <v>Month!B330</v>
      </c>
      <c r="Z32" s="34" t="str">
        <f t="shared" si="1"/>
        <v>Month!C330</v>
      </c>
      <c r="AA32" s="34" t="str">
        <f t="shared" si="1"/>
        <v>Month!D330</v>
      </c>
      <c r="AB32" s="34" t="str">
        <f t="shared" si="1"/>
        <v>Month!E330</v>
      </c>
      <c r="AC32" s="34" t="str">
        <f t="shared" si="1"/>
        <v>Month!F330</v>
      </c>
      <c r="AD32" s="34" t="str">
        <f t="shared" si="1"/>
        <v>Month!G330</v>
      </c>
      <c r="AE32" s="34" t="str">
        <f t="shared" si="1"/>
        <v>Month!H330</v>
      </c>
      <c r="AF32" s="34" t="str">
        <f t="shared" si="1"/>
        <v>Month!I330</v>
      </c>
      <c r="AG32" s="34" t="str">
        <f t="shared" si="1"/>
        <v>Month!J330</v>
      </c>
      <c r="AH32" s="34" t="str">
        <f t="shared" si="1"/>
        <v>Month!K330</v>
      </c>
      <c r="AI32" s="34" t="str">
        <f t="shared" si="1"/>
        <v>Month!L330</v>
      </c>
    </row>
    <row r="33" spans="1:36">
      <c r="A33" s="40">
        <v>1996</v>
      </c>
      <c r="B33" s="22" t="s">
        <v>42</v>
      </c>
      <c r="C33" s="41">
        <f>+Month!B20+C32</f>
        <v>27968</v>
      </c>
      <c r="D33" s="41">
        <f>+Month!C20+D32</f>
        <v>22329.32</v>
      </c>
      <c r="E33" s="41">
        <f>+Month!D20+E32</f>
        <v>2805</v>
      </c>
      <c r="F33" s="41">
        <f>+Month!E20+F32</f>
        <v>297</v>
      </c>
      <c r="G33" s="41">
        <f>+Month!F20+G32</f>
        <v>1205</v>
      </c>
      <c r="H33" s="41">
        <f>+Month!G20+H32</f>
        <v>1332</v>
      </c>
      <c r="I33" s="41"/>
      <c r="J33" s="41"/>
      <c r="K33" s="41"/>
      <c r="N33" s="46"/>
      <c r="O33" s="46"/>
      <c r="P33" s="46"/>
      <c r="Q33" s="46"/>
      <c r="R33" s="46"/>
      <c r="S33" s="46"/>
      <c r="T33" s="46"/>
      <c r="W33" s="22">
        <f t="shared" si="2"/>
        <v>331</v>
      </c>
      <c r="X33" s="34" t="str">
        <f t="shared" si="1"/>
        <v>Month!A331</v>
      </c>
      <c r="Y33" s="34" t="str">
        <f t="shared" si="1"/>
        <v>Month!B331</v>
      </c>
      <c r="Z33" s="34" t="str">
        <f t="shared" si="1"/>
        <v>Month!C331</v>
      </c>
      <c r="AA33" s="34" t="str">
        <f t="shared" si="1"/>
        <v>Month!D331</v>
      </c>
      <c r="AB33" s="34" t="str">
        <f t="shared" si="1"/>
        <v>Month!E331</v>
      </c>
      <c r="AC33" s="34" t="str">
        <f t="shared" si="1"/>
        <v>Month!F331</v>
      </c>
      <c r="AD33" s="34" t="str">
        <f t="shared" si="1"/>
        <v>Month!G331</v>
      </c>
      <c r="AE33" s="34" t="str">
        <f t="shared" si="1"/>
        <v>Month!H331</v>
      </c>
      <c r="AF33" s="34" t="str">
        <f t="shared" si="1"/>
        <v>Month!I331</v>
      </c>
      <c r="AG33" s="34" t="str">
        <f t="shared" si="1"/>
        <v>Month!J331</v>
      </c>
      <c r="AH33" s="34" t="str">
        <f t="shared" si="1"/>
        <v>Month!K331</v>
      </c>
      <c r="AI33" s="34" t="str">
        <f t="shared" si="1"/>
        <v>Month!L331</v>
      </c>
    </row>
    <row r="34" spans="1:36">
      <c r="A34" s="40">
        <v>1996</v>
      </c>
      <c r="B34" s="22" t="s">
        <v>43</v>
      </c>
      <c r="C34" s="41">
        <f>+Month!B21+C33</f>
        <v>33095</v>
      </c>
      <c r="D34" s="41">
        <f>+Month!C21+D33</f>
        <v>26116.98</v>
      </c>
      <c r="E34" s="41">
        <f>+Month!D21+E33</f>
        <v>3474</v>
      </c>
      <c r="F34" s="41">
        <f>+Month!E21+F33</f>
        <v>379</v>
      </c>
      <c r="G34" s="41">
        <f>+Month!F21+G33</f>
        <v>1518</v>
      </c>
      <c r="H34" s="41">
        <f>+Month!G21+H33</f>
        <v>1607</v>
      </c>
      <c r="I34" s="41"/>
      <c r="J34" s="41"/>
      <c r="K34" s="41"/>
      <c r="N34" s="46"/>
      <c r="O34" s="46"/>
      <c r="P34" s="46"/>
      <c r="Q34" s="46"/>
      <c r="R34" s="46"/>
      <c r="S34" s="46"/>
      <c r="T34" s="46"/>
      <c r="W34" s="22">
        <f t="shared" si="2"/>
        <v>332</v>
      </c>
      <c r="X34" s="34" t="str">
        <f t="shared" si="1"/>
        <v>Month!A332</v>
      </c>
      <c r="Y34" s="34" t="str">
        <f t="shared" si="1"/>
        <v>Month!B332</v>
      </c>
      <c r="Z34" s="34" t="str">
        <f t="shared" si="1"/>
        <v>Month!C332</v>
      </c>
      <c r="AA34" s="34" t="str">
        <f t="shared" si="1"/>
        <v>Month!D332</v>
      </c>
      <c r="AB34" s="34" t="str">
        <f t="shared" si="1"/>
        <v>Month!E332</v>
      </c>
      <c r="AC34" s="34" t="str">
        <f t="shared" si="1"/>
        <v>Month!F332</v>
      </c>
      <c r="AD34" s="34" t="str">
        <f t="shared" si="1"/>
        <v>Month!G332</v>
      </c>
      <c r="AE34" s="34" t="str">
        <f t="shared" si="1"/>
        <v>Month!H332</v>
      </c>
      <c r="AF34" s="34" t="str">
        <f t="shared" si="1"/>
        <v>Month!I332</v>
      </c>
      <c r="AG34" s="34" t="str">
        <f t="shared" si="1"/>
        <v>Month!J332</v>
      </c>
      <c r="AH34" s="34" t="str">
        <f t="shared" si="1"/>
        <v>Month!K332</v>
      </c>
      <c r="AI34" s="34" t="str">
        <f t="shared" si="1"/>
        <v>Month!L332</v>
      </c>
    </row>
    <row r="35" spans="1:36">
      <c r="A35" s="40">
        <v>1996</v>
      </c>
      <c r="B35" s="22" t="s">
        <v>106</v>
      </c>
      <c r="C35" s="41">
        <f>+Month!B22+C34</f>
        <v>38618</v>
      </c>
      <c r="D35" s="41">
        <f>+Month!C22+D34</f>
        <v>30168.98</v>
      </c>
      <c r="E35" s="41">
        <f>+Month!D22+E34</f>
        <v>4309</v>
      </c>
      <c r="F35" s="41">
        <f>+Month!E22+F34</f>
        <v>473</v>
      </c>
      <c r="G35" s="41">
        <f>+Month!F22+G34</f>
        <v>1837</v>
      </c>
      <c r="H35" s="41">
        <f>+Month!G22+H34</f>
        <v>1830</v>
      </c>
      <c r="I35" s="41"/>
      <c r="J35" s="41"/>
      <c r="K35" s="41"/>
      <c r="N35" s="46"/>
      <c r="O35" s="46"/>
      <c r="P35" s="46"/>
      <c r="Q35" s="46"/>
      <c r="R35" s="46"/>
      <c r="S35" s="46"/>
      <c r="T35" s="46"/>
      <c r="W35" s="22">
        <f t="shared" si="2"/>
        <v>333</v>
      </c>
      <c r="X35" s="34" t="str">
        <f t="shared" si="1"/>
        <v>Month!A333</v>
      </c>
      <c r="Y35" s="34" t="str">
        <f t="shared" si="1"/>
        <v>Month!B333</v>
      </c>
      <c r="Z35" s="34" t="str">
        <f t="shared" si="1"/>
        <v>Month!C333</v>
      </c>
      <c r="AA35" s="34" t="str">
        <f t="shared" si="1"/>
        <v>Month!D333</v>
      </c>
      <c r="AB35" s="34" t="str">
        <f t="shared" si="1"/>
        <v>Month!E333</v>
      </c>
      <c r="AC35" s="34" t="str">
        <f t="shared" si="1"/>
        <v>Month!F333</v>
      </c>
      <c r="AD35" s="34" t="str">
        <f t="shared" si="1"/>
        <v>Month!G333</v>
      </c>
      <c r="AE35" s="34" t="str">
        <f t="shared" si="1"/>
        <v>Month!H333</v>
      </c>
      <c r="AF35" s="34" t="str">
        <f t="shared" si="1"/>
        <v>Month!I333</v>
      </c>
      <c r="AG35" s="34" t="str">
        <f t="shared" si="1"/>
        <v>Month!J333</v>
      </c>
      <c r="AH35" s="34" t="str">
        <f t="shared" si="1"/>
        <v>Month!K333</v>
      </c>
      <c r="AI35" s="34" t="str">
        <f t="shared" si="1"/>
        <v>Month!L333</v>
      </c>
    </row>
    <row r="36" spans="1:36">
      <c r="A36" s="40">
        <v>1996</v>
      </c>
      <c r="B36" s="22" t="s">
        <v>45</v>
      </c>
      <c r="C36" s="41">
        <f>+Month!B23+C35</f>
        <v>43312</v>
      </c>
      <c r="D36" s="41">
        <f>+Month!C23+D35</f>
        <v>33699.800000000003</v>
      </c>
      <c r="E36" s="41">
        <f>+Month!D23+E35</f>
        <v>4965</v>
      </c>
      <c r="F36" s="41">
        <f>+Month!E23+F35</f>
        <v>557</v>
      </c>
      <c r="G36" s="41">
        <f>+Month!F23+G35</f>
        <v>2111</v>
      </c>
      <c r="H36" s="41">
        <f>+Month!G23+H35</f>
        <v>1979</v>
      </c>
      <c r="I36" s="41"/>
      <c r="J36" s="41"/>
      <c r="K36" s="41"/>
      <c r="N36" s="46"/>
      <c r="O36" s="46"/>
      <c r="P36" s="46"/>
      <c r="Q36" s="46"/>
      <c r="R36" s="46"/>
      <c r="S36" s="46"/>
      <c r="T36" s="46"/>
    </row>
    <row r="37" spans="1:36">
      <c r="A37" s="40">
        <v>1996</v>
      </c>
      <c r="B37" s="22" t="s">
        <v>46</v>
      </c>
      <c r="C37" s="41">
        <f>+Month!B24+C36</f>
        <v>47868</v>
      </c>
      <c r="D37" s="41">
        <f>+Month!C24+D36</f>
        <v>37130.11</v>
      </c>
      <c r="E37" s="41">
        <f>+Month!D24+E36</f>
        <v>5634</v>
      </c>
      <c r="F37" s="41">
        <f>+Month!E24+F36</f>
        <v>630</v>
      </c>
      <c r="G37" s="41">
        <f>+Month!F24+G36</f>
        <v>2319</v>
      </c>
      <c r="H37" s="41">
        <f>+Month!G24+H36</f>
        <v>2155</v>
      </c>
      <c r="I37" s="41"/>
      <c r="J37" s="41"/>
      <c r="K37" s="41"/>
      <c r="N37" s="46"/>
      <c r="O37" s="46"/>
      <c r="P37" s="46"/>
      <c r="Q37" s="46"/>
      <c r="R37" s="46"/>
      <c r="S37" s="46"/>
      <c r="T37" s="46"/>
      <c r="AA37" s="22" t="s">
        <v>582</v>
      </c>
    </row>
    <row r="38" spans="1:36">
      <c r="A38" s="40">
        <v>1996</v>
      </c>
      <c r="B38" s="22" t="s">
        <v>107</v>
      </c>
      <c r="C38" s="41">
        <f>+Month!B25+C37</f>
        <v>53345</v>
      </c>
      <c r="D38" s="41">
        <f>+Month!C25+D37</f>
        <v>41241.08</v>
      </c>
      <c r="E38" s="41">
        <f>+Month!D25+E37</f>
        <v>6463</v>
      </c>
      <c r="F38" s="41">
        <f>+Month!E25+F37</f>
        <v>708</v>
      </c>
      <c r="G38" s="41">
        <f>+Month!F25+G37</f>
        <v>2574</v>
      </c>
      <c r="H38" s="41">
        <f>+Month!G25+H37</f>
        <v>2359</v>
      </c>
      <c r="I38" s="41"/>
      <c r="J38" s="41"/>
      <c r="K38" s="41"/>
      <c r="N38" s="46"/>
      <c r="O38" s="46"/>
      <c r="P38" s="46"/>
      <c r="Q38" s="46"/>
      <c r="R38" s="46"/>
      <c r="S38" s="46"/>
      <c r="T38" s="46"/>
      <c r="X38" s="22" t="s">
        <v>64</v>
      </c>
      <c r="Y38" s="22" t="s">
        <v>61</v>
      </c>
      <c r="Z38" s="22" t="s">
        <v>54</v>
      </c>
      <c r="AA38" s="22" t="s">
        <v>62</v>
      </c>
      <c r="AB38" s="22" t="s">
        <v>55</v>
      </c>
      <c r="AC38" s="22" t="s">
        <v>63</v>
      </c>
      <c r="AD38" s="22" t="s">
        <v>56</v>
      </c>
      <c r="AE38" s="22" t="s">
        <v>57</v>
      </c>
      <c r="AF38" s="22" t="s">
        <v>58</v>
      </c>
      <c r="AG38" s="22" t="s">
        <v>59</v>
      </c>
      <c r="AH38" s="22" t="s">
        <v>60</v>
      </c>
    </row>
    <row r="39" spans="1:36">
      <c r="A39" s="40">
        <v>1996</v>
      </c>
      <c r="B39" s="22" t="s">
        <v>48</v>
      </c>
      <c r="C39" s="41">
        <f>+Month!B26+C38</f>
        <v>58295</v>
      </c>
      <c r="D39" s="41">
        <f>+Month!C26+D38</f>
        <v>44845.22</v>
      </c>
      <c r="E39" s="41">
        <f>+Month!D26+E38</f>
        <v>7128</v>
      </c>
      <c r="F39" s="41">
        <f>+Month!E26+F38</f>
        <v>785</v>
      </c>
      <c r="G39" s="41">
        <f>+Month!F26+G38</f>
        <v>2905</v>
      </c>
      <c r="H39" s="41">
        <f>+Month!G26+H38</f>
        <v>2632</v>
      </c>
      <c r="I39" s="41"/>
      <c r="J39" s="41"/>
      <c r="K39" s="41"/>
      <c r="N39" s="46"/>
      <c r="O39" s="46"/>
      <c r="P39" s="46"/>
      <c r="Q39" s="46"/>
      <c r="R39" s="46"/>
      <c r="S39" s="46"/>
      <c r="T39" s="46"/>
      <c r="W39" s="105">
        <f>W21+15</f>
        <v>334</v>
      </c>
      <c r="X39" s="34" t="str">
        <f t="shared" ref="X39:AH40" si="3">$AA$37&amp;X$38&amp;$W39</f>
        <v>calculation_hide!B334</v>
      </c>
      <c r="Y39" s="34" t="str">
        <f t="shared" si="3"/>
        <v>calculation_hide!C334</v>
      </c>
      <c r="Z39" s="34" t="str">
        <f t="shared" si="3"/>
        <v>calculation_hide!D334</v>
      </c>
      <c r="AA39" s="34" t="str">
        <f t="shared" si="3"/>
        <v>calculation_hide!E334</v>
      </c>
      <c r="AB39" s="34" t="str">
        <f t="shared" si="3"/>
        <v>calculation_hide!F334</v>
      </c>
      <c r="AC39" s="34" t="str">
        <f t="shared" si="3"/>
        <v>calculation_hide!G334</v>
      </c>
      <c r="AD39" s="34" t="str">
        <f t="shared" si="3"/>
        <v>calculation_hide!H334</v>
      </c>
      <c r="AE39" s="34" t="str">
        <f t="shared" si="3"/>
        <v>calculation_hide!I334</v>
      </c>
      <c r="AF39" s="34" t="str">
        <f t="shared" si="3"/>
        <v>calculation_hide!J334</v>
      </c>
      <c r="AG39" s="34" t="str">
        <f t="shared" si="3"/>
        <v>calculation_hide!K334</v>
      </c>
      <c r="AH39" s="34" t="str">
        <f t="shared" si="3"/>
        <v>calculation_hide!L334</v>
      </c>
    </row>
    <row r="40" spans="1:36">
      <c r="A40" s="40">
        <v>1996</v>
      </c>
      <c r="B40" s="22" t="s">
        <v>49</v>
      </c>
      <c r="C40" s="41">
        <f>+Month!B27+C39</f>
        <v>63910</v>
      </c>
      <c r="D40" s="41">
        <f>+Month!C27+D39</f>
        <v>49072.130000000005</v>
      </c>
      <c r="E40" s="41">
        <f>+Month!D27+E39</f>
        <v>7796</v>
      </c>
      <c r="F40" s="41">
        <f>+Month!E27+F39</f>
        <v>852</v>
      </c>
      <c r="G40" s="41">
        <f>+Month!F27+G39</f>
        <v>3264</v>
      </c>
      <c r="H40" s="41">
        <f>+Month!G27+H39</f>
        <v>2926</v>
      </c>
      <c r="I40" s="41"/>
      <c r="J40" s="41"/>
      <c r="K40" s="41"/>
      <c r="N40" s="46"/>
      <c r="O40" s="46"/>
      <c r="P40" s="46"/>
      <c r="Q40" s="46"/>
      <c r="R40" s="46"/>
      <c r="S40" s="46"/>
      <c r="T40" s="46"/>
      <c r="W40" s="22">
        <f>W39+12</f>
        <v>346</v>
      </c>
      <c r="X40" s="34" t="str">
        <f t="shared" si="3"/>
        <v>calculation_hide!B346</v>
      </c>
      <c r="Y40" s="34" t="str">
        <f t="shared" si="3"/>
        <v>calculation_hide!C346</v>
      </c>
      <c r="Z40" s="34" t="str">
        <f t="shared" si="3"/>
        <v>calculation_hide!D346</v>
      </c>
      <c r="AA40" s="34" t="str">
        <f t="shared" si="3"/>
        <v>calculation_hide!E346</v>
      </c>
      <c r="AB40" s="34" t="str">
        <f t="shared" si="3"/>
        <v>calculation_hide!F346</v>
      </c>
      <c r="AC40" s="34" t="str">
        <f t="shared" si="3"/>
        <v>calculation_hide!G346</v>
      </c>
      <c r="AD40" s="34" t="str">
        <f t="shared" si="3"/>
        <v>calculation_hide!H346</v>
      </c>
      <c r="AE40" s="34" t="str">
        <f t="shared" si="3"/>
        <v>calculation_hide!I346</v>
      </c>
      <c r="AF40" s="34" t="str">
        <f t="shared" si="3"/>
        <v>calculation_hide!J346</v>
      </c>
      <c r="AG40" s="34" t="str">
        <f t="shared" si="3"/>
        <v>calculation_hide!K346</v>
      </c>
      <c r="AH40" s="34" t="str">
        <f t="shared" si="3"/>
        <v>calculation_hide!L346</v>
      </c>
    </row>
    <row r="41" spans="1:36" s="37" customFormat="1">
      <c r="A41" s="44">
        <v>1996</v>
      </c>
      <c r="B41" s="37" t="s">
        <v>108</v>
      </c>
      <c r="C41" s="45">
        <f>+Month!B28+C40</f>
        <v>71400</v>
      </c>
      <c r="D41" s="45">
        <f>+Month!C28+D40</f>
        <v>54892.700000000004</v>
      </c>
      <c r="E41" s="45">
        <f>+Month!D28+E40</f>
        <v>8632</v>
      </c>
      <c r="F41" s="45">
        <f>+Month!E28+F40</f>
        <v>947</v>
      </c>
      <c r="G41" s="45">
        <f>+Month!F28+G40</f>
        <v>3640</v>
      </c>
      <c r="H41" s="45">
        <f>+Month!G28+H40</f>
        <v>3288</v>
      </c>
      <c r="I41" s="41"/>
      <c r="J41" s="41"/>
      <c r="K41" s="41"/>
      <c r="L41" s="22"/>
      <c r="M41" s="22"/>
      <c r="N41" s="48"/>
      <c r="O41" s="48"/>
      <c r="P41" s="31"/>
      <c r="Q41" s="31"/>
      <c r="R41" s="31"/>
      <c r="S41" s="31"/>
      <c r="T41" s="31"/>
      <c r="U41" s="22"/>
      <c r="V41" s="22"/>
      <c r="W41" s="22"/>
      <c r="X41" s="22"/>
      <c r="Y41" s="22"/>
      <c r="Z41" s="22"/>
      <c r="AA41" s="22"/>
      <c r="AB41" s="22"/>
      <c r="AC41" s="22"/>
      <c r="AD41" s="22"/>
      <c r="AE41" s="22"/>
      <c r="AF41" s="22"/>
      <c r="AG41" s="22"/>
      <c r="AH41" s="22"/>
      <c r="AI41" s="22"/>
      <c r="AJ41" s="22"/>
    </row>
    <row r="42" spans="1:36">
      <c r="A42" s="40">
        <v>1997</v>
      </c>
      <c r="B42" s="22" t="s">
        <v>39</v>
      </c>
      <c r="C42" s="41">
        <f>+Month!B29</f>
        <v>6395</v>
      </c>
      <c r="D42" s="41">
        <f>+Month!C29</f>
        <v>5110.2</v>
      </c>
      <c r="E42" s="41">
        <f>+Month!D29</f>
        <v>669</v>
      </c>
      <c r="F42" s="41">
        <f>+Month!E29</f>
        <v>87</v>
      </c>
      <c r="G42" s="41">
        <f>+Month!F29</f>
        <v>218</v>
      </c>
      <c r="H42" s="41">
        <f>+Month!G29</f>
        <v>311</v>
      </c>
      <c r="I42" s="41"/>
      <c r="J42" s="41"/>
      <c r="K42" s="41"/>
      <c r="N42" s="31"/>
      <c r="O42" s="31"/>
      <c r="P42" s="31"/>
      <c r="Q42" s="31"/>
      <c r="R42" s="31"/>
      <c r="S42" s="31"/>
      <c r="T42" s="31"/>
    </row>
    <row r="43" spans="1:36">
      <c r="A43" s="40">
        <v>1997</v>
      </c>
      <c r="B43" s="22" t="s">
        <v>40</v>
      </c>
      <c r="C43" s="41">
        <f>+Month!B30+C42</f>
        <v>12142</v>
      </c>
      <c r="D43" s="41">
        <f>+Month!C30+D42</f>
        <v>9507.630000000001</v>
      </c>
      <c r="E43" s="41">
        <f>+Month!D30+E42</f>
        <v>1337</v>
      </c>
      <c r="F43" s="41">
        <f>+Month!E30+F42</f>
        <v>151</v>
      </c>
      <c r="G43" s="41">
        <f>+Month!F30+G42</f>
        <v>512</v>
      </c>
      <c r="H43" s="41">
        <f>+Month!G30+H42</f>
        <v>634</v>
      </c>
      <c r="I43" s="41"/>
      <c r="J43" s="41"/>
      <c r="K43" s="41"/>
      <c r="N43" s="31"/>
      <c r="O43" s="31"/>
      <c r="P43" s="31"/>
      <c r="Q43" s="31"/>
      <c r="R43" s="31"/>
      <c r="S43" s="31"/>
      <c r="T43" s="31"/>
    </row>
    <row r="44" spans="1:36">
      <c r="A44" s="40">
        <v>1997</v>
      </c>
      <c r="B44" s="22" t="s">
        <v>105</v>
      </c>
      <c r="C44" s="41">
        <f>+Month!B31+C43</f>
        <v>18475</v>
      </c>
      <c r="D44" s="41">
        <f>+Month!C31+D43</f>
        <v>14270.25</v>
      </c>
      <c r="E44" s="41">
        <f>+Month!D31+E43</f>
        <v>2189</v>
      </c>
      <c r="F44" s="41">
        <f>+Month!E31+F43</f>
        <v>234</v>
      </c>
      <c r="G44" s="41">
        <f>+Month!F31+G43</f>
        <v>826</v>
      </c>
      <c r="H44" s="41">
        <f>+Month!G31+H43</f>
        <v>956</v>
      </c>
      <c r="I44" s="41"/>
      <c r="J44" s="41"/>
      <c r="K44" s="41"/>
      <c r="N44" s="31"/>
      <c r="O44" s="31"/>
      <c r="P44" s="31"/>
      <c r="Q44" s="31"/>
      <c r="R44" s="31"/>
      <c r="S44" s="31"/>
      <c r="T44" s="31"/>
    </row>
    <row r="45" spans="1:36">
      <c r="A45" s="40">
        <v>1997</v>
      </c>
      <c r="B45" s="22" t="s">
        <v>42</v>
      </c>
      <c r="C45" s="41">
        <f>+Month!B32+C44</f>
        <v>22784</v>
      </c>
      <c r="D45" s="41">
        <f>+Month!C32+D44</f>
        <v>17383.27</v>
      </c>
      <c r="E45" s="41">
        <f>+Month!D32+E44</f>
        <v>2867</v>
      </c>
      <c r="F45" s="41">
        <f>+Month!E32+F44</f>
        <v>301</v>
      </c>
      <c r="G45" s="41">
        <f>+Month!F32+G44</f>
        <v>1069</v>
      </c>
      <c r="H45" s="41">
        <f>+Month!G32+H44</f>
        <v>1165</v>
      </c>
      <c r="I45" s="41"/>
      <c r="J45" s="41"/>
      <c r="K45" s="41"/>
      <c r="N45" s="31"/>
      <c r="O45" s="31"/>
      <c r="P45" s="31"/>
      <c r="Q45" s="31"/>
      <c r="R45" s="31"/>
      <c r="S45" s="31"/>
      <c r="T45" s="31"/>
    </row>
    <row r="46" spans="1:36">
      <c r="A46" s="40">
        <v>1997</v>
      </c>
      <c r="B46" s="22" t="s">
        <v>43</v>
      </c>
      <c r="C46" s="41">
        <f>+Month!B33+C45</f>
        <v>26700</v>
      </c>
      <c r="D46" s="41">
        <f>+Month!C33+D45</f>
        <v>20117.72</v>
      </c>
      <c r="E46" s="41">
        <f>+Month!D33+E45</f>
        <v>3545</v>
      </c>
      <c r="F46" s="41">
        <f>+Month!E33+F45</f>
        <v>369</v>
      </c>
      <c r="G46" s="41">
        <f>+Month!F33+G45</f>
        <v>1274</v>
      </c>
      <c r="H46" s="41">
        <f>+Month!G33+H45</f>
        <v>1395</v>
      </c>
      <c r="I46" s="41"/>
      <c r="J46" s="41"/>
      <c r="K46" s="41"/>
      <c r="N46" s="31"/>
      <c r="O46" s="31"/>
      <c r="P46" s="31"/>
      <c r="Q46" s="31"/>
      <c r="R46" s="31"/>
      <c r="S46" s="31"/>
      <c r="T46" s="31"/>
    </row>
    <row r="47" spans="1:36">
      <c r="A47" s="40">
        <v>1997</v>
      </c>
      <c r="B47" s="22" t="s">
        <v>106</v>
      </c>
      <c r="C47" s="41">
        <f>+Month!B34+C46</f>
        <v>31613</v>
      </c>
      <c r="D47" s="41">
        <f>+Month!C34+D46</f>
        <v>23570.97</v>
      </c>
      <c r="E47" s="41">
        <f>+Month!D34+E46</f>
        <v>4394</v>
      </c>
      <c r="F47" s="41">
        <f>+Month!E34+F46</f>
        <v>447</v>
      </c>
      <c r="G47" s="41">
        <f>+Month!F34+G46</f>
        <v>1535</v>
      </c>
      <c r="H47" s="41">
        <f>+Month!G34+H46</f>
        <v>1667</v>
      </c>
      <c r="I47" s="41"/>
      <c r="J47" s="41"/>
      <c r="K47" s="41"/>
      <c r="N47" s="31"/>
      <c r="O47" s="31"/>
      <c r="P47" s="31"/>
      <c r="Q47" s="31"/>
      <c r="R47" s="31"/>
      <c r="S47" s="31"/>
      <c r="T47" s="31"/>
    </row>
    <row r="48" spans="1:36">
      <c r="A48" s="40">
        <v>1997</v>
      </c>
      <c r="B48" s="22" t="s">
        <v>45</v>
      </c>
      <c r="C48" s="41">
        <f>+Month!B35+C47</f>
        <v>35497</v>
      </c>
      <c r="D48" s="41">
        <f>+Month!C35+D47</f>
        <v>26279.730000000003</v>
      </c>
      <c r="E48" s="41">
        <f>+Month!D35+E47</f>
        <v>5082</v>
      </c>
      <c r="F48" s="41">
        <f>+Month!E35+F47</f>
        <v>521</v>
      </c>
      <c r="G48" s="41">
        <f>+Month!F35+G47</f>
        <v>1745</v>
      </c>
      <c r="H48" s="41">
        <f>+Month!G35+H47</f>
        <v>1870</v>
      </c>
      <c r="I48" s="41"/>
      <c r="J48" s="41"/>
      <c r="K48" s="41"/>
      <c r="N48" s="31"/>
      <c r="O48" s="31"/>
      <c r="P48" s="31"/>
      <c r="Q48" s="31"/>
      <c r="R48" s="31"/>
      <c r="S48" s="31"/>
      <c r="T48" s="31"/>
    </row>
    <row r="49" spans="1:20">
      <c r="A49" s="40">
        <v>1997</v>
      </c>
      <c r="B49" s="22" t="s">
        <v>46</v>
      </c>
      <c r="C49" s="41">
        <f>+Month!B36+C48</f>
        <v>39436</v>
      </c>
      <c r="D49" s="41">
        <f>+Month!C36+D48</f>
        <v>29146.090000000004</v>
      </c>
      <c r="E49" s="41">
        <f>+Month!D36+E48</f>
        <v>5750</v>
      </c>
      <c r="F49" s="41">
        <f>+Month!E36+F48</f>
        <v>595</v>
      </c>
      <c r="G49" s="41">
        <f>+Month!F36+G48</f>
        <v>1859</v>
      </c>
      <c r="H49" s="41">
        <f>+Month!G36+H48</f>
        <v>2087</v>
      </c>
      <c r="I49" s="41"/>
      <c r="J49" s="41"/>
      <c r="K49" s="41"/>
      <c r="N49" s="31"/>
      <c r="O49" s="31"/>
      <c r="P49" s="31"/>
      <c r="Q49" s="31"/>
      <c r="R49" s="31"/>
      <c r="S49" s="31"/>
      <c r="T49" s="31"/>
    </row>
    <row r="50" spans="1:20">
      <c r="A50" s="40">
        <v>1997</v>
      </c>
      <c r="B50" s="22" t="s">
        <v>107</v>
      </c>
      <c r="C50" s="41">
        <f>+Month!B37+C49</f>
        <v>45207</v>
      </c>
      <c r="D50" s="41">
        <f>+Month!C37+D49</f>
        <v>33514.170000000006</v>
      </c>
      <c r="E50" s="41">
        <f>+Month!D37+E49</f>
        <v>6578</v>
      </c>
      <c r="F50" s="41">
        <f>+Month!E37+F49</f>
        <v>667</v>
      </c>
      <c r="G50" s="41">
        <f>+Month!F37+G49</f>
        <v>2098</v>
      </c>
      <c r="H50" s="41">
        <f>+Month!G37+H49</f>
        <v>2350</v>
      </c>
      <c r="I50" s="41"/>
      <c r="J50" s="41"/>
      <c r="K50" s="41"/>
      <c r="N50" s="31"/>
      <c r="O50" s="31"/>
      <c r="P50" s="31"/>
      <c r="Q50" s="31"/>
      <c r="R50" s="31"/>
      <c r="S50" s="31"/>
      <c r="T50" s="31"/>
    </row>
    <row r="51" spans="1:20">
      <c r="A51" s="40">
        <v>1997</v>
      </c>
      <c r="B51" s="22" t="s">
        <v>48</v>
      </c>
      <c r="C51" s="41">
        <f>+Month!B38+C50</f>
        <v>50332</v>
      </c>
      <c r="D51" s="41">
        <f>+Month!C38+D50</f>
        <v>37403.620000000003</v>
      </c>
      <c r="E51" s="41">
        <f>+Month!D38+E50</f>
        <v>7245</v>
      </c>
      <c r="F51" s="41">
        <f>+Month!E38+F50</f>
        <v>719</v>
      </c>
      <c r="G51" s="41">
        <f>+Month!F38+G50</f>
        <v>2362</v>
      </c>
      <c r="H51" s="41">
        <f>+Month!G38+H50</f>
        <v>2604</v>
      </c>
      <c r="I51" s="41"/>
      <c r="J51" s="41"/>
      <c r="K51" s="41"/>
      <c r="N51" s="49"/>
      <c r="O51" s="49"/>
      <c r="P51" s="49"/>
      <c r="Q51" s="49"/>
      <c r="R51" s="49"/>
      <c r="S51" s="49"/>
      <c r="T51" s="49"/>
    </row>
    <row r="52" spans="1:20">
      <c r="A52" s="40">
        <v>1997</v>
      </c>
      <c r="B52" s="22" t="s">
        <v>49</v>
      </c>
      <c r="C52" s="41">
        <f>+Month!B39+C51</f>
        <v>55799</v>
      </c>
      <c r="D52" s="41">
        <f>+Month!C39+D51</f>
        <v>41610.800000000003</v>
      </c>
      <c r="E52" s="41">
        <f>+Month!D39+E51</f>
        <v>7916</v>
      </c>
      <c r="F52" s="41">
        <f>+Month!E39+F51</f>
        <v>783</v>
      </c>
      <c r="G52" s="41">
        <f>+Month!F39+G51</f>
        <v>2588</v>
      </c>
      <c r="H52" s="41">
        <f>+Month!G39+H51</f>
        <v>2902</v>
      </c>
      <c r="I52" s="41"/>
      <c r="J52" s="41"/>
      <c r="K52" s="41"/>
      <c r="N52" s="49"/>
      <c r="O52" s="49"/>
      <c r="P52" s="49"/>
      <c r="Q52" s="49"/>
      <c r="R52" s="49"/>
      <c r="S52" s="49"/>
      <c r="T52" s="49"/>
    </row>
    <row r="53" spans="1:20">
      <c r="A53" s="44">
        <v>1997</v>
      </c>
      <c r="B53" s="37" t="s">
        <v>108</v>
      </c>
      <c r="C53" s="45">
        <f>+Month!B40+C52</f>
        <v>63080</v>
      </c>
      <c r="D53" s="45">
        <f>+Month!C40+D52</f>
        <v>47333.240000000005</v>
      </c>
      <c r="E53" s="45">
        <f>+Month!D40+E52</f>
        <v>8750</v>
      </c>
      <c r="F53" s="45">
        <f>+Month!E40+F52</f>
        <v>864</v>
      </c>
      <c r="G53" s="45">
        <f>+Month!F40+G52</f>
        <v>2888</v>
      </c>
      <c r="H53" s="45">
        <f>+Month!G40+H52</f>
        <v>3246</v>
      </c>
      <c r="I53" s="41"/>
      <c r="J53" s="41"/>
      <c r="K53" s="41"/>
      <c r="N53" s="49"/>
      <c r="O53" s="49"/>
      <c r="P53" s="49"/>
      <c r="Q53" s="49"/>
      <c r="R53" s="49"/>
      <c r="S53" s="49"/>
      <c r="T53" s="49"/>
    </row>
    <row r="54" spans="1:20">
      <c r="A54" s="40">
        <v>1998</v>
      </c>
      <c r="B54" s="22" t="s">
        <v>39</v>
      </c>
      <c r="C54" s="41">
        <f>+Month!B41</f>
        <v>5518</v>
      </c>
      <c r="D54" s="41">
        <f>+Month!C41</f>
        <v>4325.4399999999996</v>
      </c>
      <c r="E54" s="41">
        <f>+Month!D41</f>
        <v>652</v>
      </c>
      <c r="F54" s="41">
        <f>+Month!E41</f>
        <v>39</v>
      </c>
      <c r="G54" s="41">
        <f>+Month!F41</f>
        <v>244</v>
      </c>
      <c r="H54" s="41">
        <f>+Month!G41</f>
        <v>258</v>
      </c>
      <c r="I54" s="41"/>
      <c r="J54" s="41"/>
      <c r="K54" s="41"/>
      <c r="N54" s="31"/>
      <c r="O54" s="31"/>
      <c r="P54" s="31"/>
      <c r="Q54" s="31"/>
      <c r="R54" s="31"/>
      <c r="S54" s="31"/>
      <c r="T54" s="31"/>
    </row>
    <row r="55" spans="1:20">
      <c r="A55" s="40">
        <v>1998</v>
      </c>
      <c r="B55" s="22" t="s">
        <v>40</v>
      </c>
      <c r="C55" s="41">
        <f>+Month!B42+C54</f>
        <v>11259</v>
      </c>
      <c r="D55" s="41">
        <f>+Month!C42+D54</f>
        <v>8859.52</v>
      </c>
      <c r="E55" s="41">
        <f>+Month!D42+E54</f>
        <v>1316</v>
      </c>
      <c r="F55" s="41">
        <f>+Month!E42+F54</f>
        <v>68</v>
      </c>
      <c r="G55" s="41">
        <f>+Month!F42+G54</f>
        <v>521</v>
      </c>
      <c r="H55" s="41">
        <f>+Month!G42+H54</f>
        <v>495</v>
      </c>
      <c r="I55" s="41"/>
      <c r="J55" s="41"/>
      <c r="K55" s="41"/>
      <c r="N55" s="31"/>
      <c r="O55" s="31"/>
      <c r="P55" s="31"/>
      <c r="Q55" s="31"/>
      <c r="R55" s="31"/>
      <c r="S55" s="31"/>
      <c r="T55" s="31"/>
    </row>
    <row r="56" spans="1:20">
      <c r="A56" s="40">
        <v>1998</v>
      </c>
      <c r="B56" s="22" t="s">
        <v>41</v>
      </c>
      <c r="C56" s="41">
        <f>+Month!B43+C55</f>
        <v>17910</v>
      </c>
      <c r="D56" s="41">
        <f>+Month!C43+D55</f>
        <v>14085.48</v>
      </c>
      <c r="E56" s="41">
        <f>+Month!D43+E55</f>
        <v>2150</v>
      </c>
      <c r="F56" s="41">
        <f>+Month!E43+F55</f>
        <v>128</v>
      </c>
      <c r="G56" s="41">
        <f>+Month!F43+G55</f>
        <v>772</v>
      </c>
      <c r="H56" s="41">
        <f>+Month!G43+H55</f>
        <v>775</v>
      </c>
      <c r="I56" s="41"/>
      <c r="J56" s="41"/>
      <c r="K56" s="41"/>
      <c r="N56" s="31"/>
      <c r="O56" s="31"/>
      <c r="P56" s="31"/>
      <c r="Q56" s="31"/>
      <c r="R56" s="31"/>
      <c r="S56" s="31"/>
      <c r="T56" s="31"/>
    </row>
    <row r="57" spans="1:20">
      <c r="A57" s="40">
        <v>1998</v>
      </c>
      <c r="B57" s="22" t="s">
        <v>42</v>
      </c>
      <c r="C57" s="41">
        <f>+Month!B44+C56</f>
        <v>23012</v>
      </c>
      <c r="D57" s="41">
        <f>+Month!C44+D56</f>
        <v>18084.63</v>
      </c>
      <c r="E57" s="41">
        <f>+Month!D44+E56</f>
        <v>2816</v>
      </c>
      <c r="F57" s="41">
        <f>+Month!E44+F56</f>
        <v>185</v>
      </c>
      <c r="G57" s="41">
        <f>+Month!F44+G56</f>
        <v>973</v>
      </c>
      <c r="H57" s="41">
        <f>+Month!G44+H56</f>
        <v>955</v>
      </c>
      <c r="I57" s="41"/>
      <c r="J57" s="41"/>
      <c r="K57" s="41"/>
      <c r="N57" s="31"/>
      <c r="O57" s="31"/>
      <c r="P57" s="31"/>
      <c r="Q57" s="31"/>
      <c r="R57" s="31"/>
      <c r="S57" s="31"/>
      <c r="T57" s="31"/>
    </row>
    <row r="58" spans="1:20">
      <c r="A58" s="40">
        <v>1998</v>
      </c>
      <c r="B58" s="22" t="s">
        <v>43</v>
      </c>
      <c r="C58" s="41">
        <f>+Month!B45+C57</f>
        <v>27561</v>
      </c>
      <c r="D58" s="41">
        <f>+Month!C45+D57</f>
        <v>21550.280000000002</v>
      </c>
      <c r="E58" s="41">
        <f>+Month!D45+E57</f>
        <v>3494</v>
      </c>
      <c r="F58" s="41">
        <f>+Month!E45+F57</f>
        <v>233</v>
      </c>
      <c r="G58" s="41">
        <f>+Month!F45+G57</f>
        <v>1132</v>
      </c>
      <c r="H58" s="41">
        <f>+Month!G45+H57</f>
        <v>1153</v>
      </c>
      <c r="I58" s="41"/>
      <c r="J58" s="41"/>
      <c r="K58" s="41"/>
      <c r="N58" s="31"/>
      <c r="O58" s="31"/>
      <c r="P58" s="31"/>
      <c r="Q58" s="31"/>
      <c r="R58" s="31"/>
      <c r="S58" s="31"/>
      <c r="T58" s="31"/>
    </row>
    <row r="59" spans="1:20">
      <c r="A59" s="40">
        <v>1998</v>
      </c>
      <c r="B59" s="22" t="s">
        <v>44</v>
      </c>
      <c r="C59" s="41">
        <f>+Month!B46+C58</f>
        <v>32636</v>
      </c>
      <c r="D59" s="41">
        <f>+Month!C46+D58</f>
        <v>25262.400000000001</v>
      </c>
      <c r="E59" s="41">
        <f>+Month!D46+E58</f>
        <v>4354</v>
      </c>
      <c r="F59" s="41">
        <f>+Month!E46+F58</f>
        <v>278</v>
      </c>
      <c r="G59" s="41">
        <f>+Month!F46+G58</f>
        <v>1362</v>
      </c>
      <c r="H59" s="41">
        <f>+Month!G46+H58</f>
        <v>1380</v>
      </c>
      <c r="I59" s="41"/>
      <c r="J59" s="41"/>
      <c r="K59" s="41"/>
      <c r="N59" s="31"/>
      <c r="O59" s="31"/>
      <c r="P59" s="31"/>
      <c r="Q59" s="31"/>
      <c r="R59" s="31"/>
      <c r="S59" s="31"/>
      <c r="T59" s="31"/>
    </row>
    <row r="60" spans="1:20">
      <c r="A60" s="40">
        <v>1998</v>
      </c>
      <c r="B60" s="22" t="s">
        <v>45</v>
      </c>
      <c r="C60" s="41">
        <f>+Month!B47+C59</f>
        <v>37230</v>
      </c>
      <c r="D60" s="41">
        <f>+Month!C47+D59</f>
        <v>28732.02</v>
      </c>
      <c r="E60" s="41">
        <f>+Month!D47+E59</f>
        <v>5024</v>
      </c>
      <c r="F60" s="41">
        <f>+Month!E47+F59</f>
        <v>334</v>
      </c>
      <c r="G60" s="41">
        <f>+Month!F47+G59</f>
        <v>1599</v>
      </c>
      <c r="H60" s="41">
        <f>+Month!G47+H59</f>
        <v>1541</v>
      </c>
      <c r="I60" s="41"/>
      <c r="J60" s="41"/>
      <c r="K60" s="41"/>
      <c r="N60" s="31"/>
      <c r="O60" s="31"/>
      <c r="P60" s="31"/>
      <c r="Q60" s="31"/>
      <c r="R60" s="31"/>
      <c r="S60" s="31"/>
      <c r="T60" s="31"/>
    </row>
    <row r="61" spans="1:20">
      <c r="A61" s="40">
        <v>1998</v>
      </c>
      <c r="B61" s="22" t="s">
        <v>46</v>
      </c>
      <c r="C61" s="41">
        <f>+Month!B48+C60</f>
        <v>41344</v>
      </c>
      <c r="D61" s="41">
        <f>+Month!C48+D60</f>
        <v>31809.58</v>
      </c>
      <c r="E61" s="41">
        <f>+Month!D48+E60</f>
        <v>5708</v>
      </c>
      <c r="F61" s="41">
        <f>+Month!E48+F60</f>
        <v>389</v>
      </c>
      <c r="G61" s="41">
        <f>+Month!F48+G60</f>
        <v>1750</v>
      </c>
      <c r="H61" s="41">
        <f>+Month!G48+H60</f>
        <v>1689</v>
      </c>
      <c r="I61" s="41"/>
      <c r="J61" s="41"/>
      <c r="K61" s="41"/>
      <c r="N61" s="31"/>
      <c r="O61" s="31"/>
      <c r="P61" s="31"/>
      <c r="Q61" s="31"/>
      <c r="R61" s="31"/>
      <c r="S61" s="31"/>
      <c r="T61" s="31"/>
    </row>
    <row r="62" spans="1:20">
      <c r="A62" s="40">
        <v>1998</v>
      </c>
      <c r="B62" s="22" t="s">
        <v>47</v>
      </c>
      <c r="C62" s="41">
        <f>+Month!B49+C61</f>
        <v>46901</v>
      </c>
      <c r="D62" s="41">
        <f>+Month!C49+D61</f>
        <v>36076.26</v>
      </c>
      <c r="E62" s="41">
        <f>+Month!D49+E61</f>
        <v>6572</v>
      </c>
      <c r="F62" s="41">
        <f>+Month!E49+F61</f>
        <v>456</v>
      </c>
      <c r="G62" s="41">
        <f>+Month!F49+G61</f>
        <v>1888</v>
      </c>
      <c r="H62" s="41">
        <f>+Month!G49+H61</f>
        <v>1909</v>
      </c>
      <c r="I62" s="41"/>
      <c r="J62" s="41"/>
      <c r="K62" s="41"/>
      <c r="N62" s="31"/>
      <c r="O62" s="31"/>
      <c r="P62" s="31"/>
      <c r="Q62" s="31"/>
      <c r="R62" s="31"/>
      <c r="S62" s="31"/>
      <c r="T62" s="31"/>
    </row>
    <row r="63" spans="1:20">
      <c r="A63" s="40">
        <v>1998</v>
      </c>
      <c r="B63" s="22" t="s">
        <v>48</v>
      </c>
      <c r="C63" s="41">
        <f>+Month!B50+C62</f>
        <v>51970</v>
      </c>
      <c r="D63" s="41">
        <f>+Month!C50+D62</f>
        <v>40039.25</v>
      </c>
      <c r="E63" s="41">
        <f>+Month!D50+E62</f>
        <v>7249</v>
      </c>
      <c r="F63" s="41">
        <f>+Month!E50+F62</f>
        <v>506</v>
      </c>
      <c r="G63" s="41">
        <f>+Month!F50+G62</f>
        <v>2052</v>
      </c>
      <c r="H63" s="41">
        <f>+Month!G50+H62</f>
        <v>2123</v>
      </c>
      <c r="I63" s="41"/>
      <c r="J63" s="41"/>
      <c r="K63" s="41"/>
      <c r="N63" s="31"/>
      <c r="O63" s="31"/>
      <c r="P63" s="31"/>
      <c r="Q63" s="31"/>
      <c r="R63" s="31"/>
      <c r="S63" s="31"/>
      <c r="T63" s="31"/>
    </row>
    <row r="64" spans="1:20">
      <c r="A64" s="40">
        <v>1998</v>
      </c>
      <c r="B64" s="22" t="s">
        <v>49</v>
      </c>
      <c r="C64" s="41">
        <f>+Month!B51+C63</f>
        <v>57036</v>
      </c>
      <c r="D64" s="41">
        <f>+Month!C51+D63</f>
        <v>43952.65</v>
      </c>
      <c r="E64" s="41">
        <f>+Month!D51+E63</f>
        <v>7930</v>
      </c>
      <c r="F64" s="41">
        <f>+Month!E51+F63</f>
        <v>562</v>
      </c>
      <c r="G64" s="41">
        <f>+Month!F51+G63</f>
        <v>2215</v>
      </c>
      <c r="H64" s="41">
        <f>+Month!G51+H63</f>
        <v>2376</v>
      </c>
      <c r="I64" s="41"/>
      <c r="J64" s="41"/>
      <c r="K64" s="41"/>
      <c r="N64" s="31"/>
      <c r="O64" s="31"/>
      <c r="P64" s="31"/>
      <c r="Q64" s="31"/>
      <c r="R64" s="31"/>
      <c r="S64" s="31"/>
      <c r="T64" s="31"/>
    </row>
    <row r="65" spans="1:36" s="37" customFormat="1">
      <c r="A65" s="44">
        <v>1998</v>
      </c>
      <c r="B65" s="37" t="s">
        <v>50</v>
      </c>
      <c r="C65" s="45">
        <f>+Month!B52+C64</f>
        <v>63152</v>
      </c>
      <c r="D65" s="45">
        <f>+Month!C52+D64</f>
        <v>48588.07</v>
      </c>
      <c r="E65" s="45">
        <f>+Month!D52+E64</f>
        <v>8728</v>
      </c>
      <c r="F65" s="45">
        <f>+Month!E52+F64</f>
        <v>635</v>
      </c>
      <c r="G65" s="45">
        <f>+Month!F52+G64</f>
        <v>2414</v>
      </c>
      <c r="H65" s="45">
        <f>+Month!G52+H64</f>
        <v>2787</v>
      </c>
      <c r="I65" s="41"/>
      <c r="J65" s="41"/>
      <c r="K65" s="41"/>
      <c r="L65" s="22"/>
      <c r="M65" s="22"/>
      <c r="N65" s="31"/>
      <c r="O65" s="31"/>
      <c r="P65" s="31"/>
      <c r="Q65" s="31"/>
      <c r="R65" s="31"/>
      <c r="S65" s="31"/>
      <c r="T65" s="31"/>
      <c r="U65" s="22"/>
      <c r="V65" s="22"/>
      <c r="W65" s="22"/>
      <c r="X65" s="22"/>
      <c r="Y65" s="22"/>
      <c r="Z65" s="22"/>
      <c r="AA65" s="22"/>
      <c r="AB65" s="22"/>
      <c r="AC65" s="22"/>
      <c r="AD65" s="22"/>
      <c r="AE65" s="22"/>
      <c r="AF65" s="22"/>
      <c r="AG65" s="22"/>
      <c r="AH65" s="22"/>
      <c r="AI65" s="22"/>
      <c r="AJ65" s="22"/>
    </row>
    <row r="66" spans="1:36">
      <c r="A66" s="40">
        <v>1999</v>
      </c>
      <c r="B66" s="22" t="s">
        <v>39</v>
      </c>
      <c r="C66" s="41">
        <f>+Month!B53</f>
        <v>5002</v>
      </c>
      <c r="D66" s="41">
        <f>+Month!C53</f>
        <v>3841.16</v>
      </c>
      <c r="E66" s="41">
        <f>+Month!D53</f>
        <v>638</v>
      </c>
      <c r="F66" s="41">
        <f>+Month!E53</f>
        <v>55</v>
      </c>
      <c r="G66" s="41">
        <f>+Month!F53</f>
        <v>163</v>
      </c>
      <c r="H66" s="41">
        <f>+Month!G53</f>
        <v>305</v>
      </c>
      <c r="I66" s="41"/>
      <c r="J66" s="41"/>
      <c r="K66" s="41"/>
      <c r="N66" s="31"/>
      <c r="O66" s="31"/>
      <c r="P66" s="31"/>
      <c r="Q66" s="31"/>
      <c r="R66" s="31"/>
      <c r="S66" s="31"/>
      <c r="T66" s="31"/>
    </row>
    <row r="67" spans="1:36">
      <c r="A67" s="40">
        <v>1999</v>
      </c>
      <c r="B67" s="22" t="s">
        <v>40</v>
      </c>
      <c r="C67" s="41">
        <f>+Month!B54+C66</f>
        <v>9938</v>
      </c>
      <c r="D67" s="41">
        <f>+Month!C54+D66</f>
        <v>7532.9</v>
      </c>
      <c r="E67" s="41">
        <f>+Month!D54+E66</f>
        <v>1286</v>
      </c>
      <c r="F67" s="41">
        <f>+Month!E54+F66</f>
        <v>117</v>
      </c>
      <c r="G67" s="41">
        <f>+Month!F54+G66</f>
        <v>352</v>
      </c>
      <c r="H67" s="41">
        <f>+Month!G54+H66</f>
        <v>650</v>
      </c>
      <c r="I67" s="41"/>
      <c r="J67" s="41"/>
      <c r="K67" s="41"/>
      <c r="N67" s="31"/>
      <c r="O67" s="31"/>
      <c r="P67" s="31"/>
      <c r="Q67" s="31"/>
      <c r="R67" s="31"/>
      <c r="S67" s="31"/>
      <c r="T67" s="31"/>
    </row>
    <row r="68" spans="1:36">
      <c r="A68" s="40">
        <v>1999</v>
      </c>
      <c r="B68" s="22" t="s">
        <v>41</v>
      </c>
      <c r="C68" s="41">
        <f>+Month!B55+C67</f>
        <v>15759</v>
      </c>
      <c r="D68" s="41">
        <f>+Month!C55+D67</f>
        <v>11907.91</v>
      </c>
      <c r="E68" s="41">
        <f>+Month!D55+E67</f>
        <v>2115</v>
      </c>
      <c r="F68" s="41">
        <f>+Month!E55+F67</f>
        <v>170</v>
      </c>
      <c r="G68" s="41">
        <f>+Month!F55+G67</f>
        <v>546</v>
      </c>
      <c r="H68" s="41">
        <f>+Month!G55+H67</f>
        <v>1019</v>
      </c>
      <c r="I68" s="41"/>
      <c r="J68" s="41"/>
      <c r="K68" s="41"/>
      <c r="N68" s="31"/>
      <c r="O68" s="31"/>
      <c r="P68" s="31"/>
      <c r="Q68" s="31"/>
      <c r="R68" s="31"/>
      <c r="S68" s="31"/>
      <c r="T68" s="31"/>
    </row>
    <row r="69" spans="1:36">
      <c r="A69" s="40">
        <v>1999</v>
      </c>
      <c r="B69" s="22" t="s">
        <v>42</v>
      </c>
      <c r="C69" s="41">
        <f>+Month!B56+C68</f>
        <v>20052</v>
      </c>
      <c r="D69" s="41">
        <f>+Month!C56+D68</f>
        <v>15073.13</v>
      </c>
      <c r="E69" s="41">
        <f>+Month!D56+E68</f>
        <v>2799</v>
      </c>
      <c r="F69" s="41">
        <f>+Month!E56+F68</f>
        <v>214</v>
      </c>
      <c r="G69" s="41">
        <f>+Month!F56+G68</f>
        <v>716</v>
      </c>
      <c r="H69" s="41">
        <f>+Month!G56+H68</f>
        <v>1249</v>
      </c>
      <c r="I69" s="41"/>
      <c r="J69" s="41"/>
      <c r="K69" s="41"/>
      <c r="N69" s="31"/>
      <c r="O69" s="31"/>
      <c r="P69" s="31"/>
      <c r="Q69" s="31"/>
      <c r="R69" s="31"/>
      <c r="S69" s="31"/>
      <c r="T69" s="31"/>
    </row>
    <row r="70" spans="1:36">
      <c r="A70" s="40">
        <v>1999</v>
      </c>
      <c r="B70" s="22" t="s">
        <v>43</v>
      </c>
      <c r="C70" s="41">
        <f>+Month!B57+C69</f>
        <v>23950</v>
      </c>
      <c r="D70" s="41">
        <f>+Month!C57+D69</f>
        <v>17824.599999999999</v>
      </c>
      <c r="E70" s="41">
        <f>+Month!D57+E69</f>
        <v>3478</v>
      </c>
      <c r="F70" s="41">
        <f>+Month!E57+F69</f>
        <v>256</v>
      </c>
      <c r="G70" s="41">
        <f>+Month!F57+G69</f>
        <v>879</v>
      </c>
      <c r="H70" s="41">
        <f>+Month!G57+H69</f>
        <v>1511</v>
      </c>
      <c r="I70" s="41"/>
      <c r="J70" s="41"/>
      <c r="K70" s="41"/>
      <c r="N70" s="31"/>
      <c r="O70" s="31"/>
      <c r="P70" s="31"/>
      <c r="Q70" s="31"/>
      <c r="R70" s="31"/>
      <c r="S70" s="31"/>
      <c r="T70" s="31"/>
    </row>
    <row r="71" spans="1:36">
      <c r="A71" s="40">
        <v>1999</v>
      </c>
      <c r="B71" s="22" t="s">
        <v>44</v>
      </c>
      <c r="C71" s="41">
        <f>+Month!B58+C70</f>
        <v>28212</v>
      </c>
      <c r="D71" s="41">
        <f>+Month!C58+D70</f>
        <v>20730.899999999998</v>
      </c>
      <c r="E71" s="41">
        <f>+Month!D58+E70</f>
        <v>4307</v>
      </c>
      <c r="F71" s="41">
        <f>+Month!E58+F70</f>
        <v>319</v>
      </c>
      <c r="G71" s="41">
        <f>+Month!F58+G70</f>
        <v>1030</v>
      </c>
      <c r="H71" s="41">
        <f>+Month!G58+H70</f>
        <v>1824</v>
      </c>
      <c r="I71" s="41"/>
      <c r="J71" s="41"/>
      <c r="K71" s="41"/>
      <c r="N71" s="31"/>
      <c r="O71" s="31"/>
      <c r="P71" s="31"/>
      <c r="Q71" s="31"/>
      <c r="R71" s="31"/>
      <c r="S71" s="31"/>
      <c r="T71" s="31"/>
    </row>
    <row r="72" spans="1:36">
      <c r="A72" s="40">
        <v>1999</v>
      </c>
      <c r="B72" s="22" t="s">
        <v>45</v>
      </c>
      <c r="C72" s="41">
        <f>+Month!B59+C71</f>
        <v>31944</v>
      </c>
      <c r="D72" s="41">
        <f>+Month!C59+D71</f>
        <v>23338.699999999997</v>
      </c>
      <c r="E72" s="41">
        <f>+Month!D59+E71</f>
        <v>4960</v>
      </c>
      <c r="F72" s="41">
        <f>+Month!E59+F71</f>
        <v>369</v>
      </c>
      <c r="G72" s="41">
        <f>+Month!F59+G71</f>
        <v>1215</v>
      </c>
      <c r="H72" s="41">
        <f>+Month!G59+H71</f>
        <v>2061</v>
      </c>
      <c r="I72" s="41"/>
      <c r="J72" s="41"/>
      <c r="K72" s="41"/>
      <c r="N72" s="31"/>
      <c r="O72" s="31"/>
      <c r="P72" s="31"/>
      <c r="Q72" s="31"/>
      <c r="R72" s="31"/>
      <c r="S72" s="31"/>
      <c r="T72" s="31"/>
    </row>
    <row r="73" spans="1:36">
      <c r="A73" s="40">
        <v>1999</v>
      </c>
      <c r="B73" s="22" t="s">
        <v>46</v>
      </c>
      <c r="C73" s="41">
        <f>+Month!B60+C72</f>
        <v>35546</v>
      </c>
      <c r="D73" s="41">
        <f>+Month!C60+D72</f>
        <v>25871.21</v>
      </c>
      <c r="E73" s="41">
        <f>+Month!D60+E72</f>
        <v>5610</v>
      </c>
      <c r="F73" s="41">
        <f>+Month!E60+F72</f>
        <v>423</v>
      </c>
      <c r="G73" s="41">
        <f>+Month!F60+G72</f>
        <v>1352</v>
      </c>
      <c r="H73" s="41">
        <f>+Month!G60+H72</f>
        <v>2289</v>
      </c>
      <c r="I73" s="41"/>
      <c r="J73" s="41"/>
      <c r="K73" s="41"/>
      <c r="N73" s="31"/>
      <c r="O73" s="31"/>
      <c r="P73" s="31"/>
      <c r="Q73" s="31"/>
      <c r="R73" s="31"/>
      <c r="S73" s="31"/>
      <c r="T73" s="31"/>
    </row>
    <row r="74" spans="1:36">
      <c r="A74" s="40">
        <v>1999</v>
      </c>
      <c r="B74" s="22" t="s">
        <v>107</v>
      </c>
      <c r="C74" s="41">
        <f>+Month!B61+C73</f>
        <v>40519</v>
      </c>
      <c r="D74" s="41">
        <f>+Month!C61+D73</f>
        <v>29506.19</v>
      </c>
      <c r="E74" s="41">
        <f>+Month!D61+E73</f>
        <v>6447</v>
      </c>
      <c r="F74" s="41">
        <f>+Month!E61+F73</f>
        <v>482</v>
      </c>
      <c r="G74" s="41">
        <f>+Month!F61+G73</f>
        <v>1511</v>
      </c>
      <c r="H74" s="41">
        <f>+Month!G61+H73</f>
        <v>2572</v>
      </c>
      <c r="I74" s="41"/>
      <c r="J74" s="41"/>
      <c r="K74" s="41"/>
      <c r="N74" s="31"/>
      <c r="O74" s="31"/>
      <c r="P74" s="31"/>
      <c r="Q74" s="31"/>
      <c r="R74" s="31"/>
      <c r="S74" s="31"/>
      <c r="T74" s="31"/>
    </row>
    <row r="75" spans="1:36">
      <c r="A75" s="40">
        <v>1999</v>
      </c>
      <c r="B75" s="22" t="s">
        <v>48</v>
      </c>
      <c r="C75" s="41">
        <f>+Month!B62+C74</f>
        <v>44973</v>
      </c>
      <c r="D75" s="41">
        <f>+Month!C62+D74</f>
        <v>32862.5</v>
      </c>
      <c r="E75" s="41">
        <f>+Month!D62+E74</f>
        <v>7105</v>
      </c>
      <c r="F75" s="41">
        <f>+Month!E62+F74</f>
        <v>529</v>
      </c>
      <c r="G75" s="41">
        <f>+Month!F62+G74</f>
        <v>1668</v>
      </c>
      <c r="H75" s="41">
        <f>+Month!G62+H74</f>
        <v>2807</v>
      </c>
      <c r="I75" s="41"/>
      <c r="J75" s="41"/>
      <c r="K75" s="41"/>
      <c r="N75" s="31"/>
      <c r="O75" s="31"/>
      <c r="P75" s="31"/>
      <c r="Q75" s="31"/>
      <c r="R75" s="31"/>
      <c r="S75" s="31"/>
      <c r="T75" s="31"/>
    </row>
    <row r="76" spans="1:36">
      <c r="A76" s="40">
        <v>1999</v>
      </c>
      <c r="B76" s="22" t="s">
        <v>49</v>
      </c>
      <c r="C76" s="41">
        <f>+Month!B63+C75</f>
        <v>49622</v>
      </c>
      <c r="D76" s="41">
        <f>+Month!C63+D75</f>
        <v>36353.46</v>
      </c>
      <c r="E76" s="41">
        <f>+Month!D63+E75</f>
        <v>7767</v>
      </c>
      <c r="F76" s="41">
        <f>+Month!E63+F75</f>
        <v>575</v>
      </c>
      <c r="G76" s="41">
        <f>+Month!F63+G75</f>
        <v>1851</v>
      </c>
      <c r="H76" s="41">
        <f>+Month!G63+H75</f>
        <v>3075</v>
      </c>
      <c r="I76" s="41"/>
      <c r="J76" s="41"/>
      <c r="K76" s="41"/>
      <c r="N76" s="31"/>
      <c r="O76" s="31"/>
      <c r="P76" s="31"/>
      <c r="Q76" s="31"/>
      <c r="R76" s="31"/>
      <c r="S76" s="31"/>
      <c r="T76" s="31"/>
    </row>
    <row r="77" spans="1:36">
      <c r="A77" s="44">
        <v>1999</v>
      </c>
      <c r="B77" s="37" t="s">
        <v>108</v>
      </c>
      <c r="C77" s="45">
        <f>+Month!B64+C76</f>
        <v>55724</v>
      </c>
      <c r="D77" s="45">
        <f>+Month!C64+D76</f>
        <v>41177.879999999997</v>
      </c>
      <c r="E77" s="45">
        <f>+Month!D64+E76</f>
        <v>8413</v>
      </c>
      <c r="F77" s="45">
        <f>+Month!E64+F76</f>
        <v>646</v>
      </c>
      <c r="G77" s="45">
        <f>+Month!F64+G76</f>
        <v>2040</v>
      </c>
      <c r="H77" s="45">
        <f>+Month!G64+H76</f>
        <v>3447</v>
      </c>
      <c r="I77" s="41"/>
      <c r="J77" s="41"/>
      <c r="K77" s="41"/>
      <c r="N77" s="31"/>
      <c r="O77" s="31"/>
      <c r="P77" s="31"/>
      <c r="Q77" s="31"/>
      <c r="R77" s="31"/>
      <c r="S77" s="31"/>
      <c r="T77" s="31"/>
    </row>
    <row r="78" spans="1:36">
      <c r="A78" s="22">
        <v>2000</v>
      </c>
      <c r="B78" s="22" t="s">
        <v>39</v>
      </c>
      <c r="C78" s="41">
        <f>+Month!B65</f>
        <v>5402.73</v>
      </c>
      <c r="D78" s="41">
        <f>+Month!C65</f>
        <v>4302.75</v>
      </c>
      <c r="E78" s="41">
        <f>+Month!D65</f>
        <v>659.42</v>
      </c>
      <c r="F78" s="41">
        <f>+Month!E65</f>
        <v>49.53</v>
      </c>
      <c r="G78" s="41">
        <f>+Month!F65</f>
        <v>165.1</v>
      </c>
      <c r="H78" s="41">
        <f>+Month!G65</f>
        <v>225.92</v>
      </c>
      <c r="I78" s="41"/>
      <c r="J78" s="41"/>
      <c r="K78" s="41"/>
      <c r="N78" s="31"/>
      <c r="O78" s="31"/>
      <c r="P78" s="31"/>
      <c r="Q78" s="31"/>
      <c r="R78" s="31"/>
      <c r="S78" s="31"/>
      <c r="T78" s="31"/>
    </row>
    <row r="79" spans="1:36">
      <c r="A79" s="22">
        <v>2000</v>
      </c>
      <c r="B79" s="22" t="s">
        <v>40</v>
      </c>
      <c r="C79" s="41">
        <f>+Month!B66+C78</f>
        <v>10627.08</v>
      </c>
      <c r="D79" s="41">
        <f>+Month!C66+D78</f>
        <v>8383.2199999999993</v>
      </c>
      <c r="E79" s="41">
        <f>+Month!D66+E78</f>
        <v>1315.52</v>
      </c>
      <c r="F79" s="41">
        <f>+Month!E66+F78</f>
        <v>89.84</v>
      </c>
      <c r="G79" s="41">
        <f>+Month!F66+G78</f>
        <v>376.78</v>
      </c>
      <c r="H79" s="41">
        <f>+Month!G66+H78</f>
        <v>461.7</v>
      </c>
      <c r="I79" s="41"/>
      <c r="J79" s="41"/>
      <c r="K79" s="41"/>
      <c r="N79" s="31"/>
      <c r="O79" s="31"/>
      <c r="P79" s="31"/>
      <c r="Q79" s="31"/>
      <c r="R79" s="31"/>
      <c r="S79" s="31"/>
      <c r="T79" s="31"/>
    </row>
    <row r="80" spans="1:36">
      <c r="A80" s="22">
        <v>2000</v>
      </c>
      <c r="B80" s="22" t="s">
        <v>41</v>
      </c>
      <c r="C80" s="41">
        <f>+Month!B67+C79</f>
        <v>15992.24</v>
      </c>
      <c r="D80" s="41">
        <f>+Month!C67+D79</f>
        <v>12373.599999999999</v>
      </c>
      <c r="E80" s="41">
        <f>+Month!D67+E79</f>
        <v>2169.6799999999998</v>
      </c>
      <c r="F80" s="41">
        <f>+Month!E67+F79</f>
        <v>133.15</v>
      </c>
      <c r="G80" s="41">
        <f>+Month!F67+G79</f>
        <v>572.30999999999995</v>
      </c>
      <c r="H80" s="41">
        <f>+Month!G67+H79</f>
        <v>743.47</v>
      </c>
      <c r="I80" s="41"/>
      <c r="J80" s="41"/>
      <c r="K80" s="41"/>
      <c r="N80" s="31"/>
      <c r="O80" s="31"/>
      <c r="P80" s="31"/>
      <c r="Q80" s="31"/>
      <c r="R80" s="31"/>
      <c r="S80" s="31"/>
      <c r="T80" s="31"/>
    </row>
    <row r="81" spans="1:20">
      <c r="A81" s="22">
        <v>2000</v>
      </c>
      <c r="B81" s="22" t="s">
        <v>42</v>
      </c>
      <c r="C81" s="41">
        <f>+Month!B68+C80</f>
        <v>20557.150000000001</v>
      </c>
      <c r="D81" s="41">
        <f>+Month!C68+D80</f>
        <v>15888.059999999998</v>
      </c>
      <c r="E81" s="41">
        <f>+Month!D68+E80</f>
        <v>2832.2999999999997</v>
      </c>
      <c r="F81" s="41">
        <f>+Month!E68+F80</f>
        <v>172.91</v>
      </c>
      <c r="G81" s="41">
        <f>+Month!F68+G80</f>
        <v>742.36999999999989</v>
      </c>
      <c r="H81" s="41">
        <f>+Month!G68+H80</f>
        <v>921.48</v>
      </c>
      <c r="I81" s="41"/>
      <c r="J81" s="41"/>
      <c r="K81" s="41"/>
      <c r="N81" s="31"/>
      <c r="O81" s="31"/>
      <c r="P81" s="31"/>
      <c r="Q81" s="31"/>
      <c r="R81" s="31"/>
      <c r="S81" s="31"/>
      <c r="T81" s="31"/>
    </row>
    <row r="82" spans="1:20">
      <c r="A82" s="22">
        <v>2000</v>
      </c>
      <c r="B82" s="22" t="s">
        <v>43</v>
      </c>
      <c r="C82" s="41">
        <f>+Month!B69+C81</f>
        <v>24932.06</v>
      </c>
      <c r="D82" s="41">
        <f>+Month!C69+D81</f>
        <v>19231.549999999996</v>
      </c>
      <c r="E82" s="41">
        <f>+Month!D69+E81</f>
        <v>3491.0199999999995</v>
      </c>
      <c r="F82" s="41">
        <f>+Month!E69+F81</f>
        <v>211.03</v>
      </c>
      <c r="G82" s="41">
        <f>+Month!F69+G81</f>
        <v>859.21999999999991</v>
      </c>
      <c r="H82" s="41">
        <f>+Month!G69+H81</f>
        <v>1139.22</v>
      </c>
      <c r="I82" s="41"/>
      <c r="J82" s="41"/>
      <c r="K82" s="41"/>
      <c r="N82" s="31"/>
      <c r="O82" s="31"/>
      <c r="P82" s="31"/>
      <c r="Q82" s="31"/>
      <c r="R82" s="31"/>
      <c r="S82" s="31"/>
      <c r="T82" s="31"/>
    </row>
    <row r="83" spans="1:20">
      <c r="A83" s="22">
        <v>2000</v>
      </c>
      <c r="B83" s="22" t="s">
        <v>44</v>
      </c>
      <c r="C83" s="41">
        <f>+Month!B70+C82</f>
        <v>29553.02</v>
      </c>
      <c r="D83" s="41">
        <f>+Month!C70+D82</f>
        <v>22614.199999999997</v>
      </c>
      <c r="E83" s="41">
        <f>+Month!D70+E82</f>
        <v>4349.8499999999995</v>
      </c>
      <c r="F83" s="41">
        <f>+Month!E70+F82</f>
        <v>265.64</v>
      </c>
      <c r="G83" s="41">
        <f>+Month!F70+G82</f>
        <v>967.59999999999991</v>
      </c>
      <c r="H83" s="41">
        <f>+Month!G70+H82</f>
        <v>1355.71</v>
      </c>
      <c r="I83" s="41"/>
      <c r="J83" s="41"/>
      <c r="K83" s="41"/>
      <c r="N83" s="31"/>
      <c r="O83" s="31"/>
      <c r="P83" s="31"/>
      <c r="Q83" s="31"/>
      <c r="R83" s="31"/>
      <c r="S83" s="31"/>
      <c r="T83" s="31"/>
    </row>
    <row r="84" spans="1:20">
      <c r="A84" s="22">
        <v>2000</v>
      </c>
      <c r="B84" s="22" t="s">
        <v>45</v>
      </c>
      <c r="C84" s="41">
        <f>+Month!B71+C83</f>
        <v>33479.660000000003</v>
      </c>
      <c r="D84" s="41">
        <f>+Month!C71+D83</f>
        <v>25521.019999999997</v>
      </c>
      <c r="E84" s="41">
        <f>+Month!D71+E83</f>
        <v>5038.369999999999</v>
      </c>
      <c r="F84" s="41">
        <f>+Month!E71+F83</f>
        <v>306.52999999999997</v>
      </c>
      <c r="G84" s="41">
        <f>+Month!F71+G83</f>
        <v>1115.8499999999999</v>
      </c>
      <c r="H84" s="41">
        <f>+Month!G71+H83</f>
        <v>1497.8700000000001</v>
      </c>
      <c r="I84" s="41"/>
      <c r="J84" s="41"/>
      <c r="K84" s="41"/>
      <c r="N84" s="31"/>
      <c r="O84" s="31"/>
      <c r="P84" s="31"/>
      <c r="Q84" s="31"/>
      <c r="R84" s="31"/>
      <c r="S84" s="31"/>
      <c r="T84" s="31"/>
    </row>
    <row r="85" spans="1:20">
      <c r="A85" s="22">
        <v>2000</v>
      </c>
      <c r="B85" s="22" t="s">
        <v>46</v>
      </c>
      <c r="C85" s="41">
        <f>+Month!B72+C84</f>
        <v>37611.430000000008</v>
      </c>
      <c r="D85" s="41">
        <f>+Month!C72+D84</f>
        <v>28641.409999999996</v>
      </c>
      <c r="E85" s="41">
        <f>+Month!D72+E84</f>
        <v>5715.9399999999987</v>
      </c>
      <c r="F85" s="41">
        <f>+Month!E72+F84</f>
        <v>344.4</v>
      </c>
      <c r="G85" s="41">
        <f>+Month!F72+G84</f>
        <v>1238.6499999999999</v>
      </c>
      <c r="H85" s="41">
        <f>+Month!G72+H84</f>
        <v>1671</v>
      </c>
      <c r="I85" s="41"/>
      <c r="J85" s="41"/>
      <c r="K85" s="41"/>
      <c r="N85" s="31"/>
      <c r="O85" s="31"/>
      <c r="P85" s="31"/>
      <c r="Q85" s="31"/>
      <c r="R85" s="31"/>
      <c r="S85" s="31"/>
      <c r="T85" s="31"/>
    </row>
    <row r="86" spans="1:20">
      <c r="A86" s="22">
        <v>2000</v>
      </c>
      <c r="B86" s="22" t="s">
        <v>47</v>
      </c>
      <c r="C86" s="41">
        <f>+Month!B73+C85</f>
        <v>42942.020000000004</v>
      </c>
      <c r="D86" s="41">
        <f>+Month!C73+D85</f>
        <v>32724.079999999994</v>
      </c>
      <c r="E86" s="41">
        <f>+Month!D73+E85</f>
        <v>6573.619999999999</v>
      </c>
      <c r="F86" s="41">
        <f>+Month!E73+F85</f>
        <v>402.51</v>
      </c>
      <c r="G86" s="41">
        <f>+Month!F73+G85</f>
        <v>1357.83</v>
      </c>
      <c r="H86" s="41">
        <f>+Month!G73+H85</f>
        <v>1883.95</v>
      </c>
      <c r="I86" s="41"/>
      <c r="J86" s="41"/>
      <c r="K86" s="41"/>
      <c r="N86" s="31"/>
      <c r="O86" s="31"/>
      <c r="P86" s="31"/>
      <c r="Q86" s="31"/>
      <c r="R86" s="31"/>
      <c r="S86" s="31"/>
      <c r="T86" s="31"/>
    </row>
    <row r="87" spans="1:20">
      <c r="A87" s="22">
        <v>2000</v>
      </c>
      <c r="B87" s="22" t="s">
        <v>48</v>
      </c>
      <c r="C87" s="41">
        <f>+Month!B74+C86</f>
        <v>48177.960000000006</v>
      </c>
      <c r="D87" s="41">
        <f>+Month!C74+D86</f>
        <v>36876.159999999996</v>
      </c>
      <c r="E87" s="41">
        <f>+Month!D74+E86</f>
        <v>7235.6499999999987</v>
      </c>
      <c r="F87" s="41">
        <f>+Month!E74+F86</f>
        <v>439.36</v>
      </c>
      <c r="G87" s="41">
        <f>+Month!F74+G86</f>
        <v>1543.83</v>
      </c>
      <c r="H87" s="41">
        <f>+Month!G74+H86</f>
        <v>2082.92</v>
      </c>
      <c r="I87" s="41"/>
      <c r="J87" s="41"/>
      <c r="K87" s="41"/>
      <c r="N87" s="31"/>
      <c r="O87" s="31"/>
      <c r="P87" s="31"/>
      <c r="Q87" s="31"/>
      <c r="R87" s="31"/>
      <c r="S87" s="31"/>
      <c r="T87" s="31"/>
    </row>
    <row r="88" spans="1:20">
      <c r="A88" s="22">
        <v>2000</v>
      </c>
      <c r="B88" s="22" t="s">
        <v>49</v>
      </c>
      <c r="C88" s="41">
        <f>+Month!B75+C87</f>
        <v>53776.700000000004</v>
      </c>
      <c r="D88" s="41">
        <f>+Month!C75+D87</f>
        <v>41357.279999999999</v>
      </c>
      <c r="E88" s="41">
        <f>+Month!D75+E87</f>
        <v>7887.2999999999984</v>
      </c>
      <c r="F88" s="41">
        <f>+Month!E75+F87</f>
        <v>480.76</v>
      </c>
      <c r="G88" s="41">
        <f>+Month!F75+G87</f>
        <v>1719.33</v>
      </c>
      <c r="H88" s="41">
        <f>+Month!G75+H87</f>
        <v>2331.9900000000002</v>
      </c>
      <c r="I88" s="41"/>
      <c r="J88" s="41"/>
      <c r="K88" s="41"/>
      <c r="N88" s="31"/>
      <c r="O88" s="31"/>
      <c r="P88" s="31"/>
      <c r="Q88" s="31"/>
      <c r="R88" s="31"/>
      <c r="S88" s="31"/>
      <c r="T88" s="31"/>
    </row>
    <row r="89" spans="1:20">
      <c r="A89" s="37">
        <v>2000</v>
      </c>
      <c r="B89" s="37" t="s">
        <v>50</v>
      </c>
      <c r="C89" s="45">
        <f>+Month!B76+C88</f>
        <v>59928.630000000005</v>
      </c>
      <c r="D89" s="45">
        <f>+Month!C76+D88</f>
        <v>46197.5</v>
      </c>
      <c r="E89" s="45">
        <f>+Month!D76+E88</f>
        <v>8685.2599999999984</v>
      </c>
      <c r="F89" s="45">
        <f>+Month!E76+F88</f>
        <v>539.55999999999995</v>
      </c>
      <c r="G89" s="45">
        <f>+Month!F76+G88</f>
        <v>1875.6999999999998</v>
      </c>
      <c r="H89" s="45">
        <f>+Month!G76+H88</f>
        <v>2630.5600000000004</v>
      </c>
      <c r="I89" s="41"/>
      <c r="J89" s="41"/>
      <c r="K89" s="41"/>
      <c r="N89" s="31"/>
      <c r="O89" s="31"/>
      <c r="P89" s="31"/>
      <c r="Q89" s="31"/>
      <c r="R89" s="31"/>
      <c r="S89" s="31"/>
      <c r="T89" s="31"/>
    </row>
    <row r="90" spans="1:20">
      <c r="A90" s="40">
        <v>2001</v>
      </c>
      <c r="B90" s="22" t="s">
        <v>39</v>
      </c>
      <c r="C90" s="41">
        <f>+Month!B77</f>
        <v>6099.18</v>
      </c>
      <c r="D90" s="41">
        <f>+Month!C77</f>
        <v>5021.38</v>
      </c>
      <c r="E90" s="41">
        <f>+Month!D77</f>
        <v>664.84</v>
      </c>
      <c r="F90" s="41">
        <f>+Month!E77</f>
        <v>48.63</v>
      </c>
      <c r="G90" s="41">
        <f>+Month!F77</f>
        <v>109.16</v>
      </c>
      <c r="H90" s="41">
        <f>+Month!G77</f>
        <v>255.17</v>
      </c>
      <c r="I90" s="41"/>
      <c r="J90" s="41"/>
      <c r="K90" s="41"/>
      <c r="N90" s="31"/>
      <c r="O90" s="31"/>
      <c r="P90" s="50"/>
      <c r="Q90" s="51"/>
      <c r="R90" s="50"/>
      <c r="T90" s="52"/>
    </row>
    <row r="91" spans="1:20">
      <c r="A91" s="40">
        <v>2001</v>
      </c>
      <c r="B91" s="22" t="s">
        <v>40</v>
      </c>
      <c r="C91" s="41">
        <f>+Month!B78+C90</f>
        <v>12137</v>
      </c>
      <c r="D91" s="41">
        <f>+Month!C78+D90</f>
        <v>9936.69</v>
      </c>
      <c r="E91" s="41">
        <f>+Month!D78+E90</f>
        <v>1336.08</v>
      </c>
      <c r="F91" s="41">
        <f>+Month!E78+F90</f>
        <v>97.18</v>
      </c>
      <c r="G91" s="41">
        <f>+Month!F78+G90</f>
        <v>254.92</v>
      </c>
      <c r="H91" s="41">
        <f>+Month!G78+H90</f>
        <v>512.12</v>
      </c>
      <c r="I91" s="41"/>
      <c r="J91" s="41"/>
      <c r="K91" s="41"/>
      <c r="N91" s="31"/>
      <c r="O91" s="31"/>
      <c r="P91" s="50"/>
      <c r="Q91" s="51"/>
      <c r="R91" s="50"/>
      <c r="T91" s="52"/>
    </row>
    <row r="92" spans="1:20">
      <c r="A92" s="40">
        <v>2001</v>
      </c>
      <c r="B92" s="22" t="s">
        <v>41</v>
      </c>
      <c r="C92" s="41">
        <f>+Month!B79+C91</f>
        <v>19120.169999999998</v>
      </c>
      <c r="D92" s="41">
        <f>+Month!C79+D91</f>
        <v>15670.53</v>
      </c>
      <c r="E92" s="41">
        <f>+Month!D79+E91</f>
        <v>2043.3</v>
      </c>
      <c r="F92" s="41">
        <f>+Month!E79+F91</f>
        <v>150.93</v>
      </c>
      <c r="G92" s="41">
        <f>+Month!F79+G91</f>
        <v>418.1</v>
      </c>
      <c r="H92" s="41">
        <f>+Month!G79+H91</f>
        <v>837.3</v>
      </c>
      <c r="I92" s="41"/>
      <c r="J92" s="41"/>
      <c r="K92" s="41"/>
      <c r="N92" s="31"/>
      <c r="O92" s="31"/>
      <c r="P92" s="41"/>
      <c r="Q92" s="53"/>
      <c r="R92" s="41"/>
      <c r="S92" s="32"/>
      <c r="T92" s="32"/>
    </row>
    <row r="93" spans="1:20">
      <c r="A93" s="40">
        <v>2001</v>
      </c>
      <c r="B93" s="22" t="s">
        <v>42</v>
      </c>
      <c r="C93" s="41">
        <f>+Month!B80+C92</f>
        <v>24303.659999999996</v>
      </c>
      <c r="D93" s="41">
        <f>+Month!C80+D92</f>
        <v>19665.78</v>
      </c>
      <c r="E93" s="41">
        <f>+Month!D80+E92</f>
        <v>2820.72</v>
      </c>
      <c r="F93" s="41">
        <f>+Month!E80+F92</f>
        <v>193.54000000000002</v>
      </c>
      <c r="G93" s="41">
        <f>+Month!F80+G92</f>
        <v>557.23</v>
      </c>
      <c r="H93" s="41">
        <f>+Month!G80+H92</f>
        <v>1066.3799999999999</v>
      </c>
      <c r="I93" s="41"/>
      <c r="J93" s="41"/>
      <c r="K93" s="41"/>
      <c r="N93" s="31"/>
      <c r="O93" s="31"/>
      <c r="P93" s="41"/>
      <c r="Q93" s="53"/>
      <c r="R93" s="41"/>
      <c r="S93" s="32"/>
      <c r="T93" s="32"/>
    </row>
    <row r="94" spans="1:20">
      <c r="A94" s="40">
        <v>2001</v>
      </c>
      <c r="B94" s="22" t="s">
        <v>43</v>
      </c>
      <c r="C94" s="41">
        <f>+Month!B81+C93</f>
        <v>28831.599999999995</v>
      </c>
      <c r="D94" s="41">
        <f>+Month!C81+D93</f>
        <v>23169.01</v>
      </c>
      <c r="E94" s="41">
        <f>+Month!D81+E93</f>
        <v>3473.72</v>
      </c>
      <c r="F94" s="41">
        <f>+Month!E81+F93</f>
        <v>234.08</v>
      </c>
      <c r="G94" s="41">
        <f>+Month!F81+G93</f>
        <v>696.85</v>
      </c>
      <c r="H94" s="41">
        <f>+Month!G81+H93</f>
        <v>1257.9299999999998</v>
      </c>
      <c r="I94" s="41"/>
      <c r="J94" s="41"/>
      <c r="K94" s="41"/>
      <c r="N94" s="31"/>
      <c r="O94" s="31"/>
      <c r="P94" s="41"/>
      <c r="Q94" s="53"/>
      <c r="R94" s="41"/>
      <c r="S94" s="32"/>
      <c r="T94" s="32"/>
    </row>
    <row r="95" spans="1:20">
      <c r="A95" s="40">
        <v>2001</v>
      </c>
      <c r="B95" s="22" t="s">
        <v>44</v>
      </c>
      <c r="C95" s="41">
        <f>+Month!B82+C94</f>
        <v>33913.119999999995</v>
      </c>
      <c r="D95" s="41">
        <f>+Month!C82+D94</f>
        <v>27037.66</v>
      </c>
      <c r="E95" s="41">
        <f>+Month!D82+E94</f>
        <v>4218.1899999999996</v>
      </c>
      <c r="F95" s="41">
        <f>+Month!E82+F94</f>
        <v>279.78000000000003</v>
      </c>
      <c r="G95" s="41">
        <f>+Month!F82+G94</f>
        <v>900.43000000000006</v>
      </c>
      <c r="H95" s="41">
        <f>+Month!G82+H94</f>
        <v>1477.04</v>
      </c>
      <c r="I95" s="41"/>
      <c r="J95" s="41"/>
      <c r="K95" s="41"/>
      <c r="N95" s="31"/>
      <c r="O95" s="31"/>
      <c r="P95" s="41"/>
      <c r="Q95" s="53"/>
      <c r="R95" s="41"/>
      <c r="S95" s="32"/>
      <c r="T95" s="32"/>
    </row>
    <row r="96" spans="1:20">
      <c r="A96" s="40">
        <v>2001</v>
      </c>
      <c r="B96" s="22" t="s">
        <v>45</v>
      </c>
      <c r="C96" s="41">
        <f>+Month!B83+C95</f>
        <v>37994.689999999995</v>
      </c>
      <c r="D96" s="41">
        <f>+Month!C83+D95</f>
        <v>30169.05</v>
      </c>
      <c r="E96" s="41">
        <f>+Month!D83+E95</f>
        <v>4803.3099999999995</v>
      </c>
      <c r="F96" s="41">
        <f>+Month!E83+F95</f>
        <v>311.37</v>
      </c>
      <c r="G96" s="41">
        <f>+Month!F83+G95</f>
        <v>1048.0800000000002</v>
      </c>
      <c r="H96" s="41">
        <f>+Month!G83+H95</f>
        <v>1662.86</v>
      </c>
      <c r="I96" s="41"/>
      <c r="J96" s="41"/>
      <c r="K96" s="41"/>
      <c r="N96" s="31"/>
      <c r="O96" s="31"/>
      <c r="P96" s="41"/>
      <c r="Q96" s="53"/>
      <c r="R96" s="41"/>
      <c r="S96" s="32"/>
      <c r="T96" s="32"/>
    </row>
    <row r="97" spans="1:20">
      <c r="A97" s="40">
        <v>2001</v>
      </c>
      <c r="B97" s="22" t="s">
        <v>46</v>
      </c>
      <c r="C97" s="41">
        <f>+Month!B84+C96</f>
        <v>41925.569999999992</v>
      </c>
      <c r="D97" s="41">
        <f>+Month!C84+D96</f>
        <v>33215.43</v>
      </c>
      <c r="E97" s="41">
        <f>+Month!D84+E96</f>
        <v>5376.7599999999993</v>
      </c>
      <c r="F97" s="41">
        <f>+Month!E84+F96</f>
        <v>349.29</v>
      </c>
      <c r="G97" s="41">
        <f>+Month!F84+G96</f>
        <v>1134.1600000000001</v>
      </c>
      <c r="H97" s="41">
        <f>+Month!G84+H96</f>
        <v>1849.8999999999999</v>
      </c>
      <c r="I97" s="41"/>
      <c r="J97" s="41"/>
      <c r="K97" s="41"/>
      <c r="N97" s="31"/>
      <c r="O97" s="31"/>
      <c r="P97" s="41"/>
      <c r="Q97" s="53"/>
      <c r="R97" s="41"/>
      <c r="S97" s="32"/>
      <c r="T97" s="32"/>
    </row>
    <row r="98" spans="1:20">
      <c r="A98" s="40">
        <v>2001</v>
      </c>
      <c r="B98" s="22" t="s">
        <v>47</v>
      </c>
      <c r="C98" s="41">
        <f>+Month!B85+C97</f>
        <v>47081.179999999993</v>
      </c>
      <c r="D98" s="41">
        <f>+Month!C85+D97</f>
        <v>37319.64</v>
      </c>
      <c r="E98" s="41">
        <f>+Month!D85+E97</f>
        <v>6094.6999999999989</v>
      </c>
      <c r="F98" s="41">
        <f>+Month!E85+F97</f>
        <v>388.37</v>
      </c>
      <c r="G98" s="41">
        <f>+Month!F85+G97</f>
        <v>1229.95</v>
      </c>
      <c r="H98" s="41">
        <f>+Month!G85+H97</f>
        <v>2048.4899999999998</v>
      </c>
      <c r="I98" s="41"/>
      <c r="J98" s="41"/>
      <c r="K98" s="41"/>
      <c r="N98" s="31"/>
      <c r="O98" s="31"/>
      <c r="P98" s="32"/>
      <c r="Q98" s="53"/>
      <c r="R98" s="32"/>
      <c r="S98" s="32"/>
      <c r="T98" s="32"/>
    </row>
    <row r="99" spans="1:20">
      <c r="A99" s="40">
        <v>2001</v>
      </c>
      <c r="B99" s="22" t="s">
        <v>48</v>
      </c>
      <c r="C99" s="41">
        <f>+Month!B86+C98</f>
        <v>51549.959999999992</v>
      </c>
      <c r="D99" s="41">
        <f>+Month!C86+D98</f>
        <v>40688.729999999996</v>
      </c>
      <c r="E99" s="41">
        <f>+Month!D86+E98</f>
        <v>6793.8599999999988</v>
      </c>
      <c r="F99" s="41">
        <f>+Month!E86+F98</f>
        <v>422.05</v>
      </c>
      <c r="G99" s="41">
        <f>+Month!F86+G98</f>
        <v>1411.3400000000001</v>
      </c>
      <c r="H99" s="41">
        <f>+Month!G86+H98</f>
        <v>2233.9499999999998</v>
      </c>
      <c r="I99" s="41"/>
      <c r="J99" s="41"/>
      <c r="K99" s="41"/>
      <c r="N99" s="31"/>
      <c r="O99" s="31"/>
      <c r="P99" s="32"/>
      <c r="Q99" s="53"/>
      <c r="R99" s="32"/>
      <c r="S99" s="32"/>
      <c r="T99" s="32"/>
    </row>
    <row r="100" spans="1:20">
      <c r="A100" s="40">
        <v>2001</v>
      </c>
      <c r="B100" s="22" t="s">
        <v>49</v>
      </c>
      <c r="C100" s="41">
        <f>+Month!B87+C99</f>
        <v>56803.179999999993</v>
      </c>
      <c r="D100" s="41">
        <f>+Month!C87+D99</f>
        <v>44975.929999999993</v>
      </c>
      <c r="E100" s="41">
        <f>+Month!D87+E99</f>
        <v>7341.8599999999988</v>
      </c>
      <c r="F100" s="41">
        <f>+Month!E87+F99</f>
        <v>452.61</v>
      </c>
      <c r="G100" s="41">
        <f>+Month!F87+G99</f>
        <v>1593.7800000000002</v>
      </c>
      <c r="H100" s="41">
        <f>+Month!G87+H99</f>
        <v>2438.9699999999998</v>
      </c>
      <c r="I100" s="41"/>
      <c r="J100" s="41"/>
      <c r="K100" s="41"/>
      <c r="N100" s="31"/>
      <c r="O100" s="31"/>
      <c r="P100" s="32"/>
      <c r="Q100" s="53"/>
      <c r="R100" s="32"/>
      <c r="S100" s="32"/>
      <c r="T100" s="32"/>
    </row>
    <row r="101" spans="1:20">
      <c r="A101" s="44">
        <v>2001</v>
      </c>
      <c r="B101" s="37" t="s">
        <v>50</v>
      </c>
      <c r="C101" s="45">
        <f>+Month!B88+C100</f>
        <v>63852.889999999992</v>
      </c>
      <c r="D101" s="45">
        <f>+Month!C88+D100</f>
        <v>50931.359999999993</v>
      </c>
      <c r="E101" s="45">
        <f>+Month!D88+E100</f>
        <v>7896.3099999999986</v>
      </c>
      <c r="F101" s="45">
        <f>+Month!E88+F100</f>
        <v>495.67</v>
      </c>
      <c r="G101" s="45">
        <f>+Month!F88+G100</f>
        <v>1826.3700000000001</v>
      </c>
      <c r="H101" s="45">
        <f>+Month!G88+H100</f>
        <v>2703.16</v>
      </c>
      <c r="I101" s="41"/>
      <c r="J101" s="41"/>
      <c r="K101" s="41"/>
      <c r="N101" s="31"/>
      <c r="O101" s="31"/>
      <c r="P101" s="32"/>
      <c r="Q101" s="53"/>
      <c r="R101" s="32"/>
      <c r="S101" s="32"/>
      <c r="T101" s="32"/>
    </row>
    <row r="102" spans="1:20" ht="14.5">
      <c r="A102" s="40">
        <v>2002</v>
      </c>
      <c r="B102" s="22" t="s">
        <v>39</v>
      </c>
      <c r="C102" s="41">
        <f>+Month!B89</f>
        <v>5997.51</v>
      </c>
      <c r="D102" s="41">
        <f>+Month!C89</f>
        <v>5088.72</v>
      </c>
      <c r="E102" s="41">
        <f>+Month!D89</f>
        <v>571.74</v>
      </c>
      <c r="F102" s="41">
        <f>+Month!E89</f>
        <v>38.200000000000003</v>
      </c>
      <c r="G102" s="41">
        <f>+Month!F89</f>
        <v>101.45</v>
      </c>
      <c r="H102" s="41">
        <f>+Month!G89</f>
        <v>197.39</v>
      </c>
      <c r="I102" s="41"/>
      <c r="J102" s="41"/>
      <c r="K102" s="41"/>
      <c r="N102" s="54"/>
      <c r="O102" s="54"/>
      <c r="P102" s="55"/>
      <c r="Q102" s="55"/>
      <c r="R102" s="55"/>
      <c r="S102" s="54"/>
      <c r="T102" s="54"/>
    </row>
    <row r="103" spans="1:20" ht="14.5">
      <c r="A103" s="40">
        <v>2002</v>
      </c>
      <c r="B103" s="22" t="s">
        <v>40</v>
      </c>
      <c r="C103" s="41">
        <f>+Month!B90+C102</f>
        <v>11284.19</v>
      </c>
      <c r="D103" s="41">
        <f>+Month!C90+D102</f>
        <v>9472.9700000000012</v>
      </c>
      <c r="E103" s="41">
        <f>+Month!D90+E102</f>
        <v>1137.98</v>
      </c>
      <c r="F103" s="41">
        <f>+Month!E90+F102</f>
        <v>78.88</v>
      </c>
      <c r="G103" s="41">
        <f>+Month!F90+G102</f>
        <v>211.41</v>
      </c>
      <c r="H103" s="41">
        <f>+Month!G90+H102</f>
        <v>382.94</v>
      </c>
      <c r="I103" s="41"/>
      <c r="J103" s="41"/>
      <c r="K103" s="41"/>
      <c r="N103" s="54"/>
      <c r="O103" s="54"/>
      <c r="P103" s="55"/>
      <c r="Q103" s="55"/>
      <c r="R103" s="54"/>
      <c r="S103" s="54"/>
      <c r="T103" s="54"/>
    </row>
    <row r="104" spans="1:20" ht="14.5">
      <c r="A104" s="40">
        <v>2002</v>
      </c>
      <c r="B104" s="22" t="s">
        <v>41</v>
      </c>
      <c r="C104" s="41">
        <f>+Month!B91+C103</f>
        <v>17246.900000000001</v>
      </c>
      <c r="D104" s="41">
        <f>+Month!C91+D103</f>
        <v>14413.240000000002</v>
      </c>
      <c r="E104" s="41">
        <f>+Month!D91+E103</f>
        <v>1808.7</v>
      </c>
      <c r="F104" s="41">
        <f>+Month!E91+F103</f>
        <v>109.53999999999999</v>
      </c>
      <c r="G104" s="41">
        <f>+Month!F91+G103</f>
        <v>322.82</v>
      </c>
      <c r="H104" s="41">
        <f>+Month!G91+H103</f>
        <v>592.59</v>
      </c>
      <c r="I104" s="41"/>
      <c r="J104" s="41"/>
      <c r="K104" s="41"/>
      <c r="N104" s="54"/>
      <c r="O104" s="54"/>
      <c r="P104" s="55"/>
      <c r="Q104" s="55"/>
      <c r="R104" s="54"/>
      <c r="S104" s="54"/>
      <c r="T104" s="54"/>
    </row>
    <row r="105" spans="1:20" ht="14.5">
      <c r="A105" s="40">
        <v>2002</v>
      </c>
      <c r="B105" s="22" t="s">
        <v>42</v>
      </c>
      <c r="C105" s="41">
        <f>+Month!B92+C104</f>
        <v>21063.81</v>
      </c>
      <c r="D105" s="41">
        <f>+Month!C92+D104</f>
        <v>17394.260000000002</v>
      </c>
      <c r="E105" s="41">
        <f>+Month!D92+E104</f>
        <v>2304.54</v>
      </c>
      <c r="F105" s="41">
        <f>+Month!E92+F104</f>
        <v>151.26999999999998</v>
      </c>
      <c r="G105" s="41">
        <f>+Month!F92+G104</f>
        <v>475.43</v>
      </c>
      <c r="H105" s="41">
        <f>+Month!G92+H104</f>
        <v>738.29</v>
      </c>
      <c r="I105" s="41"/>
      <c r="J105" s="41"/>
      <c r="K105" s="41"/>
      <c r="N105" s="54"/>
      <c r="O105" s="54"/>
      <c r="P105" s="55"/>
      <c r="Q105" s="55"/>
      <c r="R105" s="55"/>
      <c r="S105" s="55"/>
      <c r="T105" s="55"/>
    </row>
    <row r="106" spans="1:20" ht="14.5">
      <c r="A106" s="40">
        <v>2002</v>
      </c>
      <c r="B106" s="56" t="s">
        <v>43</v>
      </c>
      <c r="C106" s="41">
        <f>+Month!B93+C105</f>
        <v>24854.36</v>
      </c>
      <c r="D106" s="41">
        <f>+Month!C93+D105</f>
        <v>20393.940000000002</v>
      </c>
      <c r="E106" s="41">
        <f>+Month!D93+E105</f>
        <v>2796.88</v>
      </c>
      <c r="F106" s="41">
        <f>+Month!E93+F105</f>
        <v>182.45999999999998</v>
      </c>
      <c r="G106" s="41">
        <f>+Month!F93+G105</f>
        <v>573.35</v>
      </c>
      <c r="H106" s="41">
        <f>+Month!G93+H105</f>
        <v>907.72</v>
      </c>
      <c r="I106" s="41"/>
      <c r="J106" s="41"/>
      <c r="K106" s="41"/>
      <c r="N106" s="54"/>
      <c r="O106" s="54"/>
      <c r="P106" s="55"/>
      <c r="Q106" s="55"/>
      <c r="R106" s="55"/>
      <c r="S106" s="55"/>
      <c r="T106" s="55"/>
    </row>
    <row r="107" spans="1:20" ht="14.5">
      <c r="A107" s="40">
        <v>2002</v>
      </c>
      <c r="B107" s="22" t="s">
        <v>44</v>
      </c>
      <c r="C107" s="41">
        <f>+Month!B94+C106</f>
        <v>29068.03</v>
      </c>
      <c r="D107" s="41">
        <f>+Month!C94+D106</f>
        <v>23648.240000000002</v>
      </c>
      <c r="E107" s="41">
        <f>+Month!D94+E106</f>
        <v>3404.27</v>
      </c>
      <c r="F107" s="41">
        <f>+Month!E94+F106</f>
        <v>229.65999999999997</v>
      </c>
      <c r="G107" s="41">
        <f>+Month!F94+G106</f>
        <v>717.47</v>
      </c>
      <c r="H107" s="41">
        <f>+Month!G94+H106</f>
        <v>1068.3800000000001</v>
      </c>
      <c r="I107" s="41"/>
      <c r="J107" s="41"/>
      <c r="K107" s="41"/>
      <c r="N107" s="54"/>
      <c r="O107" s="54"/>
      <c r="P107" s="55"/>
      <c r="Q107" s="55"/>
      <c r="R107" s="54"/>
      <c r="S107" s="54"/>
      <c r="T107" s="54"/>
    </row>
    <row r="108" spans="1:20" ht="14.5">
      <c r="A108" s="40">
        <v>2002</v>
      </c>
      <c r="B108" s="22" t="s">
        <v>45</v>
      </c>
      <c r="C108" s="41">
        <f>+Month!B95+C107</f>
        <v>32761.1</v>
      </c>
      <c r="D108" s="41">
        <f>+Month!C95+D107</f>
        <v>26600.09</v>
      </c>
      <c r="E108" s="41">
        <f>+Month!D95+E107</f>
        <v>3888.47</v>
      </c>
      <c r="F108" s="41">
        <f>+Month!E95+F107</f>
        <v>261.10999999999996</v>
      </c>
      <c r="G108" s="41">
        <f>+Month!F95+G107</f>
        <v>814.16000000000008</v>
      </c>
      <c r="H108" s="41">
        <f>+Month!G95+H107</f>
        <v>1197.25</v>
      </c>
      <c r="I108" s="41"/>
      <c r="J108" s="41"/>
      <c r="K108" s="41"/>
      <c r="N108" s="54"/>
      <c r="O108" s="54"/>
      <c r="P108" s="55"/>
      <c r="Q108" s="55"/>
      <c r="R108" s="54"/>
      <c r="S108" s="54"/>
      <c r="T108" s="54"/>
    </row>
    <row r="109" spans="1:20" ht="14.5">
      <c r="A109" s="40">
        <v>2002</v>
      </c>
      <c r="B109" s="22" t="s">
        <v>46</v>
      </c>
      <c r="C109" s="41">
        <f>+Month!B96+C108</f>
        <v>36275.589999999997</v>
      </c>
      <c r="D109" s="41">
        <f>+Month!C96+D108</f>
        <v>29360.03</v>
      </c>
      <c r="E109" s="41">
        <f>+Month!D96+E108</f>
        <v>4363.6499999999996</v>
      </c>
      <c r="F109" s="41">
        <f>+Month!E96+F108</f>
        <v>288.82999999999993</v>
      </c>
      <c r="G109" s="41">
        <f>+Month!F96+G108</f>
        <v>929.18000000000006</v>
      </c>
      <c r="H109" s="41">
        <f>+Month!G96+H108</f>
        <v>1333.88</v>
      </c>
      <c r="I109" s="41"/>
      <c r="J109" s="41"/>
      <c r="K109" s="41"/>
      <c r="N109" s="54"/>
      <c r="O109" s="54"/>
      <c r="P109" s="55"/>
      <c r="Q109" s="55"/>
      <c r="R109" s="54"/>
      <c r="S109" s="54"/>
      <c r="T109" s="54"/>
    </row>
    <row r="110" spans="1:20" ht="14.5">
      <c r="A110" s="40">
        <v>2002</v>
      </c>
      <c r="B110" s="22" t="s">
        <v>47</v>
      </c>
      <c r="C110" s="41">
        <f>+Month!B97+C109</f>
        <v>41182.089999999997</v>
      </c>
      <c r="D110" s="41">
        <f>+Month!C97+D109</f>
        <v>33324.409999999996</v>
      </c>
      <c r="E110" s="41">
        <f>+Month!D97+E109</f>
        <v>4968.0999999999995</v>
      </c>
      <c r="F110" s="41">
        <f>+Month!E97+F109</f>
        <v>323.07999999999993</v>
      </c>
      <c r="G110" s="41">
        <f>+Month!F97+G109</f>
        <v>1056.45</v>
      </c>
      <c r="H110" s="41">
        <f>+Month!G97+H109</f>
        <v>1510.0300000000002</v>
      </c>
      <c r="I110" s="41"/>
      <c r="J110" s="41"/>
      <c r="K110" s="41"/>
      <c r="N110" s="54"/>
      <c r="O110" s="54"/>
      <c r="P110" s="55"/>
      <c r="Q110" s="55"/>
      <c r="R110" s="54"/>
      <c r="S110" s="54"/>
      <c r="T110" s="54"/>
    </row>
    <row r="111" spans="1:20">
      <c r="A111" s="40">
        <v>2002</v>
      </c>
      <c r="B111" s="22" t="s">
        <v>48</v>
      </c>
      <c r="C111" s="41">
        <f>+Month!B98+C110</f>
        <v>46449.99</v>
      </c>
      <c r="D111" s="41">
        <f>+Month!C98+D110</f>
        <v>37714.659999999996</v>
      </c>
      <c r="E111" s="41">
        <f>+Month!D98+E110</f>
        <v>5450.78</v>
      </c>
      <c r="F111" s="41">
        <f>+Month!E98+F110</f>
        <v>356.76999999999992</v>
      </c>
      <c r="G111" s="41">
        <f>+Month!F98+G110</f>
        <v>1273</v>
      </c>
      <c r="H111" s="41">
        <f>+Month!G98+H110</f>
        <v>1654.7500000000002</v>
      </c>
      <c r="I111" s="41"/>
      <c r="J111" s="41"/>
      <c r="K111" s="41"/>
      <c r="N111" s="54"/>
      <c r="O111" s="54"/>
      <c r="P111" s="54"/>
      <c r="Q111" s="54"/>
      <c r="R111" s="54"/>
      <c r="S111" s="54"/>
      <c r="T111" s="54"/>
    </row>
    <row r="112" spans="1:20">
      <c r="A112" s="40">
        <v>2002</v>
      </c>
      <c r="B112" s="22" t="s">
        <v>49</v>
      </c>
      <c r="C112" s="41">
        <f>+Month!B99+C111</f>
        <v>52024.93</v>
      </c>
      <c r="D112" s="41">
        <f>+Month!C99+D111</f>
        <v>42355.469999999994</v>
      </c>
      <c r="E112" s="41">
        <f>+Month!D99+E111</f>
        <v>5930.76</v>
      </c>
      <c r="F112" s="41">
        <f>+Month!E99+F111</f>
        <v>387.74999999999994</v>
      </c>
      <c r="G112" s="41">
        <f>+Month!F99+G111</f>
        <v>1519.46</v>
      </c>
      <c r="H112" s="41">
        <f>+Month!G99+H111</f>
        <v>1831.4600000000003</v>
      </c>
      <c r="I112" s="41"/>
      <c r="J112" s="41"/>
      <c r="K112" s="41"/>
      <c r="N112" s="54"/>
      <c r="O112" s="54"/>
      <c r="P112" s="54"/>
      <c r="Q112" s="54"/>
      <c r="R112" s="54"/>
      <c r="S112" s="54"/>
      <c r="T112" s="54"/>
    </row>
    <row r="113" spans="1:20">
      <c r="A113" s="44">
        <v>2002</v>
      </c>
      <c r="B113" s="37" t="s">
        <v>50</v>
      </c>
      <c r="C113" s="45">
        <f>+Month!B100+C112</f>
        <v>58552.49</v>
      </c>
      <c r="D113" s="45">
        <f>+Month!C100+D112</f>
        <v>47741.099999999991</v>
      </c>
      <c r="E113" s="45">
        <f>+Month!D100+E112</f>
        <v>6533.37</v>
      </c>
      <c r="F113" s="45">
        <f>+Month!E100+F112</f>
        <v>435.84999999999997</v>
      </c>
      <c r="G113" s="45">
        <f>+Month!F100+G112</f>
        <v>1808.66</v>
      </c>
      <c r="H113" s="45">
        <f>+Month!G100+H112</f>
        <v>2033.4800000000002</v>
      </c>
      <c r="I113" s="41"/>
      <c r="J113" s="41"/>
      <c r="K113" s="41"/>
      <c r="N113" s="54"/>
      <c r="O113" s="54"/>
      <c r="P113" s="54"/>
      <c r="Q113" s="54"/>
      <c r="R113" s="54"/>
      <c r="S113" s="54"/>
      <c r="T113" s="54"/>
    </row>
    <row r="114" spans="1:20" ht="14.5">
      <c r="A114" s="40">
        <v>2003</v>
      </c>
      <c r="B114" s="22" t="s">
        <v>39</v>
      </c>
      <c r="C114" s="41">
        <f>+Month!B101</f>
        <v>5741.16</v>
      </c>
      <c r="D114" s="41">
        <f>+Month!C101</f>
        <v>4919.1099999999997</v>
      </c>
      <c r="E114" s="41">
        <f>+Month!D101</f>
        <v>478.68</v>
      </c>
      <c r="F114" s="41">
        <f>+Month!E101</f>
        <v>38.43</v>
      </c>
      <c r="G114" s="41">
        <f>+Month!F101</f>
        <v>141.16</v>
      </c>
      <c r="H114" s="41">
        <f>+Month!G101</f>
        <v>163.78</v>
      </c>
      <c r="I114" s="41"/>
      <c r="J114" s="41"/>
      <c r="K114" s="41"/>
      <c r="N114" s="57"/>
      <c r="O114" s="57"/>
      <c r="P114" s="55"/>
      <c r="Q114" s="55"/>
      <c r="R114" s="54"/>
      <c r="S114" s="54"/>
      <c r="T114" s="55"/>
    </row>
    <row r="115" spans="1:20" ht="14.5">
      <c r="A115" s="40">
        <v>2003</v>
      </c>
      <c r="B115" s="22" t="s">
        <v>40</v>
      </c>
      <c r="C115" s="41">
        <f>+Month!B102+C114</f>
        <v>11723.55</v>
      </c>
      <c r="D115" s="41">
        <f>+Month!C102+D114</f>
        <v>10035.23</v>
      </c>
      <c r="E115" s="41">
        <f>+Month!D102+E114</f>
        <v>973.31</v>
      </c>
      <c r="F115" s="41">
        <f>+Month!E102+F114</f>
        <v>70.91</v>
      </c>
      <c r="G115" s="41">
        <f>+Month!F102+G114</f>
        <v>320.06</v>
      </c>
      <c r="H115" s="41">
        <f>+Month!G102+H114</f>
        <v>324.05</v>
      </c>
      <c r="I115" s="41"/>
      <c r="J115" s="41"/>
      <c r="K115" s="41"/>
      <c r="N115" s="57"/>
      <c r="O115" s="57"/>
      <c r="P115" s="55"/>
      <c r="Q115" s="55"/>
      <c r="R115" s="54"/>
      <c r="S115" s="54"/>
      <c r="T115" s="55"/>
    </row>
    <row r="116" spans="1:20" ht="14.5">
      <c r="A116" s="40">
        <v>2003</v>
      </c>
      <c r="B116" s="22" t="s">
        <v>41</v>
      </c>
      <c r="C116" s="41">
        <f>+Month!B103+C115</f>
        <v>18167.439999999999</v>
      </c>
      <c r="D116" s="41">
        <f>+Month!C103+D115</f>
        <v>15475</v>
      </c>
      <c r="E116" s="41">
        <f>+Month!D103+E115</f>
        <v>1598.33</v>
      </c>
      <c r="F116" s="41">
        <f>+Month!E103+F115</f>
        <v>113.57</v>
      </c>
      <c r="G116" s="41">
        <f>+Month!F103+G115</f>
        <v>486.8</v>
      </c>
      <c r="H116" s="41">
        <f>+Month!G103+H115</f>
        <v>493.76</v>
      </c>
      <c r="I116" s="41"/>
      <c r="J116" s="41"/>
      <c r="K116" s="41"/>
      <c r="N116" s="57"/>
      <c r="O116" s="57"/>
      <c r="P116" s="55"/>
      <c r="Q116" s="55"/>
      <c r="R116" s="54"/>
      <c r="S116" s="54"/>
      <c r="T116" s="55"/>
    </row>
    <row r="117" spans="1:20" ht="14.5">
      <c r="A117" s="40">
        <v>2003</v>
      </c>
      <c r="B117" s="22" t="s">
        <v>42</v>
      </c>
      <c r="C117" s="41">
        <f>+Month!B104+C116</f>
        <v>23222.1</v>
      </c>
      <c r="D117" s="41">
        <f>+Month!C104+D116</f>
        <v>19714.43</v>
      </c>
      <c r="E117" s="41">
        <f>+Month!D104+E116</f>
        <v>2110.8599999999997</v>
      </c>
      <c r="F117" s="41">
        <f>+Month!E104+F116</f>
        <v>146.89999999999998</v>
      </c>
      <c r="G117" s="41">
        <f>+Month!F104+G116</f>
        <v>641.63</v>
      </c>
      <c r="H117" s="41">
        <f>+Month!G104+H116</f>
        <v>608.29999999999995</v>
      </c>
      <c r="I117" s="41"/>
      <c r="J117" s="41"/>
      <c r="K117" s="41"/>
      <c r="N117" s="57"/>
      <c r="O117" s="57"/>
      <c r="P117" s="55"/>
      <c r="Q117" s="55"/>
      <c r="R117" s="54"/>
      <c r="S117" s="54"/>
      <c r="T117" s="55"/>
    </row>
    <row r="118" spans="1:20" ht="14.5">
      <c r="A118" s="40">
        <v>2003</v>
      </c>
      <c r="B118" s="56" t="s">
        <v>43</v>
      </c>
      <c r="C118" s="41">
        <f>+Month!B105+C117</f>
        <v>27562.739999999998</v>
      </c>
      <c r="D118" s="41">
        <f>+Month!C105+D117</f>
        <v>23208.71</v>
      </c>
      <c r="E118" s="41">
        <f>+Month!D105+E117</f>
        <v>2630.1099999999997</v>
      </c>
      <c r="F118" s="41">
        <f>+Month!E105+F117</f>
        <v>176.48999999999998</v>
      </c>
      <c r="G118" s="41">
        <f>+Month!F105+G117</f>
        <v>794.06999999999994</v>
      </c>
      <c r="H118" s="41">
        <f>+Month!G105+H117</f>
        <v>753.38</v>
      </c>
      <c r="I118" s="41"/>
      <c r="J118" s="41"/>
      <c r="K118" s="41"/>
      <c r="N118" s="57"/>
      <c r="O118" s="57"/>
      <c r="P118" s="55"/>
      <c r="Q118" s="55"/>
      <c r="R118" s="55"/>
      <c r="S118" s="55"/>
      <c r="T118" s="55"/>
    </row>
    <row r="119" spans="1:20" ht="14.5">
      <c r="A119" s="40">
        <v>2003</v>
      </c>
      <c r="B119" s="22" t="s">
        <v>44</v>
      </c>
      <c r="C119" s="41">
        <f>+Month!B106+C118</f>
        <v>32245.239999999998</v>
      </c>
      <c r="D119" s="41">
        <f>+Month!C106+D118</f>
        <v>26922.76</v>
      </c>
      <c r="E119" s="41">
        <f>+Month!D106+E118</f>
        <v>3267.95</v>
      </c>
      <c r="F119" s="41">
        <f>+Month!E106+F118</f>
        <v>207.60999999999999</v>
      </c>
      <c r="G119" s="41">
        <f>+Month!F106+G118</f>
        <v>941.3</v>
      </c>
      <c r="H119" s="41">
        <f>+Month!G106+H118</f>
        <v>905.63</v>
      </c>
      <c r="I119" s="41"/>
      <c r="J119" s="41"/>
      <c r="K119" s="41"/>
      <c r="N119" s="57"/>
      <c r="O119" s="57"/>
      <c r="P119" s="55"/>
      <c r="Q119" s="55"/>
      <c r="R119" s="55"/>
      <c r="S119" s="55"/>
      <c r="T119" s="55"/>
    </row>
    <row r="120" spans="1:20" ht="14.5">
      <c r="A120" s="40">
        <v>2003</v>
      </c>
      <c r="B120" s="22" t="s">
        <v>45</v>
      </c>
      <c r="C120" s="41">
        <f>+Month!B107+C119</f>
        <v>36612.479999999996</v>
      </c>
      <c r="D120" s="41">
        <f>+Month!C107+D119</f>
        <v>30522.41</v>
      </c>
      <c r="E120" s="41">
        <f>+Month!D107+E119</f>
        <v>3767.3599999999997</v>
      </c>
      <c r="F120" s="41">
        <f>+Month!E107+F119</f>
        <v>231.05999999999997</v>
      </c>
      <c r="G120" s="41">
        <f>+Month!F107+G119</f>
        <v>1088.69</v>
      </c>
      <c r="H120" s="41">
        <f>+Month!G107+H119</f>
        <v>1002.98</v>
      </c>
      <c r="I120" s="41"/>
      <c r="J120" s="41"/>
      <c r="K120" s="41"/>
      <c r="N120" s="57"/>
      <c r="O120" s="57"/>
      <c r="P120" s="55"/>
      <c r="Q120" s="55"/>
      <c r="R120" s="55"/>
      <c r="S120" s="55"/>
      <c r="T120" s="55"/>
    </row>
    <row r="121" spans="1:20" ht="14.5">
      <c r="A121" s="40">
        <v>2003</v>
      </c>
      <c r="B121" s="22" t="s">
        <v>46</v>
      </c>
      <c r="C121" s="41">
        <f>+Month!B108+C120</f>
        <v>40579.829999999994</v>
      </c>
      <c r="D121" s="41">
        <f>+Month!C108+D120</f>
        <v>33738.67</v>
      </c>
      <c r="E121" s="41">
        <f>+Month!D108+E120</f>
        <v>4259.66</v>
      </c>
      <c r="F121" s="41">
        <f>+Month!E108+F120</f>
        <v>255.15999999999997</v>
      </c>
      <c r="G121" s="41">
        <f>+Month!F108+G120</f>
        <v>1228.9100000000001</v>
      </c>
      <c r="H121" s="41">
        <f>+Month!G108+H120</f>
        <v>1097.45</v>
      </c>
      <c r="I121" s="41"/>
      <c r="J121" s="41"/>
      <c r="K121" s="41"/>
      <c r="N121" s="57"/>
      <c r="O121" s="57"/>
      <c r="P121" s="55"/>
      <c r="Q121" s="55"/>
      <c r="R121" s="55"/>
      <c r="S121" s="55"/>
      <c r="T121" s="55"/>
    </row>
    <row r="122" spans="1:20" ht="14.5">
      <c r="A122" s="40">
        <v>2003</v>
      </c>
      <c r="B122" s="22" t="s">
        <v>47</v>
      </c>
      <c r="C122" s="41">
        <f>+Month!B109+C121</f>
        <v>45122.13</v>
      </c>
      <c r="D122" s="41">
        <f>+Month!C109+D121</f>
        <v>37353.42</v>
      </c>
      <c r="E122" s="41">
        <f>+Month!D109+E121</f>
        <v>4876.38</v>
      </c>
      <c r="F122" s="41">
        <f>+Month!E109+F121</f>
        <v>289.67999999999995</v>
      </c>
      <c r="G122" s="41">
        <f>+Month!F109+G121</f>
        <v>1377.0600000000002</v>
      </c>
      <c r="H122" s="41">
        <f>+Month!G109+H121</f>
        <v>1225.6100000000001</v>
      </c>
      <c r="I122" s="41"/>
      <c r="J122" s="41"/>
      <c r="K122" s="41"/>
      <c r="N122" s="57"/>
      <c r="O122" s="57"/>
      <c r="P122" s="55"/>
      <c r="Q122" s="55"/>
      <c r="R122" s="55"/>
      <c r="S122" s="55"/>
      <c r="T122" s="55"/>
    </row>
    <row r="123" spans="1:20">
      <c r="A123" s="40">
        <v>2003</v>
      </c>
      <c r="B123" s="22" t="s">
        <v>48</v>
      </c>
      <c r="C123" s="41">
        <f>+Month!B110+C122</f>
        <v>50441.439999999995</v>
      </c>
      <c r="D123" s="41">
        <f>+Month!C110+D122</f>
        <v>41884.43</v>
      </c>
      <c r="E123" s="41">
        <f>+Month!D110+E122</f>
        <v>5362.52</v>
      </c>
      <c r="F123" s="41">
        <f>+Month!E110+F122</f>
        <v>316.82999999999993</v>
      </c>
      <c r="G123" s="41">
        <f>+Month!F110+G122</f>
        <v>1526.7700000000002</v>
      </c>
      <c r="H123" s="41">
        <f>+Month!G110+H122</f>
        <v>1350.91</v>
      </c>
      <c r="I123" s="41"/>
      <c r="J123" s="41"/>
      <c r="K123" s="41"/>
      <c r="N123" s="57"/>
      <c r="O123" s="57"/>
      <c r="P123" s="54"/>
      <c r="Q123" s="54"/>
      <c r="R123" s="54"/>
      <c r="S123" s="54"/>
      <c r="T123" s="54"/>
    </row>
    <row r="124" spans="1:20">
      <c r="A124" s="40">
        <v>2003</v>
      </c>
      <c r="B124" s="22" t="s">
        <v>49</v>
      </c>
      <c r="C124" s="41">
        <f>+Month!B111+C123</f>
        <v>56018.889999999992</v>
      </c>
      <c r="D124" s="41">
        <f>+Month!C111+D123</f>
        <v>46606.48</v>
      </c>
      <c r="E124" s="41">
        <f>+Month!D111+E123</f>
        <v>5867.2300000000005</v>
      </c>
      <c r="F124" s="41">
        <f>+Month!E111+F123</f>
        <v>351.69999999999993</v>
      </c>
      <c r="G124" s="41">
        <f>+Month!F111+G123</f>
        <v>1694.8100000000002</v>
      </c>
      <c r="H124" s="41">
        <f>+Month!G111+H123</f>
        <v>1498.69</v>
      </c>
      <c r="I124" s="41"/>
      <c r="J124" s="41"/>
      <c r="K124" s="41"/>
      <c r="N124" s="57"/>
      <c r="O124" s="57"/>
      <c r="P124" s="54"/>
      <c r="Q124" s="54"/>
      <c r="R124" s="54"/>
      <c r="S124" s="54"/>
      <c r="T124" s="54"/>
    </row>
    <row r="125" spans="1:20">
      <c r="A125" s="44">
        <v>2003</v>
      </c>
      <c r="B125" s="37" t="s">
        <v>50</v>
      </c>
      <c r="C125" s="45">
        <f>+Month!B112+C124</f>
        <v>63021.439999999995</v>
      </c>
      <c r="D125" s="45">
        <f>+Month!C112+D124</f>
        <v>52462.670000000006</v>
      </c>
      <c r="E125" s="45">
        <f>+Month!D112+E124</f>
        <v>6612.2000000000007</v>
      </c>
      <c r="F125" s="45">
        <f>+Month!E112+F124</f>
        <v>396.41999999999996</v>
      </c>
      <c r="G125" s="45">
        <f>+Month!F112+G124</f>
        <v>1855.9</v>
      </c>
      <c r="H125" s="45">
        <f>+Month!G112+H124</f>
        <v>1694.26</v>
      </c>
      <c r="I125" s="41"/>
      <c r="J125" s="41"/>
      <c r="K125" s="41"/>
      <c r="N125" s="57"/>
      <c r="O125" s="57"/>
      <c r="P125" s="54"/>
      <c r="Q125" s="54"/>
      <c r="R125" s="54"/>
      <c r="S125" s="54"/>
      <c r="T125" s="54"/>
    </row>
    <row r="126" spans="1:20">
      <c r="A126" s="40">
        <v>2004</v>
      </c>
      <c r="B126" s="22" t="s">
        <v>39</v>
      </c>
      <c r="C126" s="41">
        <f>+Month!B113</f>
        <v>5924.98</v>
      </c>
      <c r="D126" s="41">
        <f>+Month!C113</f>
        <v>5109.04</v>
      </c>
      <c r="E126" s="41">
        <f>+Month!D113</f>
        <v>483.46</v>
      </c>
      <c r="F126" s="41">
        <f>+Month!E113</f>
        <v>27.8</v>
      </c>
      <c r="G126" s="41">
        <f>+Month!F113</f>
        <v>171.32</v>
      </c>
      <c r="H126" s="41">
        <f>+Month!G113</f>
        <v>133.35</v>
      </c>
      <c r="I126" s="41"/>
      <c r="J126" s="41"/>
      <c r="K126" s="41"/>
      <c r="N126" s="57"/>
      <c r="O126" s="57"/>
      <c r="P126" s="54"/>
      <c r="Q126" s="54"/>
      <c r="R126" s="54"/>
      <c r="S126" s="54"/>
      <c r="T126" s="54"/>
    </row>
    <row r="127" spans="1:20">
      <c r="A127" s="40">
        <v>2004</v>
      </c>
      <c r="B127" s="22" t="s">
        <v>40</v>
      </c>
      <c r="C127" s="41">
        <f>+Month!B114+C126</f>
        <v>11512.419999999998</v>
      </c>
      <c r="D127" s="41">
        <f>+Month!C114+D126</f>
        <v>9963.16</v>
      </c>
      <c r="E127" s="41">
        <f>+Month!D114+E126</f>
        <v>974.17</v>
      </c>
      <c r="F127" s="41">
        <f>+Month!E114+F126</f>
        <v>61</v>
      </c>
      <c r="G127" s="41">
        <f>+Month!F114+G126</f>
        <v>243.67</v>
      </c>
      <c r="H127" s="41">
        <f>+Month!G114+H126</f>
        <v>270.40999999999997</v>
      </c>
      <c r="I127" s="41"/>
      <c r="J127" s="41"/>
      <c r="K127" s="41"/>
      <c r="N127" s="57"/>
      <c r="O127" s="57"/>
      <c r="P127" s="54"/>
      <c r="Q127" s="54"/>
      <c r="R127" s="54"/>
      <c r="S127" s="54"/>
      <c r="T127" s="54"/>
    </row>
    <row r="128" spans="1:20">
      <c r="A128" s="40">
        <v>2004</v>
      </c>
      <c r="B128" s="22" t="s">
        <v>41</v>
      </c>
      <c r="C128" s="41">
        <f>+Month!B115+C127</f>
        <v>18202.339999999997</v>
      </c>
      <c r="D128" s="41">
        <f>+Month!C115+D127</f>
        <v>15690.25</v>
      </c>
      <c r="E128" s="41">
        <f>+Month!D115+E127</f>
        <v>1596.63</v>
      </c>
      <c r="F128" s="41">
        <f>+Month!E115+F127</f>
        <v>91.37</v>
      </c>
      <c r="G128" s="41">
        <f>+Month!F115+G127</f>
        <v>396.79999999999995</v>
      </c>
      <c r="H128" s="41">
        <f>+Month!G115+H127</f>
        <v>427.27</v>
      </c>
      <c r="I128" s="41"/>
      <c r="J128" s="41"/>
      <c r="K128" s="41"/>
      <c r="N128" s="57"/>
      <c r="O128" s="57"/>
      <c r="P128" s="54"/>
      <c r="Q128" s="54"/>
      <c r="R128" s="54"/>
      <c r="S128" s="54"/>
      <c r="T128" s="54"/>
    </row>
    <row r="129" spans="1:20">
      <c r="A129" s="40">
        <v>2004</v>
      </c>
      <c r="B129" s="22" t="s">
        <v>42</v>
      </c>
      <c r="C129" s="41">
        <f>+Month!B116+C128</f>
        <v>22757.059999999998</v>
      </c>
      <c r="D129" s="41">
        <f>+Month!C116+D128</f>
        <v>19510.510000000002</v>
      </c>
      <c r="E129" s="41">
        <f>+Month!D116+E128</f>
        <v>2090.96</v>
      </c>
      <c r="F129" s="41">
        <f>+Month!E116+F128</f>
        <v>121.66</v>
      </c>
      <c r="G129" s="41">
        <f>+Month!F116+G128</f>
        <v>511.70999999999992</v>
      </c>
      <c r="H129" s="41">
        <f>+Month!G116+H128</f>
        <v>522.20000000000005</v>
      </c>
      <c r="I129" s="41"/>
      <c r="J129" s="41"/>
      <c r="K129" s="41"/>
      <c r="N129" s="57"/>
      <c r="O129" s="57"/>
      <c r="P129" s="54"/>
      <c r="Q129" s="54"/>
      <c r="R129" s="54"/>
      <c r="S129" s="54"/>
      <c r="T129" s="54"/>
    </row>
    <row r="130" spans="1:20">
      <c r="A130" s="40">
        <v>2004</v>
      </c>
      <c r="B130" s="58" t="s">
        <v>43</v>
      </c>
      <c r="C130" s="41">
        <f>+Month!B117+C129</f>
        <v>26813.39</v>
      </c>
      <c r="D130" s="41">
        <f>+Month!C117+D129</f>
        <v>22782.06</v>
      </c>
      <c r="E130" s="41">
        <f>+Month!D117+E129</f>
        <v>2599.9</v>
      </c>
      <c r="F130" s="41">
        <f>+Month!E117+F129</f>
        <v>150.13</v>
      </c>
      <c r="G130" s="41">
        <f>+Month!F117+G129</f>
        <v>655.1099999999999</v>
      </c>
      <c r="H130" s="41">
        <f>+Month!G117+H129</f>
        <v>626.18000000000006</v>
      </c>
      <c r="I130" s="41"/>
      <c r="J130" s="41"/>
      <c r="K130" s="41"/>
      <c r="N130" s="57"/>
      <c r="O130" s="57"/>
      <c r="P130" s="54"/>
      <c r="Q130" s="54"/>
      <c r="R130" s="54"/>
      <c r="S130" s="54"/>
      <c r="T130" s="54"/>
    </row>
    <row r="131" spans="1:20">
      <c r="A131" s="40">
        <v>2004</v>
      </c>
      <c r="B131" s="22" t="s">
        <v>44</v>
      </c>
      <c r="C131" s="41">
        <f>+Month!B118+C130</f>
        <v>30726.02</v>
      </c>
      <c r="D131" s="41">
        <f>+Month!C118+D130</f>
        <v>25696.050000000003</v>
      </c>
      <c r="E131" s="41">
        <f>+Month!D118+E130</f>
        <v>3223.12</v>
      </c>
      <c r="F131" s="41">
        <f>+Month!E118+F130</f>
        <v>178.95</v>
      </c>
      <c r="G131" s="41">
        <f>+Month!F118+G130</f>
        <v>891.18999999999994</v>
      </c>
      <c r="H131" s="41">
        <f>+Month!G118+H130</f>
        <v>736.7</v>
      </c>
      <c r="I131" s="41"/>
      <c r="J131" s="41"/>
      <c r="K131" s="41"/>
      <c r="N131" s="57"/>
      <c r="O131" s="57"/>
      <c r="P131" s="54"/>
      <c r="Q131" s="54"/>
      <c r="R131" s="54"/>
      <c r="S131" s="54"/>
      <c r="T131" s="54"/>
    </row>
    <row r="132" spans="1:20">
      <c r="A132" s="40">
        <v>2004</v>
      </c>
      <c r="B132" s="22" t="s">
        <v>45</v>
      </c>
      <c r="C132" s="41">
        <f>+Month!B119+C131</f>
        <v>34466.79</v>
      </c>
      <c r="D132" s="41">
        <f>+Month!C119+D131</f>
        <v>28640.090000000004</v>
      </c>
      <c r="E132" s="41">
        <f>+Month!D119+E131</f>
        <v>3731.5</v>
      </c>
      <c r="F132" s="41">
        <f>+Month!E119+F131</f>
        <v>202.06</v>
      </c>
      <c r="G132" s="41">
        <f>+Month!F119+G131</f>
        <v>1061.8599999999999</v>
      </c>
      <c r="H132" s="41">
        <f>+Month!G119+H131</f>
        <v>831.27</v>
      </c>
      <c r="I132" s="41"/>
      <c r="J132" s="41"/>
      <c r="K132" s="41"/>
      <c r="N132" s="57"/>
      <c r="O132" s="57"/>
      <c r="P132" s="54"/>
      <c r="Q132" s="54"/>
      <c r="R132" s="54"/>
      <c r="S132" s="54"/>
      <c r="T132" s="54"/>
    </row>
    <row r="133" spans="1:20">
      <c r="A133" s="40">
        <v>2004</v>
      </c>
      <c r="B133" s="22" t="s">
        <v>46</v>
      </c>
      <c r="C133" s="41">
        <f>+Month!B120+C132</f>
        <v>38383.020000000004</v>
      </c>
      <c r="D133" s="41">
        <f>+Month!C120+D132</f>
        <v>31919.680000000004</v>
      </c>
      <c r="E133" s="41">
        <f>+Month!D120+E132</f>
        <v>4208.26</v>
      </c>
      <c r="F133" s="41">
        <f>+Month!E120+F132</f>
        <v>226.04</v>
      </c>
      <c r="G133" s="41">
        <f>+Month!F120+G132</f>
        <v>1120.02</v>
      </c>
      <c r="H133" s="41">
        <f>+Month!G120+H132</f>
        <v>909.02</v>
      </c>
      <c r="I133" s="41"/>
      <c r="J133" s="41"/>
      <c r="K133" s="41"/>
      <c r="N133" s="57"/>
      <c r="O133" s="57"/>
      <c r="P133" s="54"/>
      <c r="Q133" s="54"/>
      <c r="R133" s="54"/>
      <c r="S133" s="54"/>
      <c r="T133" s="54"/>
    </row>
    <row r="134" spans="1:20">
      <c r="A134" s="40">
        <v>2004</v>
      </c>
      <c r="B134" s="22" t="s">
        <v>47</v>
      </c>
      <c r="C134" s="41">
        <f>+Month!B121+C133</f>
        <v>43224.19</v>
      </c>
      <c r="D134" s="41">
        <f>+Month!C121+D133</f>
        <v>35850.100000000006</v>
      </c>
      <c r="E134" s="41">
        <f>+Month!D121+E133</f>
        <v>4808.08</v>
      </c>
      <c r="F134" s="41">
        <f>+Month!E121+F133</f>
        <v>253.19</v>
      </c>
      <c r="G134" s="41">
        <f>+Month!F121+G133</f>
        <v>1290.67</v>
      </c>
      <c r="H134" s="41">
        <f>+Month!G121+H133</f>
        <v>1022.16</v>
      </c>
      <c r="I134" s="41"/>
      <c r="J134" s="41"/>
      <c r="K134" s="41"/>
      <c r="N134" s="57"/>
      <c r="O134" s="57"/>
      <c r="P134" s="54"/>
      <c r="Q134" s="54"/>
      <c r="R134" s="54"/>
      <c r="S134" s="54"/>
      <c r="T134" s="54"/>
    </row>
    <row r="135" spans="1:20">
      <c r="A135" s="40">
        <v>2004</v>
      </c>
      <c r="B135" s="22" t="s">
        <v>48</v>
      </c>
      <c r="C135" s="41">
        <f>+Month!B122+C134</f>
        <v>47977.919999999998</v>
      </c>
      <c r="D135" s="41">
        <f>+Month!C122+D134</f>
        <v>39955.510000000009</v>
      </c>
      <c r="E135" s="41">
        <f>+Month!D122+E134</f>
        <v>5279.6</v>
      </c>
      <c r="F135" s="41">
        <f>+Month!E122+F134</f>
        <v>271.56</v>
      </c>
      <c r="G135" s="41">
        <f>+Month!F122+G134</f>
        <v>1332.46</v>
      </c>
      <c r="H135" s="41">
        <f>+Month!G122+H134</f>
        <v>1138.79</v>
      </c>
      <c r="I135" s="41"/>
      <c r="J135" s="41"/>
      <c r="K135" s="41"/>
      <c r="N135" s="57"/>
      <c r="O135" s="57"/>
      <c r="P135" s="54"/>
      <c r="Q135" s="54"/>
      <c r="R135" s="54"/>
      <c r="S135" s="54"/>
      <c r="T135" s="54"/>
    </row>
    <row r="136" spans="1:20">
      <c r="A136" s="40">
        <v>2004</v>
      </c>
      <c r="B136" s="22" t="s">
        <v>49</v>
      </c>
      <c r="C136" s="41">
        <f>+Month!B123+C135</f>
        <v>53768</v>
      </c>
      <c r="D136" s="41">
        <f>+Month!C123+D135</f>
        <v>44923.360000000008</v>
      </c>
      <c r="E136" s="41">
        <f>+Month!D123+E135</f>
        <v>5751.46</v>
      </c>
      <c r="F136" s="41">
        <f>+Month!E123+F135</f>
        <v>297.18</v>
      </c>
      <c r="G136" s="41">
        <f>+Month!F123+G135</f>
        <v>1520.42</v>
      </c>
      <c r="H136" s="41">
        <f>+Month!G123+H135</f>
        <v>1275.5899999999999</v>
      </c>
      <c r="I136" s="41"/>
      <c r="J136" s="41"/>
      <c r="K136" s="41"/>
      <c r="N136" s="57"/>
      <c r="O136" s="57"/>
      <c r="P136" s="54"/>
      <c r="Q136" s="54"/>
      <c r="R136" s="54"/>
      <c r="S136" s="54"/>
      <c r="T136" s="54"/>
    </row>
    <row r="137" spans="1:20">
      <c r="A137" s="44">
        <v>2004</v>
      </c>
      <c r="B137" s="37" t="s">
        <v>50</v>
      </c>
      <c r="C137" s="45">
        <f>+Month!B124+C136</f>
        <v>60450.92</v>
      </c>
      <c r="D137" s="45">
        <f>+Month!C124+D136</f>
        <v>50455.590000000011</v>
      </c>
      <c r="E137" s="45">
        <f>+Month!D124+E136</f>
        <v>6381.6</v>
      </c>
      <c r="F137" s="45">
        <f>+Month!E124+F136</f>
        <v>327.44</v>
      </c>
      <c r="G137" s="45">
        <f>+Month!F124+G136</f>
        <v>1836.5700000000002</v>
      </c>
      <c r="H137" s="45">
        <f>+Month!G124+H136</f>
        <v>1449.73</v>
      </c>
      <c r="I137" s="41"/>
      <c r="J137" s="41"/>
      <c r="K137" s="41"/>
      <c r="N137" s="57"/>
      <c r="O137" s="57"/>
      <c r="P137" s="54"/>
      <c r="Q137" s="54"/>
      <c r="R137" s="54"/>
      <c r="S137" s="54"/>
      <c r="T137" s="54"/>
    </row>
    <row r="138" spans="1:20">
      <c r="A138" s="40">
        <v>2005</v>
      </c>
      <c r="B138" s="22" t="s">
        <v>39</v>
      </c>
      <c r="C138" s="41">
        <f>+Month!B125</f>
        <v>5984.65</v>
      </c>
      <c r="D138" s="41">
        <f>+Month!C125</f>
        <v>5260.01</v>
      </c>
      <c r="E138" s="41">
        <f>+Month!D125</f>
        <v>466.21</v>
      </c>
      <c r="F138" s="41">
        <f>+Month!E125</f>
        <v>22.87</v>
      </c>
      <c r="G138" s="41">
        <f>+Month!F125</f>
        <v>140.55000000000001</v>
      </c>
      <c r="H138" s="41">
        <f>+Month!G125</f>
        <v>95.01</v>
      </c>
      <c r="I138" s="41"/>
      <c r="J138" s="41"/>
      <c r="K138" s="41"/>
      <c r="N138" s="57"/>
      <c r="O138" s="57"/>
      <c r="P138" s="54"/>
      <c r="Q138" s="54"/>
      <c r="R138" s="54"/>
      <c r="S138" s="54"/>
      <c r="T138" s="54"/>
    </row>
    <row r="139" spans="1:20">
      <c r="A139" s="40">
        <v>2005</v>
      </c>
      <c r="B139" s="22" t="s">
        <v>40</v>
      </c>
      <c r="C139" s="41">
        <f>+Month!B126+C138</f>
        <v>12137.439999999999</v>
      </c>
      <c r="D139" s="41">
        <f>+Month!C126+D138</f>
        <v>10695.8</v>
      </c>
      <c r="E139" s="41">
        <f>+Month!D126+E138</f>
        <v>927.39</v>
      </c>
      <c r="F139" s="41">
        <f>+Month!E126+F138</f>
        <v>39.31</v>
      </c>
      <c r="G139" s="41">
        <f>+Month!F126+G138</f>
        <v>272.95000000000005</v>
      </c>
      <c r="H139" s="41">
        <f>+Month!G126+H138</f>
        <v>201.98000000000002</v>
      </c>
      <c r="I139" s="41"/>
      <c r="J139" s="41"/>
      <c r="K139" s="41"/>
      <c r="N139" s="57"/>
      <c r="O139" s="57"/>
      <c r="P139" s="54"/>
      <c r="Q139" s="54"/>
      <c r="R139" s="54"/>
      <c r="S139" s="54"/>
      <c r="T139" s="54"/>
    </row>
    <row r="140" spans="1:20">
      <c r="A140" s="40">
        <v>2005</v>
      </c>
      <c r="B140" s="22" t="s">
        <v>41</v>
      </c>
      <c r="C140" s="41">
        <f>+Month!B127+C139</f>
        <v>18612.329999999998</v>
      </c>
      <c r="D140" s="41">
        <f>+Month!C127+D139</f>
        <v>16290.449999999999</v>
      </c>
      <c r="E140" s="41">
        <f>+Month!D127+E139</f>
        <v>1509.67</v>
      </c>
      <c r="F140" s="41">
        <f>+Month!E127+F139</f>
        <v>65.11</v>
      </c>
      <c r="G140" s="41">
        <f>+Month!F127+G139</f>
        <v>419.71000000000004</v>
      </c>
      <c r="H140" s="41">
        <f>+Month!G127+H139</f>
        <v>327.37</v>
      </c>
      <c r="I140" s="41"/>
      <c r="J140" s="41"/>
      <c r="K140" s="41"/>
      <c r="N140" s="57"/>
      <c r="O140" s="57"/>
      <c r="P140" s="54"/>
      <c r="Q140" s="54"/>
      <c r="R140" s="54"/>
      <c r="S140" s="54"/>
      <c r="T140" s="54"/>
    </row>
    <row r="141" spans="1:20">
      <c r="A141" s="40">
        <v>2005</v>
      </c>
      <c r="B141" s="22" t="s">
        <v>42</v>
      </c>
      <c r="C141" s="41">
        <f>+Month!B128+C140</f>
        <v>23415.14</v>
      </c>
      <c r="D141" s="41">
        <f>+Month!C128+D140</f>
        <v>20390.899999999998</v>
      </c>
      <c r="E141" s="41">
        <f>+Month!D128+E140</f>
        <v>2000.0700000000002</v>
      </c>
      <c r="F141" s="41">
        <f>+Month!E128+F140</f>
        <v>84.67</v>
      </c>
      <c r="G141" s="41">
        <f>+Month!F128+G140</f>
        <v>539.18000000000006</v>
      </c>
      <c r="H141" s="41">
        <f>+Month!G128+H140</f>
        <v>400.3</v>
      </c>
      <c r="I141" s="41"/>
      <c r="J141" s="41"/>
      <c r="K141" s="41"/>
      <c r="N141" s="57"/>
      <c r="O141" s="57"/>
      <c r="P141" s="54"/>
      <c r="Q141" s="54"/>
      <c r="R141" s="54"/>
      <c r="S141" s="54"/>
      <c r="T141" s="54"/>
    </row>
    <row r="142" spans="1:20">
      <c r="A142" s="40">
        <v>2005</v>
      </c>
      <c r="B142" s="58" t="s">
        <v>43</v>
      </c>
      <c r="C142" s="41">
        <f>+Month!B129+C141</f>
        <v>27451.919999999998</v>
      </c>
      <c r="D142" s="41">
        <f>+Month!C129+D141</f>
        <v>23678.82</v>
      </c>
      <c r="E142" s="41">
        <f>+Month!D129+E141</f>
        <v>2502.1400000000003</v>
      </c>
      <c r="F142" s="41">
        <f>+Month!E129+F141</f>
        <v>104.68</v>
      </c>
      <c r="G142" s="41">
        <f>+Month!F129+G141</f>
        <v>678.31000000000006</v>
      </c>
      <c r="H142" s="41">
        <f>+Month!G129+H141</f>
        <v>487.95000000000005</v>
      </c>
      <c r="I142" s="41"/>
      <c r="J142" s="41"/>
      <c r="K142" s="41"/>
      <c r="N142" s="57"/>
      <c r="O142" s="57"/>
      <c r="P142" s="54"/>
      <c r="Q142" s="54"/>
      <c r="R142" s="54"/>
      <c r="S142" s="54"/>
      <c r="T142" s="54"/>
    </row>
    <row r="143" spans="1:20">
      <c r="A143" s="40">
        <v>2005</v>
      </c>
      <c r="B143" s="22" t="s">
        <v>44</v>
      </c>
      <c r="C143" s="41">
        <f>+Month!B130+C142</f>
        <v>31584.699999999997</v>
      </c>
      <c r="D143" s="41">
        <f>+Month!C130+D142</f>
        <v>26910.33</v>
      </c>
      <c r="E143" s="41">
        <f>+Month!D130+E142</f>
        <v>3122.1600000000003</v>
      </c>
      <c r="F143" s="41">
        <f>+Month!E130+F142</f>
        <v>131.97</v>
      </c>
      <c r="G143" s="41">
        <f>+Month!F130+G142</f>
        <v>831.68000000000006</v>
      </c>
      <c r="H143" s="41">
        <f>+Month!G130+H142</f>
        <v>588.54000000000008</v>
      </c>
      <c r="I143" s="41"/>
      <c r="J143" s="41"/>
      <c r="K143" s="41"/>
      <c r="N143" s="57"/>
      <c r="O143" s="57"/>
      <c r="P143" s="54"/>
      <c r="Q143" s="54"/>
      <c r="R143" s="54"/>
      <c r="S143" s="54"/>
      <c r="T143" s="54"/>
    </row>
    <row r="144" spans="1:20">
      <c r="A144" s="40">
        <v>2005</v>
      </c>
      <c r="B144" s="22" t="s">
        <v>45</v>
      </c>
      <c r="C144" s="41">
        <f>+Month!B131+C143</f>
        <v>35214.089999999997</v>
      </c>
      <c r="D144" s="41">
        <f>+Month!C131+D143</f>
        <v>29768.210000000003</v>
      </c>
      <c r="E144" s="41">
        <f>+Month!D131+E143</f>
        <v>3652.8700000000003</v>
      </c>
      <c r="F144" s="41">
        <f>+Month!E131+F143</f>
        <v>150.82999999999998</v>
      </c>
      <c r="G144" s="41">
        <f>+Month!F131+G143</f>
        <v>969.44</v>
      </c>
      <c r="H144" s="41">
        <f>+Month!G131+H143</f>
        <v>672.72</v>
      </c>
      <c r="I144" s="41"/>
      <c r="J144" s="41"/>
      <c r="K144" s="41"/>
      <c r="N144" s="57"/>
      <c r="O144" s="57"/>
      <c r="P144" s="54"/>
      <c r="Q144" s="54"/>
      <c r="R144" s="54"/>
      <c r="S144" s="54"/>
      <c r="T144" s="54"/>
    </row>
    <row r="145" spans="1:20">
      <c r="A145" s="40">
        <v>2005</v>
      </c>
      <c r="B145" s="22" t="s">
        <v>46</v>
      </c>
      <c r="C145" s="41">
        <f>+Month!B132+C144</f>
        <v>38845.049999999996</v>
      </c>
      <c r="D145" s="41">
        <f>+Month!C132+D144</f>
        <v>32633.24</v>
      </c>
      <c r="E145" s="41">
        <f>+Month!D132+E144</f>
        <v>4194.22</v>
      </c>
      <c r="F145" s="41">
        <f>+Month!E132+F144</f>
        <v>172.76</v>
      </c>
      <c r="G145" s="41">
        <f>+Month!F132+G144</f>
        <v>1092</v>
      </c>
      <c r="H145" s="41">
        <f>+Month!G132+H144</f>
        <v>752.80000000000007</v>
      </c>
      <c r="I145" s="41"/>
      <c r="J145" s="41"/>
      <c r="K145" s="41"/>
      <c r="N145" s="57"/>
      <c r="O145" s="57"/>
      <c r="P145" s="54"/>
      <c r="Q145" s="54"/>
      <c r="R145" s="54"/>
      <c r="S145" s="54"/>
      <c r="T145" s="54"/>
    </row>
    <row r="146" spans="1:20">
      <c r="A146" s="40">
        <v>2005</v>
      </c>
      <c r="B146" s="22" t="s">
        <v>47</v>
      </c>
      <c r="C146" s="41">
        <f>+Month!B133+C145</f>
        <v>42992.109999999993</v>
      </c>
      <c r="D146" s="41">
        <f>+Month!C133+D145</f>
        <v>35787.130000000005</v>
      </c>
      <c r="E146" s="41">
        <f>+Month!D133+E145</f>
        <v>4870.87</v>
      </c>
      <c r="F146" s="41">
        <f>+Month!E133+F145</f>
        <v>200.17</v>
      </c>
      <c r="G146" s="41">
        <f>+Month!F133+G145</f>
        <v>1283.46</v>
      </c>
      <c r="H146" s="41">
        <f>+Month!G133+H145</f>
        <v>850.45</v>
      </c>
      <c r="I146" s="41"/>
      <c r="J146" s="41"/>
      <c r="K146" s="41"/>
      <c r="N146" s="57"/>
      <c r="O146" s="57"/>
      <c r="P146" s="54"/>
      <c r="Q146" s="54"/>
      <c r="R146" s="54"/>
      <c r="S146" s="54"/>
      <c r="T146" s="54"/>
    </row>
    <row r="147" spans="1:20">
      <c r="A147" s="40">
        <v>2005</v>
      </c>
      <c r="B147" s="22" t="s">
        <v>48</v>
      </c>
      <c r="C147" s="41">
        <f>+Month!B134+C146</f>
        <v>47725.259999999995</v>
      </c>
      <c r="D147" s="41">
        <f>+Month!C134+D146</f>
        <v>39709.730000000003</v>
      </c>
      <c r="E147" s="41">
        <f>+Month!D134+E146</f>
        <v>5404.87</v>
      </c>
      <c r="F147" s="41">
        <f>+Month!E134+F146</f>
        <v>219.04999999999998</v>
      </c>
      <c r="G147" s="41">
        <f>+Month!F134+G146</f>
        <v>1460.47</v>
      </c>
      <c r="H147" s="41">
        <f>+Month!G134+H146</f>
        <v>931.12</v>
      </c>
      <c r="I147" s="41"/>
      <c r="J147" s="41"/>
      <c r="K147" s="41"/>
      <c r="N147" s="57"/>
      <c r="O147" s="57"/>
      <c r="P147" s="54"/>
      <c r="Q147" s="54"/>
      <c r="R147" s="54"/>
      <c r="S147" s="54"/>
      <c r="T147" s="54"/>
    </row>
    <row r="148" spans="1:20">
      <c r="A148" s="40">
        <v>2005</v>
      </c>
      <c r="B148" s="22" t="s">
        <v>49</v>
      </c>
      <c r="C148" s="41">
        <f>+Month!B135+C147</f>
        <v>54176.38</v>
      </c>
      <c r="D148" s="41">
        <f>+Month!C135+D147</f>
        <v>45389.100000000006</v>
      </c>
      <c r="E148" s="41">
        <f>+Month!D135+E147</f>
        <v>5938.6399999999994</v>
      </c>
      <c r="F148" s="41">
        <f>+Month!E135+F147</f>
        <v>236.05999999999997</v>
      </c>
      <c r="G148" s="41">
        <f>+Month!F135+G147</f>
        <v>1594.76</v>
      </c>
      <c r="H148" s="41">
        <f>+Month!G135+H147</f>
        <v>1017.82</v>
      </c>
      <c r="I148" s="41"/>
      <c r="J148" s="41"/>
      <c r="K148" s="41"/>
      <c r="N148" s="57"/>
      <c r="O148" s="57"/>
      <c r="P148" s="54"/>
      <c r="Q148" s="54"/>
      <c r="R148" s="54"/>
      <c r="S148" s="54"/>
      <c r="T148" s="54"/>
    </row>
    <row r="149" spans="1:20">
      <c r="A149" s="44">
        <v>2005</v>
      </c>
      <c r="B149" s="37" t="s">
        <v>50</v>
      </c>
      <c r="C149" s="45">
        <f>+Month!B136+C148</f>
        <v>61851.71</v>
      </c>
      <c r="D149" s="45">
        <f>+Month!C136+D148</f>
        <v>52058.240000000005</v>
      </c>
      <c r="E149" s="45">
        <f>+Month!D136+E148</f>
        <v>6608.9299999999994</v>
      </c>
      <c r="F149" s="45">
        <f>+Month!E136+F148</f>
        <v>266.2</v>
      </c>
      <c r="G149" s="45">
        <f>+Month!F136+G148</f>
        <v>1781.34</v>
      </c>
      <c r="H149" s="45">
        <f>+Month!G136+H148</f>
        <v>1137</v>
      </c>
      <c r="I149" s="41"/>
      <c r="J149" s="41"/>
      <c r="K149" s="41"/>
      <c r="N149" s="57"/>
      <c r="O149" s="57"/>
      <c r="P149" s="54"/>
      <c r="Q149" s="54"/>
      <c r="R149" s="54"/>
      <c r="S149" s="54"/>
      <c r="T149" s="54"/>
    </row>
    <row r="150" spans="1:20">
      <c r="A150" s="40">
        <v>2006</v>
      </c>
      <c r="B150" s="22" t="s">
        <v>39</v>
      </c>
      <c r="C150" s="59">
        <f>+Month!B137</f>
        <v>7406.98</v>
      </c>
      <c r="D150" s="59">
        <f>+Month!C137</f>
        <v>6601.93</v>
      </c>
      <c r="E150" s="59">
        <f>+Month!D137</f>
        <v>538.13</v>
      </c>
      <c r="F150" s="59">
        <f>+Month!E137</f>
        <v>26.71</v>
      </c>
      <c r="G150" s="59">
        <f>+Month!F137</f>
        <v>138</v>
      </c>
      <c r="H150" s="59">
        <f>+Month!G137</f>
        <v>102.21</v>
      </c>
      <c r="I150" s="41"/>
      <c r="J150" s="41"/>
      <c r="K150" s="41"/>
    </row>
    <row r="151" spans="1:20">
      <c r="A151" s="40">
        <v>2006</v>
      </c>
      <c r="B151" s="22" t="s">
        <v>40</v>
      </c>
      <c r="C151" s="41">
        <f>+Month!B138+C150</f>
        <v>14103.04</v>
      </c>
      <c r="D151" s="41">
        <f>+Month!C138+D150</f>
        <v>12497.990000000002</v>
      </c>
      <c r="E151" s="41">
        <f>+Month!D138+E150</f>
        <v>1050.9099999999999</v>
      </c>
      <c r="F151" s="41">
        <f>+Month!E138+F150</f>
        <v>49.56</v>
      </c>
      <c r="G151" s="41">
        <f>+Month!F138+G150</f>
        <v>298.77999999999997</v>
      </c>
      <c r="H151" s="41">
        <f>+Month!G138+H150</f>
        <v>205.79</v>
      </c>
      <c r="I151" s="41"/>
      <c r="J151" s="41"/>
      <c r="K151" s="41"/>
    </row>
    <row r="152" spans="1:20">
      <c r="A152" s="40">
        <v>2006</v>
      </c>
      <c r="B152" s="22" t="s">
        <v>41</v>
      </c>
      <c r="C152" s="41">
        <f>+Month!B139+C151</f>
        <v>21599.16</v>
      </c>
      <c r="D152" s="41">
        <f>+Month!C139+D151</f>
        <v>18977.25</v>
      </c>
      <c r="E152" s="41">
        <f>+Month!D139+E151</f>
        <v>1724.7999999999997</v>
      </c>
      <c r="F152" s="41">
        <f>+Month!E139+F151</f>
        <v>77.77000000000001</v>
      </c>
      <c r="G152" s="41">
        <f>+Month!F139+G151</f>
        <v>481.43999999999994</v>
      </c>
      <c r="H152" s="41">
        <f>+Month!G139+H151</f>
        <v>337.88</v>
      </c>
      <c r="I152" s="41"/>
      <c r="J152" s="41"/>
      <c r="K152" s="41"/>
    </row>
    <row r="153" spans="1:20">
      <c r="A153" s="40">
        <v>2006</v>
      </c>
      <c r="B153" s="22" t="s">
        <v>42</v>
      </c>
      <c r="C153" s="41">
        <f>+Month!B140+C152</f>
        <v>26456.69</v>
      </c>
      <c r="D153" s="41">
        <f>+Month!C140+D152</f>
        <v>23066.799999999999</v>
      </c>
      <c r="E153" s="41">
        <f>+Month!D140+E152</f>
        <v>2275.1299999999997</v>
      </c>
      <c r="F153" s="41">
        <f>+Month!E140+F152</f>
        <v>100.54</v>
      </c>
      <c r="G153" s="41">
        <f>+Month!F140+G152</f>
        <v>614.75</v>
      </c>
      <c r="H153" s="41">
        <f>+Month!G140+H152</f>
        <v>399.46</v>
      </c>
      <c r="I153" s="41"/>
      <c r="J153" s="41"/>
      <c r="K153" s="41"/>
    </row>
    <row r="154" spans="1:20">
      <c r="A154" s="40">
        <v>2006</v>
      </c>
      <c r="B154" s="58" t="s">
        <v>43</v>
      </c>
      <c r="C154" s="41">
        <f>+Month!B141+C153</f>
        <v>31372.53</v>
      </c>
      <c r="D154" s="41">
        <f>+Month!C141+D153</f>
        <v>27178.28</v>
      </c>
      <c r="E154" s="41">
        <f>+Month!D141+E153</f>
        <v>2812.2499999999995</v>
      </c>
      <c r="F154" s="41">
        <f>+Month!E141+F153</f>
        <v>124.45</v>
      </c>
      <c r="G154" s="41">
        <f>+Month!F141+G153</f>
        <v>754.9</v>
      </c>
      <c r="H154" s="41">
        <f>+Month!G141+H153</f>
        <v>502.62</v>
      </c>
      <c r="I154" s="41"/>
      <c r="J154" s="41"/>
      <c r="K154" s="41"/>
    </row>
    <row r="155" spans="1:20">
      <c r="A155" s="40">
        <v>2006</v>
      </c>
      <c r="B155" s="22" t="s">
        <v>44</v>
      </c>
      <c r="C155" s="41">
        <f>+Month!B142+C154</f>
        <v>35818.949999999997</v>
      </c>
      <c r="D155" s="41">
        <f>+Month!C142+D154</f>
        <v>30691.67</v>
      </c>
      <c r="E155" s="41">
        <f>+Month!D142+E154</f>
        <v>3486.99</v>
      </c>
      <c r="F155" s="41">
        <f>+Month!E142+F154</f>
        <v>150.93</v>
      </c>
      <c r="G155" s="41">
        <f>+Month!F142+G154</f>
        <v>910.75</v>
      </c>
      <c r="H155" s="41">
        <f>+Month!G142+H154</f>
        <v>578.55999999999995</v>
      </c>
      <c r="I155" s="41"/>
      <c r="J155" s="41"/>
      <c r="K155" s="41"/>
    </row>
    <row r="156" spans="1:20">
      <c r="A156" s="40">
        <v>2006</v>
      </c>
      <c r="B156" s="22" t="s">
        <v>45</v>
      </c>
      <c r="C156" s="41">
        <f>+Month!B143+C155</f>
        <v>40515.03</v>
      </c>
      <c r="D156" s="41">
        <f>+Month!C143+D155</f>
        <v>34577.9</v>
      </c>
      <c r="E156" s="41">
        <f>+Month!D143+E155</f>
        <v>4055.16</v>
      </c>
      <c r="F156" s="41">
        <f>+Month!E143+F155</f>
        <v>170.54000000000002</v>
      </c>
      <c r="G156" s="41">
        <f>+Month!F143+G155</f>
        <v>1049.54</v>
      </c>
      <c r="H156" s="41">
        <f>+Month!G143+H155</f>
        <v>661.84999999999991</v>
      </c>
      <c r="I156" s="41"/>
      <c r="J156" s="41"/>
      <c r="K156" s="41"/>
    </row>
    <row r="157" spans="1:20">
      <c r="A157" s="40">
        <v>2006</v>
      </c>
      <c r="B157" s="22" t="s">
        <v>46</v>
      </c>
      <c r="C157" s="41">
        <f>+Month!B144+C156</f>
        <v>44734.05</v>
      </c>
      <c r="D157" s="41">
        <f>+Month!C144+D156</f>
        <v>38032.92</v>
      </c>
      <c r="E157" s="41">
        <f>+Month!D144+E156</f>
        <v>4597.54</v>
      </c>
      <c r="F157" s="41">
        <f>+Month!E144+F156</f>
        <v>192.19000000000003</v>
      </c>
      <c r="G157" s="41">
        <f>+Month!F144+G156</f>
        <v>1173.26</v>
      </c>
      <c r="H157" s="41">
        <f>+Month!G144+H156</f>
        <v>738.09999999999991</v>
      </c>
      <c r="I157" s="41"/>
      <c r="J157" s="41"/>
      <c r="K157" s="41"/>
    </row>
    <row r="158" spans="1:20">
      <c r="A158" s="40">
        <v>2006</v>
      </c>
      <c r="B158" s="22" t="s">
        <v>47</v>
      </c>
      <c r="C158" s="41">
        <f>+Month!B145+C157</f>
        <v>49184.29</v>
      </c>
      <c r="D158" s="41">
        <f>+Month!C145+D157</f>
        <v>41574.11</v>
      </c>
      <c r="E158" s="41">
        <f>+Month!D145+E157</f>
        <v>5273.27</v>
      </c>
      <c r="F158" s="41">
        <f>+Month!E145+F157</f>
        <v>222.85000000000002</v>
      </c>
      <c r="G158" s="41">
        <f>+Month!F145+G157</f>
        <v>1309.6600000000001</v>
      </c>
      <c r="H158" s="41">
        <f>+Month!G145+H157</f>
        <v>804.3599999999999</v>
      </c>
      <c r="I158" s="41"/>
      <c r="J158" s="41"/>
      <c r="K158" s="41"/>
    </row>
    <row r="159" spans="1:20">
      <c r="A159" s="40">
        <v>2006</v>
      </c>
      <c r="B159" s="22" t="s">
        <v>48</v>
      </c>
      <c r="C159" s="41">
        <f>+Month!B146+C158</f>
        <v>54042.090000000004</v>
      </c>
      <c r="D159" s="41">
        <f>+Month!C146+D158</f>
        <v>45652.590000000004</v>
      </c>
      <c r="E159" s="41">
        <f>+Month!D146+E158</f>
        <v>5826.72</v>
      </c>
      <c r="F159" s="41">
        <f>+Month!E146+F158</f>
        <v>238.37000000000003</v>
      </c>
      <c r="G159" s="41">
        <f>+Month!F146+G158</f>
        <v>1450.8200000000002</v>
      </c>
      <c r="H159" s="41">
        <f>+Month!G146+H158</f>
        <v>873.55</v>
      </c>
      <c r="I159" s="41"/>
      <c r="J159" s="41"/>
      <c r="K159" s="41"/>
    </row>
    <row r="160" spans="1:20">
      <c r="A160" s="40">
        <v>2006</v>
      </c>
      <c r="B160" s="22" t="s">
        <v>49</v>
      </c>
      <c r="C160" s="41">
        <f>+Month!B147+C159</f>
        <v>60664.160000000003</v>
      </c>
      <c r="D160" s="41">
        <f>+Month!C147+D159</f>
        <v>51472.240000000005</v>
      </c>
      <c r="E160" s="41">
        <f>+Month!D147+E159</f>
        <v>6367.04</v>
      </c>
      <c r="F160" s="41">
        <f>+Month!E147+F159</f>
        <v>258.65000000000003</v>
      </c>
      <c r="G160" s="41">
        <f>+Month!F147+G159</f>
        <v>1609.2700000000002</v>
      </c>
      <c r="H160" s="41">
        <f>+Month!G147+H159</f>
        <v>956.92</v>
      </c>
      <c r="I160" s="41"/>
      <c r="J160" s="41"/>
      <c r="K160" s="41"/>
    </row>
    <row r="161" spans="1:11">
      <c r="A161" s="44">
        <v>2006</v>
      </c>
      <c r="B161" s="37" t="s">
        <v>50</v>
      </c>
      <c r="C161" s="45">
        <f>+Month!B148+C160</f>
        <v>67594.13</v>
      </c>
      <c r="D161" s="45">
        <f>+Month!C148+D160</f>
        <v>57437.780000000006</v>
      </c>
      <c r="E161" s="45">
        <f>+Month!D148+E160</f>
        <v>7049.35</v>
      </c>
      <c r="F161" s="45">
        <f>+Month!E148+F160</f>
        <v>275.83000000000004</v>
      </c>
      <c r="G161" s="45">
        <f>+Month!F148+G160</f>
        <v>1755.5200000000002</v>
      </c>
      <c r="H161" s="45">
        <f>+Month!G148+H160</f>
        <v>1075.6099999999999</v>
      </c>
      <c r="I161" s="41"/>
      <c r="J161" s="41"/>
      <c r="K161" s="41"/>
    </row>
    <row r="162" spans="1:11">
      <c r="A162" s="40">
        <v>2007</v>
      </c>
      <c r="B162" s="22" t="s">
        <v>39</v>
      </c>
      <c r="C162" s="59">
        <f>+Month!B149</f>
        <v>6814.59</v>
      </c>
      <c r="D162" s="59">
        <f>+Month!C149</f>
        <v>5904.54</v>
      </c>
      <c r="E162" s="59">
        <f>+Month!D149</f>
        <v>679.12</v>
      </c>
      <c r="F162" s="59">
        <f>+Month!E149</f>
        <v>22.73</v>
      </c>
      <c r="G162" s="59">
        <f>+Month!F149</f>
        <v>101.88</v>
      </c>
      <c r="H162" s="59">
        <f>+Month!G149</f>
        <v>106.31</v>
      </c>
      <c r="I162" s="41"/>
      <c r="J162" s="41"/>
      <c r="K162" s="41"/>
    </row>
    <row r="163" spans="1:11">
      <c r="A163" s="40">
        <v>2007</v>
      </c>
      <c r="B163" s="22" t="s">
        <v>40</v>
      </c>
      <c r="C163" s="41">
        <f>+Month!B150+C162</f>
        <v>12107.41</v>
      </c>
      <c r="D163" s="41">
        <f>+Month!C150+D162</f>
        <v>10354.049999999999</v>
      </c>
      <c r="E163" s="41">
        <f>+Month!D150+E162</f>
        <v>1232.77</v>
      </c>
      <c r="F163" s="41">
        <f>+Month!E150+F162</f>
        <v>44.84</v>
      </c>
      <c r="G163" s="41">
        <f>+Month!F150+G162</f>
        <v>261.84000000000003</v>
      </c>
      <c r="H163" s="41">
        <f>+Month!G150+H162</f>
        <v>213.89</v>
      </c>
      <c r="I163" s="41"/>
      <c r="J163" s="41"/>
      <c r="K163" s="41"/>
    </row>
    <row r="164" spans="1:11">
      <c r="A164" s="40">
        <v>2007</v>
      </c>
      <c r="B164" s="22" t="s">
        <v>41</v>
      </c>
      <c r="C164" s="41">
        <f>+Month!B151+C163</f>
        <v>17644.59</v>
      </c>
      <c r="D164" s="41">
        <f>+Month!C151+D163</f>
        <v>14957.86</v>
      </c>
      <c r="E164" s="41">
        <f>+Month!D151+E163</f>
        <v>1793.9499999999998</v>
      </c>
      <c r="F164" s="41">
        <f>+Month!E151+F163</f>
        <v>63.72</v>
      </c>
      <c r="G164" s="41">
        <f>+Month!F151+G163</f>
        <v>492.01</v>
      </c>
      <c r="H164" s="41">
        <f>+Month!G151+H163</f>
        <v>337.03</v>
      </c>
      <c r="I164" s="41"/>
      <c r="J164" s="41"/>
      <c r="K164" s="41"/>
    </row>
    <row r="165" spans="1:11">
      <c r="A165" s="40">
        <v>2007</v>
      </c>
      <c r="B165" s="22" t="s">
        <v>42</v>
      </c>
      <c r="C165" s="41">
        <f>+Month!B152+C164</f>
        <v>21638.54</v>
      </c>
      <c r="D165" s="41">
        <f>+Month!C152+D164</f>
        <v>18161.03</v>
      </c>
      <c r="E165" s="41">
        <f>+Month!D152+E164</f>
        <v>2345.9799999999996</v>
      </c>
      <c r="F165" s="41">
        <f>+Month!E152+F164</f>
        <v>84.55</v>
      </c>
      <c r="G165" s="41">
        <f>+Month!F152+G164</f>
        <v>627.28</v>
      </c>
      <c r="H165" s="41">
        <f>+Month!G152+H164</f>
        <v>419.67999999999995</v>
      </c>
      <c r="I165" s="41"/>
      <c r="J165" s="41"/>
      <c r="K165" s="41"/>
    </row>
    <row r="166" spans="1:11">
      <c r="A166" s="40">
        <v>2007</v>
      </c>
      <c r="B166" s="58" t="s">
        <v>43</v>
      </c>
      <c r="C166" s="41">
        <f>+Month!B153+C165</f>
        <v>26259.08</v>
      </c>
      <c r="D166" s="41">
        <f>+Month!C153+D165</f>
        <v>21952.629999999997</v>
      </c>
      <c r="E166" s="41">
        <f>+Month!D153+E165</f>
        <v>2912.5899999999997</v>
      </c>
      <c r="F166" s="41">
        <f>+Month!E153+F165</f>
        <v>106.27</v>
      </c>
      <c r="G166" s="41">
        <f>+Month!F153+G165</f>
        <v>785.67</v>
      </c>
      <c r="H166" s="41">
        <f>+Month!G153+H165</f>
        <v>501.88999999999993</v>
      </c>
      <c r="I166" s="41"/>
      <c r="J166" s="41"/>
      <c r="K166" s="41"/>
    </row>
    <row r="167" spans="1:11">
      <c r="A167" s="40">
        <v>2007</v>
      </c>
      <c r="B167" s="22" t="s">
        <v>44</v>
      </c>
      <c r="C167" s="41">
        <f>+Month!B154+C166</f>
        <v>30219.58</v>
      </c>
      <c r="D167" s="41">
        <f>+Month!C154+D166</f>
        <v>24894.299999999996</v>
      </c>
      <c r="E167" s="41">
        <f>+Month!D154+E166</f>
        <v>3611.5899999999997</v>
      </c>
      <c r="F167" s="41">
        <f>+Month!E154+F166</f>
        <v>129.69999999999999</v>
      </c>
      <c r="G167" s="41">
        <f>+Month!F154+G166</f>
        <v>976.88</v>
      </c>
      <c r="H167" s="41">
        <f>+Month!G154+H166</f>
        <v>607.07999999999993</v>
      </c>
      <c r="I167" s="41"/>
      <c r="J167" s="41"/>
      <c r="K167" s="41"/>
    </row>
    <row r="168" spans="1:11">
      <c r="A168" s="40">
        <v>2007</v>
      </c>
      <c r="B168" s="22" t="s">
        <v>45</v>
      </c>
      <c r="C168" s="41">
        <f>+Month!B155+C167</f>
        <v>34588.959999999999</v>
      </c>
      <c r="D168" s="41">
        <f>+Month!C155+D167</f>
        <v>28465.179999999997</v>
      </c>
      <c r="E168" s="41">
        <f>+Month!D155+E167</f>
        <v>4148.2999999999993</v>
      </c>
      <c r="F168" s="41">
        <f>+Month!E155+F167</f>
        <v>147.12</v>
      </c>
      <c r="G168" s="41">
        <f>+Month!F155+G167</f>
        <v>1141.18</v>
      </c>
      <c r="H168" s="41">
        <f>+Month!G155+H167</f>
        <v>687.14999999999986</v>
      </c>
      <c r="I168" s="41"/>
      <c r="J168" s="41"/>
      <c r="K168" s="41"/>
    </row>
    <row r="169" spans="1:11">
      <c r="A169" s="40">
        <v>2007</v>
      </c>
      <c r="B169" s="22" t="s">
        <v>46</v>
      </c>
      <c r="C169" s="41">
        <f>+Month!B156+C168</f>
        <v>38885.53</v>
      </c>
      <c r="D169" s="41">
        <f>+Month!C156+D168</f>
        <v>31963.999999999996</v>
      </c>
      <c r="E169" s="41">
        <f>+Month!D156+E168</f>
        <v>4705.2799999999988</v>
      </c>
      <c r="F169" s="41">
        <f>+Month!E156+F168</f>
        <v>166.14000000000001</v>
      </c>
      <c r="G169" s="41">
        <f>+Month!F156+G168</f>
        <v>1283.31</v>
      </c>
      <c r="H169" s="41">
        <f>+Month!G156+H168</f>
        <v>766.75999999999988</v>
      </c>
      <c r="I169" s="41"/>
      <c r="J169" s="41"/>
      <c r="K169" s="41"/>
    </row>
    <row r="170" spans="1:11">
      <c r="A170" s="40">
        <v>2007</v>
      </c>
      <c r="B170" s="22" t="s">
        <v>47</v>
      </c>
      <c r="C170" s="41">
        <f>+Month!B157+C169</f>
        <v>43360.74</v>
      </c>
      <c r="D170" s="41">
        <f>+Month!C157+D169</f>
        <v>35480.549999999996</v>
      </c>
      <c r="E170" s="41">
        <f>+Month!D157+E169</f>
        <v>5389.3599999999988</v>
      </c>
      <c r="F170" s="41">
        <f>+Month!E157+F169</f>
        <v>193.9</v>
      </c>
      <c r="G170" s="41">
        <f>+Month!F157+G169</f>
        <v>1433.3</v>
      </c>
      <c r="H170" s="41">
        <f>+Month!G157+H169</f>
        <v>863.58999999999992</v>
      </c>
      <c r="I170" s="41"/>
      <c r="J170" s="41"/>
      <c r="K170" s="41"/>
    </row>
    <row r="171" spans="1:11">
      <c r="A171" s="40">
        <v>2007</v>
      </c>
      <c r="B171" s="22" t="s">
        <v>48</v>
      </c>
      <c r="C171" s="41">
        <f>+Month!B158+C170</f>
        <v>49123.409999999996</v>
      </c>
      <c r="D171" s="41">
        <f>+Month!C158+D170</f>
        <v>40313.249999999993</v>
      </c>
      <c r="E171" s="41">
        <f>+Month!D158+E170</f>
        <v>6064.6499999999987</v>
      </c>
      <c r="F171" s="41">
        <f>+Month!E158+F170</f>
        <v>209.6</v>
      </c>
      <c r="G171" s="41">
        <f>+Month!F158+G170</f>
        <v>1574.19</v>
      </c>
      <c r="H171" s="41">
        <f>+Month!G158+H170</f>
        <v>961.67</v>
      </c>
      <c r="I171" s="41"/>
      <c r="J171" s="41"/>
      <c r="K171" s="41"/>
    </row>
    <row r="172" spans="1:11">
      <c r="A172" s="40">
        <v>2007</v>
      </c>
      <c r="B172" s="22" t="s">
        <v>49</v>
      </c>
      <c r="C172" s="41">
        <f>+Month!B159+C171</f>
        <v>55692.969999999994</v>
      </c>
      <c r="D172" s="41">
        <f>+Month!C159+D171</f>
        <v>46157.439999999995</v>
      </c>
      <c r="E172" s="41">
        <f>+Month!D159+E171</f>
        <v>6500.9199999999983</v>
      </c>
      <c r="F172" s="41">
        <f>+Month!E159+F171</f>
        <v>233.76999999999998</v>
      </c>
      <c r="G172" s="41">
        <f>+Month!F159+G171</f>
        <v>1736.96</v>
      </c>
      <c r="H172" s="41">
        <f>+Month!G159+H171</f>
        <v>1063.8399999999999</v>
      </c>
      <c r="I172" s="41"/>
      <c r="J172" s="41"/>
      <c r="K172" s="41"/>
    </row>
    <row r="173" spans="1:11">
      <c r="A173" s="44">
        <v>2007</v>
      </c>
      <c r="B173" s="37" t="s">
        <v>50</v>
      </c>
      <c r="C173" s="45">
        <f>+Month!B160+C172</f>
        <v>63028.909999999996</v>
      </c>
      <c r="D173" s="45">
        <f>+Month!C160+D172</f>
        <v>52510.659999999996</v>
      </c>
      <c r="E173" s="45">
        <f>+Month!D160+E172</f>
        <v>7174.3099999999986</v>
      </c>
      <c r="F173" s="45">
        <f>+Month!E160+F172</f>
        <v>264.84999999999997</v>
      </c>
      <c r="G173" s="45">
        <f>+Month!F160+G172</f>
        <v>1896.35</v>
      </c>
      <c r="H173" s="45">
        <f>+Month!G160+H172</f>
        <v>1182.6999999999998</v>
      </c>
      <c r="I173" s="41"/>
      <c r="J173" s="41"/>
      <c r="K173" s="41"/>
    </row>
    <row r="174" spans="1:11">
      <c r="A174" s="40">
        <v>2008</v>
      </c>
      <c r="B174" s="22" t="s">
        <v>39</v>
      </c>
      <c r="C174" s="41">
        <f>Month!B161</f>
        <v>5802.23</v>
      </c>
      <c r="D174" s="41">
        <f>Month!C161</f>
        <v>4850.83</v>
      </c>
      <c r="E174" s="41">
        <f>Month!D161</f>
        <v>684.54</v>
      </c>
      <c r="F174" s="41">
        <f>Month!E161</f>
        <v>29.5</v>
      </c>
      <c r="G174" s="41">
        <f>Month!F161</f>
        <v>121.91</v>
      </c>
      <c r="H174" s="41">
        <f>Month!G161</f>
        <v>115.45</v>
      </c>
      <c r="I174" s="41"/>
      <c r="J174" s="41"/>
      <c r="K174" s="41"/>
    </row>
    <row r="175" spans="1:11">
      <c r="A175" s="40">
        <v>2008</v>
      </c>
      <c r="B175" s="22" t="s">
        <v>40</v>
      </c>
      <c r="C175" s="41">
        <f>+Month!B162+C174</f>
        <v>10999.47</v>
      </c>
      <c r="D175" s="41">
        <f>+Month!C162+D174</f>
        <v>9189.36</v>
      </c>
      <c r="E175" s="41">
        <f>+Month!D162+E174</f>
        <v>1238.6500000000001</v>
      </c>
      <c r="F175" s="41">
        <f>+Month!E162+F174</f>
        <v>58.29</v>
      </c>
      <c r="G175" s="41">
        <f>+Month!F162+G174</f>
        <v>283.79999999999995</v>
      </c>
      <c r="H175" s="41">
        <f>+Month!G162+H174</f>
        <v>229.37</v>
      </c>
      <c r="I175" s="41"/>
      <c r="J175" s="41"/>
      <c r="K175" s="41"/>
    </row>
    <row r="176" spans="1:11">
      <c r="A176" s="40">
        <v>2008</v>
      </c>
      <c r="B176" s="22" t="s">
        <v>41</v>
      </c>
      <c r="C176" s="41">
        <f>+Month!B163+C175</f>
        <v>16502.02</v>
      </c>
      <c r="D176" s="41">
        <f>+Month!C163+D175</f>
        <v>13748.19</v>
      </c>
      <c r="E176" s="41">
        <f>+Month!D163+E175</f>
        <v>1771.8200000000002</v>
      </c>
      <c r="F176" s="41">
        <f>+Month!E163+F175</f>
        <v>92.57</v>
      </c>
      <c r="G176" s="41">
        <f>+Month!F163+G175</f>
        <v>535.13</v>
      </c>
      <c r="H176" s="41">
        <f>+Month!G163+H175</f>
        <v>354.31</v>
      </c>
      <c r="I176" s="41"/>
      <c r="J176" s="41"/>
      <c r="K176" s="41"/>
    </row>
    <row r="177" spans="1:11">
      <c r="A177" s="40">
        <v>2008</v>
      </c>
      <c r="B177" s="22" t="s">
        <v>42</v>
      </c>
      <c r="C177" s="41">
        <f>+Month!B164+C176</f>
        <v>21996.61</v>
      </c>
      <c r="D177" s="41">
        <f>+Month!C164+D176</f>
        <v>18271.310000000001</v>
      </c>
      <c r="E177" s="41">
        <f>+Month!D164+E176</f>
        <v>2449.1400000000003</v>
      </c>
      <c r="F177" s="41">
        <f>+Month!E164+F176</f>
        <v>117.44999999999999</v>
      </c>
      <c r="G177" s="41">
        <f>+Month!F164+G176</f>
        <v>713.16</v>
      </c>
      <c r="H177" s="41">
        <f>+Month!G164+H176</f>
        <v>445.54</v>
      </c>
      <c r="I177" s="41"/>
      <c r="J177" s="41"/>
      <c r="K177" s="41"/>
    </row>
    <row r="178" spans="1:11">
      <c r="A178" s="40">
        <v>2008</v>
      </c>
      <c r="B178" s="22" t="s">
        <v>43</v>
      </c>
      <c r="C178" s="41">
        <f>+Month!B165+C177</f>
        <v>25896.78</v>
      </c>
      <c r="D178" s="41">
        <f>+Month!C165+D177</f>
        <v>21406.34</v>
      </c>
      <c r="E178" s="41">
        <f>+Month!D165+E177</f>
        <v>2908.67</v>
      </c>
      <c r="F178" s="41">
        <f>+Month!E165+F177</f>
        <v>146.44</v>
      </c>
      <c r="G178" s="41">
        <f>+Month!F165+G177</f>
        <v>899.18</v>
      </c>
      <c r="H178" s="41">
        <f>+Month!G165+H177</f>
        <v>536.14</v>
      </c>
      <c r="I178" s="41"/>
      <c r="J178" s="41"/>
      <c r="K178" s="41"/>
    </row>
    <row r="179" spans="1:11">
      <c r="A179" s="40">
        <v>2008</v>
      </c>
      <c r="B179" s="22" t="s">
        <v>44</v>
      </c>
      <c r="C179" s="41">
        <f>+Month!B166+C178</f>
        <v>29836.17</v>
      </c>
      <c r="D179" s="41">
        <f>+Month!C166+D178</f>
        <v>24357.53</v>
      </c>
      <c r="E179" s="41">
        <f>+Month!D166+E178</f>
        <v>3645.04</v>
      </c>
      <c r="F179" s="41">
        <f>+Month!E166+F178</f>
        <v>181</v>
      </c>
      <c r="G179" s="41">
        <f>+Month!F166+G178</f>
        <v>1016.1999999999999</v>
      </c>
      <c r="H179" s="41">
        <f>+Month!G166+H178</f>
        <v>636.38</v>
      </c>
      <c r="I179" s="41"/>
      <c r="J179" s="41"/>
      <c r="K179" s="41"/>
    </row>
    <row r="180" spans="1:11">
      <c r="A180" s="40">
        <v>2008</v>
      </c>
      <c r="B180" s="22" t="s">
        <v>45</v>
      </c>
      <c r="C180" s="41">
        <f>+Month!B167+C179</f>
        <v>33812.549999999996</v>
      </c>
      <c r="D180" s="41">
        <f>+Month!C167+D179</f>
        <v>27414.969999999998</v>
      </c>
      <c r="E180" s="41">
        <f>+Month!D167+E179</f>
        <v>4323.1400000000003</v>
      </c>
      <c r="F180" s="41">
        <f>+Month!E167+F179</f>
        <v>202.55</v>
      </c>
      <c r="G180" s="41">
        <f>+Month!F167+G179</f>
        <v>1155.3899999999999</v>
      </c>
      <c r="H180" s="41">
        <f>+Month!G167+H179</f>
        <v>716.48</v>
      </c>
      <c r="I180" s="41"/>
      <c r="J180" s="41"/>
      <c r="K180" s="41"/>
    </row>
    <row r="181" spans="1:11">
      <c r="A181" s="40">
        <v>2008</v>
      </c>
      <c r="B181" s="22" t="s">
        <v>46</v>
      </c>
      <c r="C181" s="41">
        <f>+Month!B168+C180</f>
        <v>37001.78</v>
      </c>
      <c r="D181" s="41">
        <f>+Month!C168+D180</f>
        <v>29898.53</v>
      </c>
      <c r="E181" s="41">
        <f>+Month!D168+E180</f>
        <v>4758.7400000000007</v>
      </c>
      <c r="F181" s="41">
        <f>+Month!E168+F180</f>
        <v>230.09</v>
      </c>
      <c r="G181" s="41">
        <f>+Month!F168+G180</f>
        <v>1318.7299999999998</v>
      </c>
      <c r="H181" s="41">
        <f>+Month!G168+H180</f>
        <v>795.68000000000006</v>
      </c>
      <c r="I181" s="41"/>
      <c r="J181" s="41"/>
      <c r="K181" s="41"/>
    </row>
    <row r="182" spans="1:11">
      <c r="A182" s="40">
        <v>2008</v>
      </c>
      <c r="B182" s="22" t="s">
        <v>47</v>
      </c>
      <c r="C182" s="41">
        <f>+Month!B169+C181</f>
        <v>41303.409999999996</v>
      </c>
      <c r="D182" s="41">
        <f>+Month!C169+D181</f>
        <v>33269.75</v>
      </c>
      <c r="E182" s="41">
        <f>+Month!D169+E181</f>
        <v>5418.8400000000011</v>
      </c>
      <c r="F182" s="41">
        <f>+Month!E169+F181</f>
        <v>262.70999999999998</v>
      </c>
      <c r="G182" s="41">
        <f>+Month!F169+G181</f>
        <v>1459.85</v>
      </c>
      <c r="H182" s="41">
        <f>+Month!G169+H181</f>
        <v>892.2700000000001</v>
      </c>
      <c r="I182" s="41"/>
      <c r="J182" s="41"/>
      <c r="K182" s="41"/>
    </row>
    <row r="183" spans="1:11">
      <c r="A183" s="40">
        <v>2008</v>
      </c>
      <c r="B183" s="22" t="s">
        <v>48</v>
      </c>
      <c r="C183" s="41">
        <f>+Month!B170+C182</f>
        <v>46422.069999999992</v>
      </c>
      <c r="D183" s="41">
        <f>+Month!C170+D182</f>
        <v>37436.879999999997</v>
      </c>
      <c r="E183" s="41">
        <f>+Month!D170+E182</f>
        <v>6081.3500000000013</v>
      </c>
      <c r="F183" s="41">
        <f>+Month!E170+F182</f>
        <v>284.40999999999997</v>
      </c>
      <c r="G183" s="41">
        <f>+Month!F170+G182</f>
        <v>1618.9199999999998</v>
      </c>
      <c r="H183" s="41">
        <f>+Month!G170+H182</f>
        <v>1000.5200000000001</v>
      </c>
      <c r="I183" s="41"/>
      <c r="J183" s="41"/>
      <c r="K183" s="41"/>
    </row>
    <row r="184" spans="1:11">
      <c r="A184" s="40">
        <v>2008</v>
      </c>
      <c r="B184" s="22" t="s">
        <v>49</v>
      </c>
      <c r="C184" s="41">
        <f>+Month!B171+C183</f>
        <v>52044.539999999994</v>
      </c>
      <c r="D184" s="41">
        <f>+Month!C171+D183</f>
        <v>42345.77</v>
      </c>
      <c r="E184" s="41">
        <f>+Month!D171+E183</f>
        <v>6466.4600000000009</v>
      </c>
      <c r="F184" s="41">
        <f>+Month!E171+F183</f>
        <v>314.78999999999996</v>
      </c>
      <c r="G184" s="41">
        <f>+Month!F171+G183</f>
        <v>1805.6399999999999</v>
      </c>
      <c r="H184" s="41">
        <f>+Month!G171+H183</f>
        <v>1111.8800000000001</v>
      </c>
      <c r="I184" s="41"/>
      <c r="J184" s="41"/>
      <c r="K184" s="41"/>
    </row>
    <row r="185" spans="1:11">
      <c r="A185" s="44">
        <v>2008</v>
      </c>
      <c r="B185" s="60" t="s">
        <v>50</v>
      </c>
      <c r="C185" s="45">
        <f>+Month!B172+C184</f>
        <v>58385.029999999992</v>
      </c>
      <c r="D185" s="45">
        <f>+Month!C172+D184</f>
        <v>47807.63</v>
      </c>
      <c r="E185" s="45">
        <f>+Month!D172+E184</f>
        <v>7044.8400000000011</v>
      </c>
      <c r="F185" s="45">
        <f>+Month!E172+F184</f>
        <v>352.03999999999996</v>
      </c>
      <c r="G185" s="45">
        <f>+Month!F172+G184</f>
        <v>1940.4399999999998</v>
      </c>
      <c r="H185" s="45">
        <f>+Month!G172+H184</f>
        <v>1240.0700000000002</v>
      </c>
      <c r="I185" s="41"/>
      <c r="J185" s="41"/>
      <c r="K185" s="41"/>
    </row>
    <row r="186" spans="1:11">
      <c r="A186" s="40">
        <v>2009</v>
      </c>
      <c r="B186" s="58" t="s">
        <v>39</v>
      </c>
      <c r="C186" s="59">
        <f>+Month!B173</f>
        <v>6873.39</v>
      </c>
      <c r="D186" s="59">
        <f>Month!C173</f>
        <v>6061.15</v>
      </c>
      <c r="E186" s="59">
        <f>Month!D173</f>
        <v>481.08</v>
      </c>
      <c r="F186" s="59">
        <f>Month!E173</f>
        <v>16.61</v>
      </c>
      <c r="G186" s="59">
        <f>Month!F173</f>
        <v>175.9</v>
      </c>
      <c r="H186" s="59">
        <f>Month!G173</f>
        <v>138.65</v>
      </c>
      <c r="I186" s="41"/>
      <c r="J186" s="41"/>
      <c r="K186" s="41"/>
    </row>
    <row r="187" spans="1:11">
      <c r="A187" s="40">
        <v>2009</v>
      </c>
      <c r="B187" s="58" t="s">
        <v>40</v>
      </c>
      <c r="C187" s="31">
        <f>Month!B174+C186</f>
        <v>12614.01</v>
      </c>
      <c r="D187" s="31">
        <f>Month!C174+D186</f>
        <v>11074.119999999999</v>
      </c>
      <c r="E187" s="31">
        <f>Month!D174+E186</f>
        <v>898.64</v>
      </c>
      <c r="F187" s="31">
        <f>Month!E174+F186</f>
        <v>40.53</v>
      </c>
      <c r="G187" s="31">
        <f>Month!F174+G186</f>
        <v>339.33000000000004</v>
      </c>
      <c r="H187" s="31">
        <f>Month!G174+H186</f>
        <v>261.39</v>
      </c>
      <c r="I187" s="31"/>
      <c r="J187" s="31"/>
      <c r="K187" s="31"/>
    </row>
    <row r="188" spans="1:11">
      <c r="A188" s="40">
        <v>2009</v>
      </c>
      <c r="B188" s="22" t="s">
        <v>41</v>
      </c>
      <c r="C188" s="31">
        <f>Month!B175+C187</f>
        <v>17427.87</v>
      </c>
      <c r="D188" s="31">
        <f>Month!C175+D187</f>
        <v>15125.39</v>
      </c>
      <c r="E188" s="31">
        <f>Month!D175+E187</f>
        <v>1368.82</v>
      </c>
      <c r="F188" s="31">
        <f>Month!E175+F187</f>
        <v>61.92</v>
      </c>
      <c r="G188" s="31">
        <f>Month!F175+G187</f>
        <v>491.95000000000005</v>
      </c>
      <c r="H188" s="31">
        <f>Month!G175+H187</f>
        <v>379.78999999999996</v>
      </c>
      <c r="I188" s="31"/>
      <c r="J188" s="31"/>
      <c r="K188" s="31"/>
    </row>
    <row r="189" spans="1:11">
      <c r="A189" s="40">
        <v>2009</v>
      </c>
      <c r="B189" s="58" t="s">
        <v>42</v>
      </c>
      <c r="C189" s="31">
        <f>Month!B176+C188</f>
        <v>20915.199999999997</v>
      </c>
      <c r="D189" s="31">
        <f>Month!C176+D188</f>
        <v>17872.759999999998</v>
      </c>
      <c r="E189" s="31">
        <f>Month!D176+E188</f>
        <v>1838.4499999999998</v>
      </c>
      <c r="F189" s="31">
        <f>Month!E176+F188</f>
        <v>88.6</v>
      </c>
      <c r="G189" s="31">
        <f>Month!F176+G188</f>
        <v>638.58000000000004</v>
      </c>
      <c r="H189" s="31">
        <f>Month!G176+H188</f>
        <v>476.81999999999994</v>
      </c>
      <c r="I189" s="31"/>
      <c r="J189" s="31"/>
      <c r="K189" s="31"/>
    </row>
    <row r="190" spans="1:11">
      <c r="A190" s="40">
        <v>2009</v>
      </c>
      <c r="B190" s="58" t="s">
        <v>43</v>
      </c>
      <c r="C190" s="31">
        <f>Month!B177+C189</f>
        <v>24202.71</v>
      </c>
      <c r="D190" s="31">
        <f>Month!C177+D189</f>
        <v>20411.91</v>
      </c>
      <c r="E190" s="31">
        <f>Month!D177+E189</f>
        <v>2331.64</v>
      </c>
      <c r="F190" s="31">
        <f>Month!E177+F189</f>
        <v>108.14999999999999</v>
      </c>
      <c r="G190" s="31">
        <f>Month!F177+G189</f>
        <v>781.86</v>
      </c>
      <c r="H190" s="31">
        <f>Month!G177+H189</f>
        <v>569.15</v>
      </c>
      <c r="I190" s="31"/>
      <c r="J190" s="31"/>
      <c r="K190" s="31"/>
    </row>
    <row r="191" spans="1:11">
      <c r="A191" s="40">
        <v>2009</v>
      </c>
      <c r="B191" s="58" t="s">
        <v>44</v>
      </c>
      <c r="C191" s="31">
        <f>Month!B178+C190</f>
        <v>27461.05</v>
      </c>
      <c r="D191" s="31">
        <f>Month!C178+D190</f>
        <v>22962.07</v>
      </c>
      <c r="E191" s="31">
        <f>Month!D178+E190</f>
        <v>2787.6499999999996</v>
      </c>
      <c r="F191" s="31">
        <f>Month!E178+F190</f>
        <v>125.24</v>
      </c>
      <c r="G191" s="31">
        <f>Month!F178+G190</f>
        <v>918.18000000000006</v>
      </c>
      <c r="H191" s="31">
        <f>Month!G178+H190</f>
        <v>667.92</v>
      </c>
      <c r="I191" s="31"/>
      <c r="J191" s="31"/>
      <c r="K191" s="31"/>
    </row>
    <row r="192" spans="1:11">
      <c r="A192" s="40">
        <v>2009</v>
      </c>
      <c r="B192" s="58" t="s">
        <v>45</v>
      </c>
      <c r="C192" s="31">
        <f>Month!B179+C191</f>
        <v>30383.09</v>
      </c>
      <c r="D192" s="31">
        <f>Month!C179+D191</f>
        <v>25160.05</v>
      </c>
      <c r="E192" s="31">
        <f>Month!D179+E191</f>
        <v>3265.99</v>
      </c>
      <c r="F192" s="31">
        <f>Month!E179+F191</f>
        <v>153.13999999999999</v>
      </c>
      <c r="G192" s="31">
        <f>Month!F179+G191</f>
        <v>1053.76</v>
      </c>
      <c r="H192" s="31">
        <f>Month!G179+H191</f>
        <v>750.16</v>
      </c>
      <c r="I192" s="31"/>
      <c r="J192" s="31"/>
      <c r="K192" s="31"/>
    </row>
    <row r="193" spans="1:11">
      <c r="A193" s="40">
        <v>2009</v>
      </c>
      <c r="B193" s="58" t="s">
        <v>46</v>
      </c>
      <c r="C193" s="31">
        <f>Month!B180+C192</f>
        <v>32994.559999999998</v>
      </c>
      <c r="D193" s="31">
        <f>Month!C180+D192</f>
        <v>27057.16</v>
      </c>
      <c r="E193" s="31">
        <f>Month!D180+E192</f>
        <v>3745.37</v>
      </c>
      <c r="F193" s="31">
        <f>Month!E180+F192</f>
        <v>168.07</v>
      </c>
      <c r="G193" s="31">
        <f>Month!F180+G192</f>
        <v>1188.44</v>
      </c>
      <c r="H193" s="31">
        <f>Month!G180+H192</f>
        <v>835.53</v>
      </c>
      <c r="I193" s="31"/>
      <c r="J193" s="31"/>
      <c r="K193" s="31"/>
    </row>
    <row r="194" spans="1:11">
      <c r="A194" s="40">
        <v>2009</v>
      </c>
      <c r="B194" s="58" t="s">
        <v>47</v>
      </c>
      <c r="C194" s="31">
        <f>Month!B181+C193</f>
        <v>36006.409999999996</v>
      </c>
      <c r="D194" s="31">
        <f>Month!C181+D193</f>
        <v>29334.28</v>
      </c>
      <c r="E194" s="31">
        <f>Month!D181+E193</f>
        <v>4235.45</v>
      </c>
      <c r="F194" s="31">
        <f>Month!E181+F193</f>
        <v>182.93</v>
      </c>
      <c r="G194" s="31">
        <f>Month!F181+G193</f>
        <v>1321.43</v>
      </c>
      <c r="H194" s="31">
        <f>Month!G181+H193</f>
        <v>932.33999999999992</v>
      </c>
    </row>
    <row r="195" spans="1:11">
      <c r="A195" s="40">
        <v>2009</v>
      </c>
      <c r="B195" s="58" t="s">
        <v>48</v>
      </c>
      <c r="C195" s="31">
        <f>Month!B182+C194</f>
        <v>40131.649999999994</v>
      </c>
      <c r="D195" s="31">
        <f>Month!C182+D194</f>
        <v>32709.059999999998</v>
      </c>
      <c r="E195" s="31">
        <f>Month!D182+E194</f>
        <v>4738.7699999999995</v>
      </c>
      <c r="F195" s="31">
        <f>Month!E182+F194</f>
        <v>196.96</v>
      </c>
      <c r="G195" s="31">
        <f>Month!F182+G194</f>
        <v>1456.54</v>
      </c>
      <c r="H195" s="31">
        <f>Month!G182+H194</f>
        <v>1030.3399999999999</v>
      </c>
    </row>
    <row r="196" spans="1:11">
      <c r="A196" s="40">
        <v>2009</v>
      </c>
      <c r="B196" s="58" t="s">
        <v>49</v>
      </c>
      <c r="C196" s="31">
        <f>Month!B183+C195</f>
        <v>43967.229999999996</v>
      </c>
      <c r="D196" s="31">
        <f>Month!C183+D195</f>
        <v>35757.03</v>
      </c>
      <c r="E196" s="31">
        <f>Month!D183+E195</f>
        <v>5252.11</v>
      </c>
      <c r="F196" s="31">
        <f>Month!E183+F195</f>
        <v>218.03</v>
      </c>
      <c r="G196" s="31">
        <f>Month!F183+G195</f>
        <v>1595.6799999999998</v>
      </c>
      <c r="H196" s="31">
        <f>Month!G183+H195</f>
        <v>1144.4099999999999</v>
      </c>
    </row>
    <row r="197" spans="1:11">
      <c r="A197" s="44">
        <v>2009</v>
      </c>
      <c r="B197" s="60" t="s">
        <v>50</v>
      </c>
      <c r="C197" s="61">
        <f>Month!B184+C196</f>
        <v>48718.409999999996</v>
      </c>
      <c r="D197" s="61">
        <f>Month!C184+D196</f>
        <v>39680.81</v>
      </c>
      <c r="E197" s="61">
        <f>Month!D184+E196</f>
        <v>5787.12</v>
      </c>
      <c r="F197" s="61">
        <f>Month!E184+F196</f>
        <v>238.04</v>
      </c>
      <c r="G197" s="61">
        <f>Month!F184+G196</f>
        <v>1742.31</v>
      </c>
      <c r="H197" s="61">
        <f>Month!G184+H196</f>
        <v>1270.1499999999999</v>
      </c>
    </row>
    <row r="198" spans="1:11">
      <c r="A198" s="40">
        <v>2010</v>
      </c>
      <c r="B198" s="58" t="s">
        <v>39</v>
      </c>
      <c r="C198" s="31">
        <f>Month!B185</f>
        <v>5794.14</v>
      </c>
      <c r="D198" s="31">
        <f>Month!C185</f>
        <v>4897.38</v>
      </c>
      <c r="E198" s="31">
        <f>Month!D185</f>
        <v>537.78</v>
      </c>
      <c r="F198" s="31">
        <f>Month!E185</f>
        <v>7.02</v>
      </c>
      <c r="G198" s="31">
        <f>Month!F185</f>
        <v>201.74</v>
      </c>
      <c r="H198" s="31">
        <f>Month!G185</f>
        <v>150.22</v>
      </c>
    </row>
    <row r="199" spans="1:11">
      <c r="A199" s="40">
        <v>2010</v>
      </c>
      <c r="B199" s="58" t="s">
        <v>40</v>
      </c>
      <c r="C199" s="31">
        <f>Month!B186+C198</f>
        <v>10872.220000000001</v>
      </c>
      <c r="D199" s="31">
        <f>Month!C186+D198</f>
        <v>9163.3100000000013</v>
      </c>
      <c r="E199" s="31">
        <f>Month!D186+E198</f>
        <v>1035.05</v>
      </c>
      <c r="F199" s="31">
        <f>Month!E186+F198</f>
        <v>20.97</v>
      </c>
      <c r="G199" s="31">
        <f>Month!F186+G198</f>
        <v>376.4</v>
      </c>
      <c r="H199" s="31">
        <f>Month!G186+H198</f>
        <v>276.49</v>
      </c>
    </row>
    <row r="200" spans="1:11">
      <c r="A200" s="40">
        <v>2010</v>
      </c>
      <c r="B200" s="58" t="s">
        <v>41</v>
      </c>
      <c r="C200" s="31">
        <f>Month!B187+C199</f>
        <v>14973.280000000002</v>
      </c>
      <c r="D200" s="31">
        <f>Month!C187+D199</f>
        <v>12400.28</v>
      </c>
      <c r="E200" s="31">
        <f>Month!D187+E199</f>
        <v>1596.61</v>
      </c>
      <c r="F200" s="31">
        <f>Month!E187+F199</f>
        <v>37.19</v>
      </c>
      <c r="G200" s="31">
        <f>Month!F187+G199</f>
        <v>545.82999999999993</v>
      </c>
      <c r="H200" s="31">
        <f>Month!G187+H199</f>
        <v>393.38</v>
      </c>
    </row>
    <row r="201" spans="1:11">
      <c r="A201" s="40">
        <v>2010</v>
      </c>
      <c r="B201" s="58" t="s">
        <v>42</v>
      </c>
      <c r="C201" s="31">
        <f>Month!B188+C200</f>
        <v>18428.700000000004</v>
      </c>
      <c r="D201" s="31">
        <f>Month!C188+D200</f>
        <v>15020.43</v>
      </c>
      <c r="E201" s="31">
        <f>Month!D188+E200</f>
        <v>2162.84</v>
      </c>
      <c r="F201" s="31">
        <f>Month!E188+F200</f>
        <v>50.519999999999996</v>
      </c>
      <c r="G201" s="31">
        <f>Month!F188+G200</f>
        <v>702.16</v>
      </c>
      <c r="H201" s="31">
        <f>Month!G188+H200</f>
        <v>492.76</v>
      </c>
    </row>
    <row r="202" spans="1:11">
      <c r="A202" s="40">
        <v>2010</v>
      </c>
      <c r="B202" s="58" t="s">
        <v>43</v>
      </c>
      <c r="C202" s="31">
        <f>Month!B189+C201</f>
        <v>21749.980000000003</v>
      </c>
      <c r="D202" s="31">
        <f>Month!C189+D201</f>
        <v>17520.37</v>
      </c>
      <c r="E202" s="31">
        <f>Month!D189+E201</f>
        <v>2736.94</v>
      </c>
      <c r="F202" s="31">
        <f>Month!E189+F201</f>
        <v>65.59</v>
      </c>
      <c r="G202" s="31">
        <f>Month!F189+G201</f>
        <v>842.48</v>
      </c>
      <c r="H202" s="31">
        <f>Month!G189+H201</f>
        <v>584.6</v>
      </c>
    </row>
    <row r="203" spans="1:11">
      <c r="A203" s="40">
        <v>2010</v>
      </c>
      <c r="B203" s="58" t="s">
        <v>44</v>
      </c>
      <c r="C203" s="31">
        <f>Month!B190+C202</f>
        <v>24958.710000000003</v>
      </c>
      <c r="D203" s="31">
        <f>Month!C190+D202</f>
        <v>19968.62</v>
      </c>
      <c r="E203" s="31">
        <f>Month!D190+E202</f>
        <v>3255.71</v>
      </c>
      <c r="F203" s="31">
        <f>Month!E190+F202</f>
        <v>88.43</v>
      </c>
      <c r="G203" s="31">
        <f>Month!F190+G202</f>
        <v>979.89</v>
      </c>
      <c r="H203" s="31">
        <f>Month!G190+H202</f>
        <v>666.05000000000007</v>
      </c>
    </row>
    <row r="204" spans="1:11">
      <c r="A204" s="40">
        <v>2010</v>
      </c>
      <c r="B204" s="58" t="s">
        <v>45</v>
      </c>
      <c r="C204" s="31">
        <f>Month!B191+C203</f>
        <v>28490.120000000003</v>
      </c>
      <c r="D204" s="31">
        <f>Month!C191+D203</f>
        <v>22700.85</v>
      </c>
      <c r="E204" s="31">
        <f>Month!D191+E203</f>
        <v>3780.59</v>
      </c>
      <c r="F204" s="31">
        <f>Month!E191+F203</f>
        <v>116.23</v>
      </c>
      <c r="G204" s="31">
        <f>Month!F191+G203</f>
        <v>1140.6500000000001</v>
      </c>
      <c r="H204" s="31">
        <f>Month!G191+H203</f>
        <v>751.78000000000009</v>
      </c>
    </row>
    <row r="205" spans="1:11">
      <c r="A205" s="40">
        <v>2010</v>
      </c>
      <c r="B205" s="58" t="s">
        <v>46</v>
      </c>
      <c r="C205" s="31">
        <f>Month!B192+C204</f>
        <v>31513.97</v>
      </c>
      <c r="D205" s="31">
        <f>Month!C192+D204</f>
        <v>24925.149999999998</v>
      </c>
      <c r="E205" s="31">
        <f>Month!D192+E204</f>
        <v>4319.8999999999996</v>
      </c>
      <c r="F205" s="31">
        <f>Month!E192+F204</f>
        <v>139.01</v>
      </c>
      <c r="G205" s="31">
        <f>Month!F192+G204</f>
        <v>1293.9000000000001</v>
      </c>
      <c r="H205" s="31">
        <f>Month!G192+H204</f>
        <v>835.99000000000012</v>
      </c>
    </row>
    <row r="206" spans="1:11">
      <c r="A206" s="40">
        <v>2010</v>
      </c>
      <c r="B206" s="58" t="s">
        <v>47</v>
      </c>
      <c r="C206" s="31">
        <f>Month!B193+C205</f>
        <v>35178.75</v>
      </c>
      <c r="D206" s="31">
        <f>Month!C193+D205</f>
        <v>27802.479999999996</v>
      </c>
      <c r="E206" s="31">
        <f>Month!D193+E205</f>
        <v>4833.84</v>
      </c>
      <c r="F206" s="31">
        <f>Month!E193+F205</f>
        <v>166.6</v>
      </c>
      <c r="G206" s="31">
        <f>Month!F193+G205</f>
        <v>1456.66</v>
      </c>
      <c r="H206" s="31">
        <f>Month!G193+H205</f>
        <v>919.16000000000008</v>
      </c>
    </row>
    <row r="207" spans="1:11">
      <c r="A207" s="40">
        <v>2010</v>
      </c>
      <c r="B207" s="58" t="s">
        <v>48</v>
      </c>
      <c r="C207" s="31">
        <f>Month!B194+C206</f>
        <v>39665.72</v>
      </c>
      <c r="D207" s="31">
        <f>Month!C194+D206</f>
        <v>31485.659999999996</v>
      </c>
      <c r="E207" s="31">
        <f>Month!D194+E206</f>
        <v>5366.1900000000005</v>
      </c>
      <c r="F207" s="31">
        <f>Month!E194+F206</f>
        <v>189.26999999999998</v>
      </c>
      <c r="G207" s="31">
        <f>Month!F194+G206</f>
        <v>1601.52</v>
      </c>
      <c r="H207" s="31">
        <f>Month!G194+H206</f>
        <v>1023.0600000000001</v>
      </c>
    </row>
    <row r="208" spans="1:11">
      <c r="A208" s="40">
        <v>2010</v>
      </c>
      <c r="B208" s="58" t="s">
        <v>49</v>
      </c>
      <c r="C208" s="31">
        <f>Month!B195+C207</f>
        <v>44870.22</v>
      </c>
      <c r="D208" s="31">
        <f>Month!C195+D207</f>
        <v>35882.339999999997</v>
      </c>
      <c r="E208" s="31">
        <f>Month!D195+E207</f>
        <v>5867.2300000000005</v>
      </c>
      <c r="F208" s="31">
        <f>Month!E195+F207</f>
        <v>209.09999999999997</v>
      </c>
      <c r="G208" s="31">
        <f>Month!F195+G207</f>
        <v>1776.94</v>
      </c>
      <c r="H208" s="31">
        <f>Month!G195+H207</f>
        <v>1134.5900000000001</v>
      </c>
    </row>
    <row r="209" spans="1:8">
      <c r="A209" s="44">
        <v>2010</v>
      </c>
      <c r="B209" s="60" t="s">
        <v>50</v>
      </c>
      <c r="C209" s="61">
        <f>Month!B196+C208</f>
        <v>51324.15</v>
      </c>
      <c r="D209" s="61">
        <f>Month!C196+D208</f>
        <v>41497.519999999997</v>
      </c>
      <c r="E209" s="61">
        <f>Month!D196+E208</f>
        <v>6377.7100000000009</v>
      </c>
      <c r="F209" s="61">
        <f>Month!E196+F208</f>
        <v>231.12999999999997</v>
      </c>
      <c r="G209" s="61">
        <f>Month!F196+G208</f>
        <v>1958.6100000000001</v>
      </c>
      <c r="H209" s="61">
        <f>Month!G196+H208</f>
        <v>1259.17</v>
      </c>
    </row>
    <row r="210" spans="1:8">
      <c r="A210" s="40">
        <v>2011</v>
      </c>
      <c r="B210" s="58" t="s">
        <v>39</v>
      </c>
      <c r="C210" s="31">
        <f>Month!B197</f>
        <v>5567.22</v>
      </c>
      <c r="D210" s="31">
        <f>Month!C197</f>
        <v>4735.8100000000004</v>
      </c>
      <c r="E210" s="31">
        <f>Month!D197</f>
        <v>520.25</v>
      </c>
      <c r="F210" s="31">
        <f>Month!E197</f>
        <v>18.12</v>
      </c>
      <c r="G210" s="31">
        <f>Month!F197</f>
        <v>156.38999999999999</v>
      </c>
      <c r="H210" s="31">
        <f>Month!G197</f>
        <v>136.65</v>
      </c>
    </row>
    <row r="211" spans="1:8">
      <c r="A211" s="40">
        <v>2011</v>
      </c>
      <c r="B211" s="58" t="s">
        <v>40</v>
      </c>
      <c r="C211" s="31">
        <f>Month!B198+C210</f>
        <v>10509.6</v>
      </c>
      <c r="D211" s="31">
        <f>Month!C198+D210</f>
        <v>8891.82</v>
      </c>
      <c r="E211" s="31">
        <f>Month!D198+E210</f>
        <v>993.43000000000006</v>
      </c>
      <c r="F211" s="31">
        <f>Month!E198+F210</f>
        <v>44.010000000000005</v>
      </c>
      <c r="G211" s="31">
        <f>Month!F198+G210</f>
        <v>318.49</v>
      </c>
      <c r="H211" s="31">
        <f>Month!G198+H210</f>
        <v>261.85000000000002</v>
      </c>
    </row>
    <row r="212" spans="1:8">
      <c r="A212" s="40">
        <v>2011</v>
      </c>
      <c r="B212" s="58" t="s">
        <v>41</v>
      </c>
      <c r="C212" s="31">
        <f>Month!B199+C211</f>
        <v>15875.8</v>
      </c>
      <c r="D212" s="31">
        <f>Month!C199+D211</f>
        <v>13437.59</v>
      </c>
      <c r="E212" s="31">
        <f>Month!D199+E211</f>
        <v>1519.7600000000002</v>
      </c>
      <c r="F212" s="31">
        <f>Month!E199+F211</f>
        <v>69.540000000000006</v>
      </c>
      <c r="G212" s="31">
        <f>Month!F199+G211</f>
        <v>465.11</v>
      </c>
      <c r="H212" s="31">
        <f>Month!G199+H211</f>
        <v>383.81</v>
      </c>
    </row>
    <row r="213" spans="1:8">
      <c r="A213" s="40">
        <v>2011</v>
      </c>
      <c r="B213" s="58" t="s">
        <v>42</v>
      </c>
      <c r="C213" s="31">
        <f>Month!B200+C212</f>
        <v>19030.68</v>
      </c>
      <c r="D213" s="31">
        <f>Month!C200+D212</f>
        <v>15793.86</v>
      </c>
      <c r="E213" s="31">
        <f>Month!D200+E212</f>
        <v>2049.1600000000003</v>
      </c>
      <c r="F213" s="31">
        <f>Month!E200+F212</f>
        <v>87.92</v>
      </c>
      <c r="G213" s="31">
        <f>Month!F200+G212</f>
        <v>614.99</v>
      </c>
      <c r="H213" s="31">
        <f>Month!G200+H212</f>
        <v>484.77</v>
      </c>
    </row>
    <row r="214" spans="1:8">
      <c r="A214" s="40">
        <v>2011</v>
      </c>
      <c r="B214" s="58" t="s">
        <v>43</v>
      </c>
      <c r="C214" s="31">
        <f>Month!B201+C213</f>
        <v>22245.78</v>
      </c>
      <c r="D214" s="31">
        <f>Month!C201+D213</f>
        <v>18226.310000000001</v>
      </c>
      <c r="E214" s="31">
        <f>Month!D201+E213</f>
        <v>2575.1000000000004</v>
      </c>
      <c r="F214" s="31">
        <f>Month!E201+F213</f>
        <v>105.89</v>
      </c>
      <c r="G214" s="31">
        <f>Month!F201+G213</f>
        <v>755.62</v>
      </c>
      <c r="H214" s="31">
        <f>Month!G201+H213</f>
        <v>582.87</v>
      </c>
    </row>
    <row r="215" spans="1:8">
      <c r="A215" s="40">
        <v>2011</v>
      </c>
      <c r="B215" s="58" t="s">
        <v>44</v>
      </c>
      <c r="C215" s="31">
        <f>Month!B202+C214</f>
        <v>25651.21</v>
      </c>
      <c r="D215" s="31">
        <f>Month!C202+D214</f>
        <v>20847.330000000002</v>
      </c>
      <c r="E215" s="31">
        <f>Month!D202+E214</f>
        <v>3079.34</v>
      </c>
      <c r="F215" s="31">
        <f>Month!E202+F214</f>
        <v>131.35</v>
      </c>
      <c r="G215" s="31">
        <f>Month!F202+G214</f>
        <v>914.87</v>
      </c>
      <c r="H215" s="31">
        <f>Month!G202+H214</f>
        <v>678.32</v>
      </c>
    </row>
    <row r="216" spans="1:8">
      <c r="A216" s="40">
        <v>2011</v>
      </c>
      <c r="B216" s="58" t="s">
        <v>45</v>
      </c>
      <c r="C216" s="31">
        <f>Month!B203+C215</f>
        <v>28754.449999999997</v>
      </c>
      <c r="D216" s="31">
        <f>Month!C203+D215</f>
        <v>23120.850000000002</v>
      </c>
      <c r="E216" s="31">
        <f>Month!D203+E215</f>
        <v>3638.08</v>
      </c>
      <c r="F216" s="31">
        <f>Month!E203+F215</f>
        <v>153.15</v>
      </c>
      <c r="G216" s="31">
        <f>Month!F203+G215</f>
        <v>1065.26</v>
      </c>
      <c r="H216" s="31">
        <f>Month!G203+H215</f>
        <v>777.11</v>
      </c>
    </row>
    <row r="217" spans="1:8">
      <c r="A217" s="40">
        <v>2011</v>
      </c>
      <c r="B217" s="58" t="s">
        <v>46</v>
      </c>
      <c r="C217" s="31">
        <f>Month!B204+C216</f>
        <v>32087.379999999997</v>
      </c>
      <c r="D217" s="31">
        <f>Month!C204+D216</f>
        <v>25649.140000000003</v>
      </c>
      <c r="E217" s="31">
        <f>Month!D204+E216</f>
        <v>4184.97</v>
      </c>
      <c r="F217" s="31">
        <f>Month!E204+F216</f>
        <v>170.8</v>
      </c>
      <c r="G217" s="31">
        <f>Month!F204+G216</f>
        <v>1206.4000000000001</v>
      </c>
      <c r="H217" s="31">
        <f>Month!G204+H216</f>
        <v>876.07</v>
      </c>
    </row>
    <row r="218" spans="1:8">
      <c r="A218" s="40">
        <v>2011</v>
      </c>
      <c r="B218" s="58" t="s">
        <v>47</v>
      </c>
      <c r="C218" s="31">
        <f>Month!B205+C217</f>
        <v>35564.86</v>
      </c>
      <c r="D218" s="31">
        <f>Month!C205+D217</f>
        <v>28326.850000000002</v>
      </c>
      <c r="E218" s="31">
        <f>Month!D205+E217</f>
        <v>4715.54</v>
      </c>
      <c r="F218" s="31">
        <f>Month!E205+F217</f>
        <v>193.17000000000002</v>
      </c>
      <c r="G218" s="31">
        <f>Month!F205+G217</f>
        <v>1357.5800000000002</v>
      </c>
      <c r="H218" s="31">
        <f>Month!G205+H217</f>
        <v>971.72</v>
      </c>
    </row>
    <row r="219" spans="1:8">
      <c r="A219" s="40">
        <v>2011</v>
      </c>
      <c r="B219" s="58" t="s">
        <v>48</v>
      </c>
      <c r="C219" s="31">
        <f>Month!B206+C218</f>
        <v>39835.85</v>
      </c>
      <c r="D219" s="31">
        <f>Month!C206+D218</f>
        <v>31790.260000000002</v>
      </c>
      <c r="E219" s="31">
        <f>Month!D206+E218</f>
        <v>5248.22</v>
      </c>
      <c r="F219" s="31">
        <f>Month!E206+F218</f>
        <v>214.47000000000003</v>
      </c>
      <c r="G219" s="31">
        <f>Month!F206+G218</f>
        <v>1501.7900000000002</v>
      </c>
      <c r="H219" s="31">
        <f>Month!G206+H218</f>
        <v>1081.1100000000001</v>
      </c>
    </row>
    <row r="220" spans="1:8">
      <c r="A220" s="40">
        <v>2011</v>
      </c>
      <c r="B220" s="58" t="s">
        <v>49</v>
      </c>
      <c r="C220" s="31">
        <f>Month!B207+C219</f>
        <v>45493.58</v>
      </c>
      <c r="D220" s="31">
        <f>Month!C207+D219</f>
        <v>36668.21</v>
      </c>
      <c r="E220" s="31">
        <f>Month!D207+E219</f>
        <v>5746.76</v>
      </c>
      <c r="F220" s="31">
        <f>Month!E207+F219</f>
        <v>235.00000000000003</v>
      </c>
      <c r="G220" s="31">
        <f>Month!F207+G219</f>
        <v>1646.8400000000001</v>
      </c>
      <c r="H220" s="31">
        <f>Month!G207+H219</f>
        <v>1196.7700000000002</v>
      </c>
    </row>
    <row r="221" spans="1:8">
      <c r="A221" s="44">
        <v>2011</v>
      </c>
      <c r="B221" s="60" t="s">
        <v>50</v>
      </c>
      <c r="C221" s="61">
        <f>Month!B208+C220</f>
        <v>51507.26</v>
      </c>
      <c r="D221" s="61">
        <f>Month!C208+D220</f>
        <v>41849.65</v>
      </c>
      <c r="E221" s="61">
        <f>Month!D208+E220</f>
        <v>6276.64</v>
      </c>
      <c r="F221" s="61">
        <f>Month!E208+F220</f>
        <v>258.04000000000002</v>
      </c>
      <c r="G221" s="61">
        <f>Month!F208+G220</f>
        <v>1797.5700000000002</v>
      </c>
      <c r="H221" s="61">
        <f>Month!G208+H220</f>
        <v>1325.3600000000001</v>
      </c>
    </row>
    <row r="222" spans="1:8">
      <c r="A222" s="40">
        <v>2012</v>
      </c>
      <c r="B222" s="58" t="s">
        <v>39</v>
      </c>
      <c r="C222" s="31">
        <f>Month!B209</f>
        <v>5821.43</v>
      </c>
      <c r="D222" s="31">
        <f>Month!C209</f>
        <v>5031.63</v>
      </c>
      <c r="E222" s="31">
        <f>Month!D209</f>
        <v>519.42999999999995</v>
      </c>
      <c r="F222" s="31">
        <f>Month!E209</f>
        <v>11.83</v>
      </c>
      <c r="G222" s="31">
        <f>Month!F209</f>
        <v>155.4</v>
      </c>
      <c r="H222" s="31">
        <f>Month!G209</f>
        <v>103.14</v>
      </c>
    </row>
    <row r="223" spans="1:8">
      <c r="A223" s="40">
        <v>2012</v>
      </c>
      <c r="B223" s="58" t="s">
        <v>40</v>
      </c>
      <c r="C223" s="31">
        <f>Month!B210+C222</f>
        <v>12157.43</v>
      </c>
      <c r="D223" s="31">
        <f>Month!C210+D222</f>
        <v>10616.1</v>
      </c>
      <c r="E223" s="31">
        <f>Month!D210+E222</f>
        <v>995.88999999999987</v>
      </c>
      <c r="F223" s="31">
        <f>Month!E210+F222</f>
        <v>24.42</v>
      </c>
      <c r="G223" s="31">
        <f>Month!F210+G222</f>
        <v>315.46000000000004</v>
      </c>
      <c r="H223" s="31">
        <f>Month!G210+H222</f>
        <v>205.56</v>
      </c>
    </row>
    <row r="224" spans="1:8">
      <c r="A224" s="40">
        <v>2012</v>
      </c>
      <c r="B224" s="58" t="s">
        <v>41</v>
      </c>
      <c r="C224" s="31">
        <f>Month!B211+C223</f>
        <v>18381.990000000002</v>
      </c>
      <c r="D224" s="31">
        <f>Month!C211+D223</f>
        <v>16055.650000000001</v>
      </c>
      <c r="E224" s="31">
        <f>Month!D211+E223</f>
        <v>1499.12</v>
      </c>
      <c r="F224" s="31">
        <f>Month!E211+F223</f>
        <v>36.24</v>
      </c>
      <c r="G224" s="31">
        <f>Month!F211+G223</f>
        <v>479.88</v>
      </c>
      <c r="H224" s="31">
        <f>Month!G211+H223</f>
        <v>311.10000000000002</v>
      </c>
    </row>
    <row r="225" spans="1:8">
      <c r="A225" s="40">
        <v>2012</v>
      </c>
      <c r="B225" s="58" t="s">
        <v>42</v>
      </c>
      <c r="C225" s="31">
        <f>Month!B212+C224</f>
        <v>23699.68</v>
      </c>
      <c r="D225" s="31">
        <f>Month!C212+D224</f>
        <v>20601.300000000003</v>
      </c>
      <c r="E225" s="31">
        <f>Month!D212+E224</f>
        <v>2000.32</v>
      </c>
      <c r="F225" s="31">
        <f>Month!E212+F224</f>
        <v>49.870000000000005</v>
      </c>
      <c r="G225" s="31">
        <f>Month!F212+G224</f>
        <v>636.36</v>
      </c>
      <c r="H225" s="31">
        <f>Month!G212+H224</f>
        <v>411.82000000000005</v>
      </c>
    </row>
    <row r="226" spans="1:8">
      <c r="A226" s="40">
        <v>2012</v>
      </c>
      <c r="B226" s="58" t="s">
        <v>43</v>
      </c>
      <c r="C226" s="31">
        <f>Month!B213+C225</f>
        <v>28514.5</v>
      </c>
      <c r="D226" s="31">
        <f>Month!C213+D225</f>
        <v>24607.100000000002</v>
      </c>
      <c r="E226" s="31">
        <f>Month!D213+E225</f>
        <v>2542.1099999999997</v>
      </c>
      <c r="F226" s="31">
        <f>Month!E213+F225</f>
        <v>64.16</v>
      </c>
      <c r="G226" s="31">
        <f>Month!F213+G225</f>
        <v>791.6</v>
      </c>
      <c r="H226" s="31">
        <f>Month!G213+H225</f>
        <v>509.51000000000005</v>
      </c>
    </row>
    <row r="227" spans="1:8">
      <c r="A227" s="40">
        <v>2012</v>
      </c>
      <c r="B227" s="58" t="s">
        <v>44</v>
      </c>
      <c r="C227" s="31">
        <f>Month!B214+C226</f>
        <v>32647.86</v>
      </c>
      <c r="D227" s="31">
        <f>Month!C214+D226</f>
        <v>27968.920000000002</v>
      </c>
      <c r="E227" s="31">
        <f>Month!D214+E226</f>
        <v>3053.3599999999997</v>
      </c>
      <c r="F227" s="31">
        <f>Month!E214+F226</f>
        <v>77.69</v>
      </c>
      <c r="G227" s="31">
        <f>Month!F214+G226</f>
        <v>944.93000000000006</v>
      </c>
      <c r="H227" s="31">
        <f>Month!G214+H226</f>
        <v>602.94000000000005</v>
      </c>
    </row>
    <row r="228" spans="1:8">
      <c r="A228" s="40">
        <v>2012</v>
      </c>
      <c r="B228" s="58" t="s">
        <v>45</v>
      </c>
      <c r="C228" s="31">
        <f>Month!B215+C227</f>
        <v>37019.81</v>
      </c>
      <c r="D228" s="31">
        <f>Month!C215+D227</f>
        <v>31601.75</v>
      </c>
      <c r="E228" s="31">
        <f>Month!D215+E227</f>
        <v>3544.7999999999997</v>
      </c>
      <c r="F228" s="31">
        <f>Month!E215+F227</f>
        <v>95.86</v>
      </c>
      <c r="G228" s="31">
        <f>Month!F215+G227</f>
        <v>1091.8200000000002</v>
      </c>
      <c r="H228" s="31">
        <f>Month!G215+H227</f>
        <v>685.56000000000006</v>
      </c>
    </row>
    <row r="229" spans="1:8">
      <c r="A229" s="40">
        <v>2012</v>
      </c>
      <c r="B229" s="58" t="s">
        <v>46</v>
      </c>
      <c r="C229" s="31">
        <f>Month!B216+C228</f>
        <v>41288.509999999995</v>
      </c>
      <c r="D229" s="31">
        <f>Month!C216+D228</f>
        <v>35127.97</v>
      </c>
      <c r="E229" s="31">
        <f>Month!D216+E228</f>
        <v>4040.1</v>
      </c>
      <c r="F229" s="31">
        <f>Month!E216+F228</f>
        <v>114.21000000000001</v>
      </c>
      <c r="G229" s="31">
        <f>Month!F216+G228</f>
        <v>1238.44</v>
      </c>
      <c r="H229" s="31">
        <f>Month!G216+H228</f>
        <v>767.7700000000001</v>
      </c>
    </row>
    <row r="230" spans="1:8">
      <c r="A230" s="40">
        <v>2012</v>
      </c>
      <c r="B230" s="58" t="s">
        <v>47</v>
      </c>
      <c r="C230" s="31">
        <f>Month!B217+C229</f>
        <v>46085.979999999996</v>
      </c>
      <c r="D230" s="31">
        <f>Month!C217+D229</f>
        <v>39186.07</v>
      </c>
      <c r="E230" s="31">
        <f>Month!D217+E229</f>
        <v>4524.1400000000003</v>
      </c>
      <c r="F230" s="31">
        <f>Month!E217+F229</f>
        <v>133.19</v>
      </c>
      <c r="G230" s="31">
        <f>Month!F217+G229</f>
        <v>1386.31</v>
      </c>
      <c r="H230" s="31">
        <f>Month!G217+H229</f>
        <v>856.25000000000011</v>
      </c>
    </row>
    <row r="231" spans="1:8">
      <c r="A231" s="40">
        <v>2012</v>
      </c>
      <c r="B231" s="58" t="s">
        <v>48</v>
      </c>
      <c r="C231" s="31">
        <f>Month!B218+C230</f>
        <v>51994.289999999994</v>
      </c>
      <c r="D231" s="31">
        <f>Month!C218+D230</f>
        <v>44334.99</v>
      </c>
      <c r="E231" s="31">
        <f>Month!D218+E230</f>
        <v>5015.71</v>
      </c>
      <c r="F231" s="31">
        <f>Month!E218+F230</f>
        <v>149.26999999999998</v>
      </c>
      <c r="G231" s="31">
        <f>Month!F218+G230</f>
        <v>1539.17</v>
      </c>
      <c r="H231" s="31">
        <f>Month!G218+H230</f>
        <v>955.12000000000012</v>
      </c>
    </row>
    <row r="232" spans="1:8">
      <c r="A232" s="40">
        <v>2012</v>
      </c>
      <c r="B232" s="58" t="s">
        <v>49</v>
      </c>
      <c r="C232" s="31">
        <f>Month!B219+C231</f>
        <v>57915.109999999993</v>
      </c>
      <c r="D232" s="31">
        <f>Month!C219+D231</f>
        <v>49522.82</v>
      </c>
      <c r="E232" s="31">
        <f>Month!D219+E231</f>
        <v>5472.74</v>
      </c>
      <c r="F232" s="31">
        <f>Month!E219+F231</f>
        <v>167.90999999999997</v>
      </c>
      <c r="G232" s="31">
        <f>Month!F219+G231</f>
        <v>1692.5300000000002</v>
      </c>
      <c r="H232" s="31">
        <f>Month!G219+H231</f>
        <v>1059.0800000000002</v>
      </c>
    </row>
    <row r="233" spans="1:8">
      <c r="A233" s="44">
        <v>2012</v>
      </c>
      <c r="B233" s="60" t="s">
        <v>50</v>
      </c>
      <c r="C233" s="61">
        <f>Month!B220+C232</f>
        <v>64042.45</v>
      </c>
      <c r="D233" s="61">
        <f>Month!C220+D232</f>
        <v>54901.43</v>
      </c>
      <c r="E233" s="61">
        <f>Month!D220+E232</f>
        <v>5951.8899999999994</v>
      </c>
      <c r="F233" s="61">
        <f>Month!E220+F232</f>
        <v>184.00999999999996</v>
      </c>
      <c r="G233" s="61">
        <f>Month!F220+G232</f>
        <v>1826.4700000000003</v>
      </c>
      <c r="H233" s="61">
        <f>Month!G220+H232</f>
        <v>1178.6200000000001</v>
      </c>
    </row>
    <row r="234" spans="1:8">
      <c r="A234" s="40">
        <v>2013</v>
      </c>
      <c r="B234" s="58" t="s">
        <v>39</v>
      </c>
      <c r="C234" s="31">
        <f>Month!B221</f>
        <v>6288.52</v>
      </c>
      <c r="D234" s="31">
        <f>Month!C221</f>
        <v>5464.82</v>
      </c>
      <c r="E234" s="31">
        <f>Month!D221</f>
        <v>490.55</v>
      </c>
      <c r="F234" s="31">
        <f>Month!E221</f>
        <v>19.600000000000001</v>
      </c>
      <c r="G234" s="31">
        <f>Month!F221</f>
        <v>208.49</v>
      </c>
      <c r="H234" s="31">
        <f>Month!G221</f>
        <v>105.05</v>
      </c>
    </row>
    <row r="235" spans="1:8">
      <c r="A235" s="40">
        <v>2013</v>
      </c>
      <c r="B235" s="58" t="s">
        <v>40</v>
      </c>
      <c r="C235" s="31">
        <f>Month!B222+C234</f>
        <v>11977.69</v>
      </c>
      <c r="D235" s="31">
        <f>Month!C222+D234</f>
        <v>10388.950000000001</v>
      </c>
      <c r="E235" s="31">
        <f>Month!D222+E234</f>
        <v>968.27</v>
      </c>
      <c r="F235" s="31">
        <f>Month!E222+F234</f>
        <v>40.520000000000003</v>
      </c>
      <c r="G235" s="31">
        <f>Month!F222+G234</f>
        <v>373.87</v>
      </c>
      <c r="H235" s="31">
        <f>Month!G222+H234</f>
        <v>206.07</v>
      </c>
    </row>
    <row r="236" spans="1:8">
      <c r="A236" s="40">
        <v>2013</v>
      </c>
      <c r="B236" s="58" t="s">
        <v>41</v>
      </c>
      <c r="C236" s="31">
        <f>Month!B223+C235</f>
        <v>18210.79</v>
      </c>
      <c r="D236" s="31">
        <f>Month!C223+D235</f>
        <v>15742.510000000002</v>
      </c>
      <c r="E236" s="31">
        <f>Month!D223+E235</f>
        <v>1536.4299999999998</v>
      </c>
      <c r="F236" s="31">
        <f>Month!E223+F235</f>
        <v>60.67</v>
      </c>
      <c r="G236" s="31">
        <f>Month!F223+G235</f>
        <v>562.4</v>
      </c>
      <c r="H236" s="31">
        <f>Month!G223+H235</f>
        <v>308.77</v>
      </c>
    </row>
    <row r="237" spans="1:8">
      <c r="A237" s="40">
        <v>2013</v>
      </c>
      <c r="B237" s="58" t="s">
        <v>42</v>
      </c>
      <c r="C237" s="31">
        <f>Month!B224+C236</f>
        <v>23209.84</v>
      </c>
      <c r="D237" s="31">
        <f>Month!C224+D236</f>
        <v>19881.060000000001</v>
      </c>
      <c r="E237" s="31">
        <f>Month!D224+E236</f>
        <v>2084.0699999999997</v>
      </c>
      <c r="F237" s="31">
        <f>Month!E224+F236</f>
        <v>84.8</v>
      </c>
      <c r="G237" s="31">
        <f>Month!F224+G236</f>
        <v>761.89</v>
      </c>
      <c r="H237" s="31">
        <f>Month!G224+H236</f>
        <v>398</v>
      </c>
    </row>
    <row r="238" spans="1:8">
      <c r="A238" s="40">
        <v>2013</v>
      </c>
      <c r="B238" s="58" t="s">
        <v>43</v>
      </c>
      <c r="C238" s="31">
        <f>Month!B225+C237</f>
        <v>27846.6</v>
      </c>
      <c r="D238" s="31">
        <f>Month!C225+D237</f>
        <v>23698.350000000002</v>
      </c>
      <c r="E238" s="31">
        <f>Month!D225+E237</f>
        <v>2614.8399999999997</v>
      </c>
      <c r="F238" s="31">
        <f>Month!E225+F237</f>
        <v>107.63</v>
      </c>
      <c r="G238" s="31">
        <f>Month!F225+G237</f>
        <v>948.75</v>
      </c>
      <c r="H238" s="31">
        <f>Month!G225+H237</f>
        <v>477.01</v>
      </c>
    </row>
    <row r="239" spans="1:8">
      <c r="A239" s="40">
        <v>2013</v>
      </c>
      <c r="B239" s="58" t="s">
        <v>44</v>
      </c>
      <c r="C239" s="31">
        <f>Month!B226+C238</f>
        <v>31661.089999999997</v>
      </c>
      <c r="D239" s="31">
        <f>Month!C226+D238</f>
        <v>26674.370000000003</v>
      </c>
      <c r="E239" s="31">
        <f>Month!D226+E238</f>
        <v>3171.3399999999997</v>
      </c>
      <c r="F239" s="31">
        <f>Month!E226+F238</f>
        <v>129.84</v>
      </c>
      <c r="G239" s="31">
        <f>Month!F226+G238</f>
        <v>1128.22</v>
      </c>
      <c r="H239" s="31">
        <f>Month!G226+H238</f>
        <v>557.29999999999995</v>
      </c>
    </row>
    <row r="240" spans="1:8">
      <c r="A240" s="40">
        <v>2013</v>
      </c>
      <c r="B240" s="58" t="s">
        <v>45</v>
      </c>
      <c r="C240" s="31">
        <f>Month!B227+C239</f>
        <v>35634.439999999995</v>
      </c>
      <c r="D240" s="31">
        <f>Month!C227+D239</f>
        <v>29884.49</v>
      </c>
      <c r="E240" s="31">
        <f>Month!D227+E239</f>
        <v>3668.0899999999997</v>
      </c>
      <c r="F240" s="31">
        <f>Month!E227+F239</f>
        <v>151.08000000000001</v>
      </c>
      <c r="G240" s="31">
        <f>Month!F227+G239</f>
        <v>1305.33</v>
      </c>
      <c r="H240" s="31">
        <f>Month!G227+H239</f>
        <v>625.42999999999995</v>
      </c>
    </row>
    <row r="241" spans="1:8">
      <c r="A241" s="40">
        <v>2013</v>
      </c>
      <c r="B241" s="58" t="s">
        <v>46</v>
      </c>
      <c r="C241" s="31">
        <f>Month!B228+C240</f>
        <v>40024.299999999996</v>
      </c>
      <c r="D241" s="31">
        <f>Month!C228+D240</f>
        <v>33283.69</v>
      </c>
      <c r="E241" s="31">
        <f>Month!D228+E240</f>
        <v>4377.33</v>
      </c>
      <c r="F241" s="31">
        <f>Month!E228+F240</f>
        <v>170.04000000000002</v>
      </c>
      <c r="G241" s="31">
        <f>Month!F228+G240</f>
        <v>1498.77</v>
      </c>
      <c r="H241" s="31">
        <f>Month!G228+H240</f>
        <v>694.43999999999994</v>
      </c>
    </row>
    <row r="242" spans="1:8">
      <c r="A242" s="40">
        <v>2013</v>
      </c>
      <c r="B242" s="58" t="s">
        <v>47</v>
      </c>
      <c r="C242" s="31">
        <f>Month!B229+C241</f>
        <v>44593.799999999996</v>
      </c>
      <c r="D242" s="31">
        <f>Month!C229+D241</f>
        <v>36977.620000000003</v>
      </c>
      <c r="E242" s="31">
        <f>Month!D229+E241</f>
        <v>4968.49</v>
      </c>
      <c r="F242" s="31">
        <f>Month!E229+F241</f>
        <v>190.15000000000003</v>
      </c>
      <c r="G242" s="31">
        <f>Month!F229+G241</f>
        <v>1683.76</v>
      </c>
      <c r="H242" s="31">
        <f>Month!G229+H241</f>
        <v>773.75</v>
      </c>
    </row>
    <row r="243" spans="1:8">
      <c r="A243" s="40">
        <v>2013</v>
      </c>
      <c r="B243" s="58" t="s">
        <v>48</v>
      </c>
      <c r="C243" s="31">
        <f>Month!B230+C242</f>
        <v>49551.56</v>
      </c>
      <c r="D243" s="31">
        <f>Month!C230+D242</f>
        <v>41129.83</v>
      </c>
      <c r="E243" s="31">
        <f>Month!D230+E242</f>
        <v>5433.32</v>
      </c>
      <c r="F243" s="31">
        <f>Month!E230+F242</f>
        <v>211.60000000000002</v>
      </c>
      <c r="G243" s="31">
        <f>Month!F230+G242</f>
        <v>1912.91</v>
      </c>
      <c r="H243" s="31">
        <f>Month!G230+H242</f>
        <v>863.88</v>
      </c>
    </row>
    <row r="244" spans="1:8">
      <c r="A244" s="40">
        <v>2013</v>
      </c>
      <c r="B244" s="58" t="s">
        <v>49</v>
      </c>
      <c r="C244" s="31">
        <f>Month!B231+C243</f>
        <v>54830.43</v>
      </c>
      <c r="D244" s="31">
        <f>Month!C231+D243</f>
        <v>45432.57</v>
      </c>
      <c r="E244" s="31">
        <f>Month!D231+E243</f>
        <v>6088.98</v>
      </c>
      <c r="F244" s="31">
        <f>Month!E231+F243</f>
        <v>234.95000000000002</v>
      </c>
      <c r="G244" s="31">
        <f>Month!F231+G243</f>
        <v>2119.0500000000002</v>
      </c>
      <c r="H244" s="31">
        <f>Month!G231+H243</f>
        <v>954.85</v>
      </c>
    </row>
    <row r="245" spans="1:8">
      <c r="A245" s="44">
        <v>2013</v>
      </c>
      <c r="B245" s="60" t="s">
        <v>50</v>
      </c>
      <c r="C245" s="61">
        <f>Month!B232+C244</f>
        <v>60206</v>
      </c>
      <c r="D245" s="61">
        <f>Month!C232+D244</f>
        <v>49872.85</v>
      </c>
      <c r="E245" s="61">
        <f>Month!D232+E244</f>
        <v>6698.32</v>
      </c>
      <c r="F245" s="61">
        <f>Month!E232+F244</f>
        <v>258.78000000000003</v>
      </c>
      <c r="G245" s="61">
        <f>Month!F232+G244</f>
        <v>2322.52</v>
      </c>
      <c r="H245" s="61">
        <f>Month!G232+H244</f>
        <v>1053.49</v>
      </c>
    </row>
    <row r="246" spans="1:8">
      <c r="A246" s="40">
        <v>2014</v>
      </c>
      <c r="B246" s="58" t="s">
        <v>39</v>
      </c>
      <c r="C246" s="31">
        <f>Month!B233</f>
        <v>5620.45</v>
      </c>
      <c r="D246" s="31">
        <f>Month!C233</f>
        <v>4723.63</v>
      </c>
      <c r="E246" s="31">
        <f>Month!D233</f>
        <v>555.75</v>
      </c>
      <c r="F246" s="31">
        <f>Month!E233</f>
        <v>16.829999999999998</v>
      </c>
      <c r="G246" s="31">
        <f>Month!F233</f>
        <v>240.73</v>
      </c>
      <c r="H246" s="31">
        <f>Month!G233</f>
        <v>83.52</v>
      </c>
    </row>
    <row r="247" spans="1:8">
      <c r="A247" s="40">
        <v>2014</v>
      </c>
      <c r="B247" s="58" t="s">
        <v>40</v>
      </c>
      <c r="C247" s="31">
        <f>Month!B234+C246</f>
        <v>10569.439999999999</v>
      </c>
      <c r="D247" s="31">
        <f>Month!C234+D246</f>
        <v>8838.98</v>
      </c>
      <c r="E247" s="31">
        <f>Month!D234+E246</f>
        <v>1084.67</v>
      </c>
      <c r="F247" s="31">
        <f>Month!E234+F246</f>
        <v>37.25</v>
      </c>
      <c r="G247" s="31">
        <f>Month!F234+G246</f>
        <v>446.33</v>
      </c>
      <c r="H247" s="31">
        <f>Month!G234+H246</f>
        <v>162.22</v>
      </c>
    </row>
    <row r="248" spans="1:8">
      <c r="A248" s="40">
        <v>2014</v>
      </c>
      <c r="B248" s="58" t="s">
        <v>41</v>
      </c>
      <c r="C248" s="31">
        <f>Month!B235+C247</f>
        <v>15826.679999999998</v>
      </c>
      <c r="D248" s="31">
        <f>Month!C235+D247</f>
        <v>13198.8</v>
      </c>
      <c r="E248" s="31">
        <f>Month!D235+E247</f>
        <v>1680.31</v>
      </c>
      <c r="F248" s="31">
        <f>Month!E235+F247</f>
        <v>57.769999999999996</v>
      </c>
      <c r="G248" s="31">
        <f>Month!F235+G247</f>
        <v>647.56999999999994</v>
      </c>
      <c r="H248" s="31">
        <f>Month!G235+H247</f>
        <v>242.23000000000002</v>
      </c>
    </row>
    <row r="249" spans="1:8">
      <c r="A249" s="40">
        <v>2014</v>
      </c>
      <c r="B249" s="58" t="s">
        <v>42</v>
      </c>
      <c r="C249" s="31">
        <f>Month!B236+C248</f>
        <v>20299.12</v>
      </c>
      <c r="D249" s="31">
        <f>Month!C236+D248</f>
        <v>16856.59</v>
      </c>
      <c r="E249" s="31">
        <f>Month!D236+E248</f>
        <v>2223.34</v>
      </c>
      <c r="F249" s="31">
        <f>Month!E236+F248</f>
        <v>80.66</v>
      </c>
      <c r="G249" s="31">
        <f>Month!F236+G248</f>
        <v>826.02</v>
      </c>
      <c r="H249" s="31">
        <f>Month!G236+H248</f>
        <v>312.5</v>
      </c>
    </row>
    <row r="250" spans="1:8">
      <c r="A250" s="40">
        <v>2014</v>
      </c>
      <c r="B250" s="58" t="s">
        <v>43</v>
      </c>
      <c r="C250" s="31">
        <f>Month!B237+C249</f>
        <v>24029.14</v>
      </c>
      <c r="D250" s="31">
        <f>Month!C237+D249</f>
        <v>19741.97</v>
      </c>
      <c r="E250" s="31">
        <f>Month!D237+E249</f>
        <v>2789.26</v>
      </c>
      <c r="F250" s="31">
        <f>Month!E237+F249</f>
        <v>105.71</v>
      </c>
      <c r="G250" s="31">
        <f>Month!F237+G249</f>
        <v>1017.11</v>
      </c>
      <c r="H250" s="31">
        <f>Month!G237+H249</f>
        <v>375.08</v>
      </c>
    </row>
    <row r="251" spans="1:8">
      <c r="A251" s="40">
        <v>2014</v>
      </c>
      <c r="B251" s="58" t="s">
        <v>44</v>
      </c>
      <c r="C251" s="31">
        <f>Month!B238+C250</f>
        <v>26725.52</v>
      </c>
      <c r="D251" s="31">
        <f>Month!C238+D250</f>
        <v>21600.04</v>
      </c>
      <c r="E251" s="31">
        <f>Month!D238+E250</f>
        <v>3343.84</v>
      </c>
      <c r="F251" s="31">
        <f>Month!E238+F250</f>
        <v>130.18</v>
      </c>
      <c r="G251" s="31">
        <f>Month!F238+G250</f>
        <v>1213.3699999999999</v>
      </c>
      <c r="H251" s="31">
        <f>Month!G238+H250</f>
        <v>438.09</v>
      </c>
    </row>
    <row r="252" spans="1:8">
      <c r="A252" s="40">
        <v>2014</v>
      </c>
      <c r="B252" s="58" t="s">
        <v>45</v>
      </c>
      <c r="C252" s="31">
        <f>Month!B239+C251</f>
        <v>29156.73</v>
      </c>
      <c r="D252" s="31">
        <f>Month!C239+D251</f>
        <v>23213.360000000001</v>
      </c>
      <c r="E252" s="31">
        <f>Month!D239+E251</f>
        <v>3889.9900000000002</v>
      </c>
      <c r="F252" s="31">
        <f>Month!E239+F251</f>
        <v>154.99</v>
      </c>
      <c r="G252" s="31">
        <f>Month!F239+G251</f>
        <v>1401.2199999999998</v>
      </c>
      <c r="H252" s="31">
        <f>Month!G239+H251</f>
        <v>497.16999999999996</v>
      </c>
    </row>
    <row r="253" spans="1:8">
      <c r="A253" s="40">
        <v>2014</v>
      </c>
      <c r="B253" s="58" t="s">
        <v>46</v>
      </c>
      <c r="C253" s="31">
        <f>Month!B240+C252</f>
        <v>31578.89</v>
      </c>
      <c r="D253" s="31">
        <f>Month!C240+D252</f>
        <v>24765.79</v>
      </c>
      <c r="E253" s="31">
        <f>Month!D240+E252</f>
        <v>4477.38</v>
      </c>
      <c r="F253" s="31">
        <f>Month!E240+F252</f>
        <v>178.46</v>
      </c>
      <c r="G253" s="31">
        <f>Month!F240+G252</f>
        <v>1601.8399999999997</v>
      </c>
      <c r="H253" s="31">
        <f>Month!G240+H252</f>
        <v>555.41</v>
      </c>
    </row>
    <row r="254" spans="1:8">
      <c r="A254" s="40">
        <v>2014</v>
      </c>
      <c r="B254" s="58" t="s">
        <v>47</v>
      </c>
      <c r="C254" s="31">
        <f>Month!B241+C253</f>
        <v>35429.659999999996</v>
      </c>
      <c r="D254" s="31">
        <f>Month!C241+D253</f>
        <v>27783.49</v>
      </c>
      <c r="E254" s="31">
        <f>Month!D241+E253</f>
        <v>5024.62</v>
      </c>
      <c r="F254" s="31">
        <f>Month!E241+F253</f>
        <v>202.31</v>
      </c>
      <c r="G254" s="31">
        <f>Month!F241+G253</f>
        <v>1802.6199999999997</v>
      </c>
      <c r="H254" s="31">
        <f>Month!G241+H253</f>
        <v>616.62</v>
      </c>
    </row>
    <row r="255" spans="1:8">
      <c r="A255" s="40">
        <v>2014</v>
      </c>
      <c r="B255" s="58" t="s">
        <v>48</v>
      </c>
      <c r="C255" s="31">
        <f>Month!B242+C254</f>
        <v>39337.03</v>
      </c>
      <c r="D255" s="31">
        <f>Month!C242+D254</f>
        <v>30889.18</v>
      </c>
      <c r="E255" s="31">
        <f>Month!D242+E254</f>
        <v>5529.13</v>
      </c>
      <c r="F255" s="31">
        <f>Month!E242+F254</f>
        <v>220.43</v>
      </c>
      <c r="G255" s="31">
        <f>Month!F242+G254</f>
        <v>2014.5899999999997</v>
      </c>
      <c r="H255" s="31">
        <f>Month!G242+H254</f>
        <v>683.72</v>
      </c>
    </row>
    <row r="256" spans="1:8">
      <c r="A256" s="40">
        <v>2014</v>
      </c>
      <c r="B256" s="58" t="s">
        <v>49</v>
      </c>
      <c r="C256" s="31">
        <f>Month!B243+C255</f>
        <v>43832.11</v>
      </c>
      <c r="D256" s="31">
        <f>Month!C243+D255</f>
        <v>34532.129999999997</v>
      </c>
      <c r="E256" s="31">
        <f>Month!D243+E255</f>
        <v>6051.3600000000006</v>
      </c>
      <c r="F256" s="31">
        <f>Month!E243+F255</f>
        <v>239.53</v>
      </c>
      <c r="G256" s="31">
        <f>Month!F243+G255</f>
        <v>2235.64</v>
      </c>
      <c r="H256" s="31">
        <f>Month!G243+H255</f>
        <v>773.48</v>
      </c>
    </row>
    <row r="257" spans="1:8">
      <c r="A257" s="44">
        <v>2014</v>
      </c>
      <c r="B257" s="60" t="s">
        <v>50</v>
      </c>
      <c r="C257" s="61">
        <f>Month!B244+C256</f>
        <v>48294.770000000004</v>
      </c>
      <c r="D257" s="61">
        <f>Month!C244+D256</f>
        <v>38234.019999999997</v>
      </c>
      <c r="E257" s="61">
        <f>Month!D244+E256</f>
        <v>6490.05</v>
      </c>
      <c r="F257" s="61">
        <f>Month!E244+F256</f>
        <v>258.93</v>
      </c>
      <c r="G257" s="61">
        <f>Month!F244+G256</f>
        <v>2441.7999999999997</v>
      </c>
      <c r="H257" s="61">
        <f>Month!G244+H256</f>
        <v>870</v>
      </c>
    </row>
    <row r="258" spans="1:8">
      <c r="A258" s="40">
        <v>2015</v>
      </c>
      <c r="B258" s="58" t="s">
        <v>39</v>
      </c>
      <c r="C258" s="31">
        <f>Month!B245</f>
        <v>4753.68</v>
      </c>
      <c r="D258" s="31">
        <f>Month!C245</f>
        <v>3897.42</v>
      </c>
      <c r="E258" s="31">
        <f>Month!D245</f>
        <v>609.79</v>
      </c>
      <c r="F258" s="31">
        <f>Month!E245</f>
        <v>12.5</v>
      </c>
      <c r="G258" s="31">
        <f>Month!F245</f>
        <v>174.84</v>
      </c>
      <c r="H258" s="31">
        <f>Month!G245</f>
        <v>59.13</v>
      </c>
    </row>
    <row r="259" spans="1:8">
      <c r="A259" s="40">
        <v>2015</v>
      </c>
      <c r="B259" s="58" t="s">
        <v>40</v>
      </c>
      <c r="C259" s="31">
        <f>Month!B246+C258</f>
        <v>9087.98</v>
      </c>
      <c r="D259" s="31">
        <f>Month!C246+D258</f>
        <v>7533.0599999999995</v>
      </c>
      <c r="E259" s="31">
        <f>Month!D246+E258</f>
        <v>1061.76</v>
      </c>
      <c r="F259" s="31">
        <f>Month!E246+F258</f>
        <v>24.27</v>
      </c>
      <c r="G259" s="31">
        <f>Month!F246+G258</f>
        <v>350.22</v>
      </c>
      <c r="H259" s="31">
        <f>Month!G246+H258</f>
        <v>118.67</v>
      </c>
    </row>
    <row r="260" spans="1:8">
      <c r="A260" s="40">
        <v>2015</v>
      </c>
      <c r="B260" s="58" t="s">
        <v>41</v>
      </c>
      <c r="C260" s="31">
        <f>Month!B247+C259</f>
        <v>13602.21</v>
      </c>
      <c r="D260" s="31">
        <f>Month!C247+D259</f>
        <v>11282.97</v>
      </c>
      <c r="E260" s="31">
        <f>Month!D247+E259</f>
        <v>1587.47</v>
      </c>
      <c r="F260" s="31">
        <f>Month!E247+F259</f>
        <v>32.36</v>
      </c>
      <c r="G260" s="31">
        <f>Month!F247+G259</f>
        <v>525.99</v>
      </c>
      <c r="H260" s="31">
        <f>Month!G247+H259</f>
        <v>173.42000000000002</v>
      </c>
    </row>
    <row r="261" spans="1:8">
      <c r="A261" s="40">
        <v>2015</v>
      </c>
      <c r="B261" s="58" t="s">
        <v>42</v>
      </c>
      <c r="C261" s="31">
        <f>Month!B248+C260</f>
        <v>17006.34</v>
      </c>
      <c r="D261" s="31">
        <f>Month!C248+D260</f>
        <v>13954.75</v>
      </c>
      <c r="E261" s="31">
        <f>Month!D248+E260</f>
        <v>2073.38</v>
      </c>
      <c r="F261" s="31">
        <f>Month!E248+F260</f>
        <v>53.14</v>
      </c>
      <c r="G261" s="31">
        <f>Month!F248+G260</f>
        <v>701.77</v>
      </c>
      <c r="H261" s="31">
        <f>Month!G248+H260</f>
        <v>223.3</v>
      </c>
    </row>
    <row r="262" spans="1:8">
      <c r="A262" s="40">
        <v>2015</v>
      </c>
      <c r="B262" s="58" t="s">
        <v>43</v>
      </c>
      <c r="C262" s="31">
        <f>Month!B249+C261</f>
        <v>19660.14</v>
      </c>
      <c r="D262" s="31">
        <f>Month!C249+D261</f>
        <v>15835.33</v>
      </c>
      <c r="E262" s="31">
        <f>Month!D249+E261</f>
        <v>2602.25</v>
      </c>
      <c r="F262" s="31">
        <f>Month!E249+F261</f>
        <v>75.59</v>
      </c>
      <c r="G262" s="31">
        <f>Month!F249+G261</f>
        <v>878.17</v>
      </c>
      <c r="H262" s="31">
        <f>Month!G249+H261</f>
        <v>268.8</v>
      </c>
    </row>
    <row r="263" spans="1:8">
      <c r="A263" s="40">
        <v>2015</v>
      </c>
      <c r="B263" s="58" t="s">
        <v>44</v>
      </c>
      <c r="C263" s="31">
        <f>Month!B250+C262</f>
        <v>22019.599999999999</v>
      </c>
      <c r="D263" s="31">
        <f>Month!C250+D262</f>
        <v>17437.240000000002</v>
      </c>
      <c r="E263" s="31">
        <f>Month!D250+E262</f>
        <v>3117.19</v>
      </c>
      <c r="F263" s="31">
        <f>Month!E250+F262</f>
        <v>96.78</v>
      </c>
      <c r="G263" s="31">
        <f>Month!F250+G262</f>
        <v>1054.99</v>
      </c>
      <c r="H263" s="31">
        <f>Month!G250+H262</f>
        <v>313.40000000000003</v>
      </c>
    </row>
    <row r="264" spans="1:8">
      <c r="A264" s="40">
        <v>2015</v>
      </c>
      <c r="B264" s="58" t="s">
        <v>45</v>
      </c>
      <c r="C264" s="31">
        <f>Month!B251+C263</f>
        <v>24291.3</v>
      </c>
      <c r="D264" s="31">
        <f>Month!C251+D263</f>
        <v>19018.730000000003</v>
      </c>
      <c r="E264" s="31">
        <f>Month!D251+E263</f>
        <v>3573.12</v>
      </c>
      <c r="F264" s="31">
        <f>Month!E251+F263</f>
        <v>119.84</v>
      </c>
      <c r="G264" s="31">
        <f>Month!F251+G263</f>
        <v>1227.3499999999999</v>
      </c>
      <c r="H264" s="31">
        <f>Month!G251+H263</f>
        <v>352.26000000000005</v>
      </c>
    </row>
    <row r="265" spans="1:8">
      <c r="A265" s="40">
        <v>2015</v>
      </c>
      <c r="B265" s="58" t="s">
        <v>46</v>
      </c>
      <c r="C265" s="31">
        <f>Month!B252+C264</f>
        <v>26656.47</v>
      </c>
      <c r="D265" s="31">
        <f>Month!C252+D264</f>
        <v>20695.110000000004</v>
      </c>
      <c r="E265" s="31">
        <f>Month!D252+E264</f>
        <v>4033.8199999999997</v>
      </c>
      <c r="F265" s="31">
        <f>Month!E252+F264</f>
        <v>139.87</v>
      </c>
      <c r="G265" s="31">
        <f>Month!F252+G264</f>
        <v>1394.57</v>
      </c>
      <c r="H265" s="31">
        <f>Month!G252+H264</f>
        <v>393.1</v>
      </c>
    </row>
    <row r="266" spans="1:8">
      <c r="A266" s="40">
        <v>2015</v>
      </c>
      <c r="B266" s="58" t="s">
        <v>47</v>
      </c>
      <c r="C266" s="31">
        <f>Month!B253+C265</f>
        <v>28962</v>
      </c>
      <c r="D266" s="31">
        <f>Month!C253+D265</f>
        <v>22478.700000000004</v>
      </c>
      <c r="E266" s="31">
        <f>Month!D253+E265</f>
        <v>4321.6899999999996</v>
      </c>
      <c r="F266" s="31">
        <f>Month!E253+F265</f>
        <v>162.28</v>
      </c>
      <c r="G266" s="31">
        <f>Month!F253+G265</f>
        <v>1560.74</v>
      </c>
      <c r="H266" s="31">
        <f>Month!G253+H265</f>
        <v>438.58000000000004</v>
      </c>
    </row>
    <row r="267" spans="1:8">
      <c r="A267" s="40">
        <v>2015</v>
      </c>
      <c r="B267" s="58" t="s">
        <v>48</v>
      </c>
      <c r="C267" s="31">
        <f>Month!B254+C266</f>
        <v>32136.09</v>
      </c>
      <c r="D267" s="31">
        <f>Month!C254+D266</f>
        <v>25079.340000000004</v>
      </c>
      <c r="E267" s="31">
        <f>Month!D254+E266</f>
        <v>4647.7299999999996</v>
      </c>
      <c r="F267" s="31">
        <f>Month!E254+F266</f>
        <v>184.53</v>
      </c>
      <c r="G267" s="31">
        <f>Month!F254+G266</f>
        <v>1737.5</v>
      </c>
      <c r="H267" s="31">
        <f>Month!G254+H266</f>
        <v>486.97</v>
      </c>
    </row>
    <row r="268" spans="1:8">
      <c r="A268" s="40">
        <v>2015</v>
      </c>
      <c r="B268" s="58" t="s">
        <v>49</v>
      </c>
      <c r="C268" s="31">
        <f>Month!B255+C267</f>
        <v>34968.06</v>
      </c>
      <c r="D268" s="31">
        <f>Month!C255+D267</f>
        <v>27381.910000000003</v>
      </c>
      <c r="E268" s="31">
        <f>Month!D255+E267</f>
        <v>4926.3899999999994</v>
      </c>
      <c r="F268" s="31">
        <f>Month!E255+F267</f>
        <v>206.84</v>
      </c>
      <c r="G268" s="31">
        <f>Month!F255+G267</f>
        <v>1904.65</v>
      </c>
      <c r="H268" s="31">
        <f>Month!G255+H267</f>
        <v>548.24</v>
      </c>
    </row>
    <row r="269" spans="1:8">
      <c r="A269" s="44">
        <v>2015</v>
      </c>
      <c r="B269" s="60" t="s">
        <v>50</v>
      </c>
      <c r="C269" s="61">
        <f>Month!B256+C268</f>
        <v>37450.92</v>
      </c>
      <c r="D269" s="61">
        <f>Month!C256+D268</f>
        <v>29329.690000000002</v>
      </c>
      <c r="E269" s="61">
        <f>Month!D256+E268</f>
        <v>5210.8099999999995</v>
      </c>
      <c r="F269" s="61">
        <f>Month!E256+F268</f>
        <v>228.48000000000002</v>
      </c>
      <c r="G269" s="61">
        <f>Month!F256+G268</f>
        <v>2073.4500000000003</v>
      </c>
      <c r="H269" s="61">
        <f>Month!G256+H268</f>
        <v>608.45000000000005</v>
      </c>
    </row>
    <row r="270" spans="1:8">
      <c r="A270" s="40">
        <v>2016</v>
      </c>
      <c r="B270" s="58" t="s">
        <v>39</v>
      </c>
      <c r="C270" s="31">
        <f>Month!B257</f>
        <v>2482.1</v>
      </c>
      <c r="D270" s="31">
        <f>Month!C257</f>
        <v>1978.24</v>
      </c>
      <c r="E270" s="31">
        <f>Month!D257</f>
        <v>253.75</v>
      </c>
      <c r="F270" s="31">
        <f>Month!E257</f>
        <v>18.350000000000001</v>
      </c>
      <c r="G270" s="31">
        <f>Month!F257</f>
        <v>170.72</v>
      </c>
      <c r="H270" s="31">
        <f>Month!G257</f>
        <v>61.04</v>
      </c>
    </row>
    <row r="271" spans="1:8">
      <c r="A271" s="40">
        <v>2016</v>
      </c>
      <c r="B271" s="58" t="s">
        <v>40</v>
      </c>
      <c r="C271" s="31">
        <f>Month!B258+C270</f>
        <v>5013.25</v>
      </c>
      <c r="D271" s="31">
        <f>Month!C258+D270</f>
        <v>4019.0299999999997</v>
      </c>
      <c r="E271" s="31">
        <f>Month!D258+E270</f>
        <v>498.1</v>
      </c>
      <c r="F271" s="31">
        <f>Month!E258+F270</f>
        <v>36.94</v>
      </c>
      <c r="G271" s="31">
        <f>Month!F258+G270</f>
        <v>340.64</v>
      </c>
      <c r="H271" s="31">
        <f>Month!G258+H270</f>
        <v>118.53999999999999</v>
      </c>
    </row>
    <row r="272" spans="1:8">
      <c r="A272" s="40">
        <v>2016</v>
      </c>
      <c r="B272" s="58" t="s">
        <v>41</v>
      </c>
      <c r="C272" s="31">
        <f>Month!B259+C271</f>
        <v>7225.07</v>
      </c>
      <c r="D272" s="31">
        <f>Month!C259+D271</f>
        <v>5720.9</v>
      </c>
      <c r="E272" s="31">
        <f>Month!D259+E271</f>
        <v>758.95</v>
      </c>
      <c r="F272" s="31">
        <f>Month!E259+F271</f>
        <v>55.17</v>
      </c>
      <c r="G272" s="31">
        <f>Month!F259+G271</f>
        <v>516.52</v>
      </c>
      <c r="H272" s="31">
        <f>Month!G259+H271</f>
        <v>173.54</v>
      </c>
    </row>
    <row r="273" spans="1:8">
      <c r="A273" s="40">
        <v>2016</v>
      </c>
      <c r="B273" s="58" t="s">
        <v>42</v>
      </c>
      <c r="C273" s="31">
        <f>Month!B260+C272</f>
        <v>8477.42</v>
      </c>
      <c r="D273" s="31">
        <f>Month!C260+D272</f>
        <v>6470.9299999999994</v>
      </c>
      <c r="E273" s="31">
        <f>Month!D260+E272</f>
        <v>1025.47</v>
      </c>
      <c r="F273" s="31">
        <f>Month!E260+F272</f>
        <v>73.17</v>
      </c>
      <c r="G273" s="31">
        <f>Month!F260+G272</f>
        <v>684.75</v>
      </c>
      <c r="H273" s="31">
        <f>Month!G260+H272</f>
        <v>223.10999999999999</v>
      </c>
    </row>
    <row r="274" spans="1:8">
      <c r="A274" s="40">
        <v>2016</v>
      </c>
      <c r="B274" s="58" t="s">
        <v>43</v>
      </c>
      <c r="C274" s="31">
        <f>Month!B261+C273</f>
        <v>9441.14</v>
      </c>
      <c r="D274" s="31">
        <f>Month!C261+D273</f>
        <v>6931.2699999999995</v>
      </c>
      <c r="E274" s="31">
        <f>Month!D261+E273</f>
        <v>1306.8900000000001</v>
      </c>
      <c r="F274" s="31">
        <f>Month!E261+F273</f>
        <v>90.22</v>
      </c>
      <c r="G274" s="31">
        <f>Month!F261+G273</f>
        <v>843.96</v>
      </c>
      <c r="H274" s="31">
        <f>Month!G261+H273</f>
        <v>268.81</v>
      </c>
    </row>
    <row r="275" spans="1:8">
      <c r="A275" s="40">
        <v>2016</v>
      </c>
      <c r="B275" s="58" t="s">
        <v>44</v>
      </c>
      <c r="C275" s="31">
        <f>Month!B262+C274</f>
        <v>10492.06</v>
      </c>
      <c r="D275" s="31">
        <f>Month!C262+D274</f>
        <v>7528.3799999999992</v>
      </c>
      <c r="E275" s="31">
        <f>Month!D262+E274</f>
        <v>1541.94</v>
      </c>
      <c r="F275" s="31">
        <f>Month!E262+F274</f>
        <v>105.93</v>
      </c>
      <c r="G275" s="31">
        <f>Month!F262+G274</f>
        <v>1003.1600000000001</v>
      </c>
      <c r="H275" s="31">
        <f>Month!G262+H274</f>
        <v>312.66000000000003</v>
      </c>
    </row>
    <row r="276" spans="1:8">
      <c r="A276" s="40">
        <v>2016</v>
      </c>
      <c r="B276" s="58" t="s">
        <v>45</v>
      </c>
      <c r="C276" s="31">
        <f>Month!B263+C275</f>
        <v>11388.81</v>
      </c>
      <c r="D276" s="31">
        <f>Month!C263+D275</f>
        <v>7938.2599999999993</v>
      </c>
      <c r="E276" s="31">
        <f>Month!D263+E275</f>
        <v>1817.06</v>
      </c>
      <c r="F276" s="31">
        <f>Month!E263+F275</f>
        <v>125.10000000000001</v>
      </c>
      <c r="G276" s="31">
        <f>Month!F263+G275</f>
        <v>1157.94</v>
      </c>
      <c r="H276" s="31">
        <f>Month!G263+H275</f>
        <v>350.47</v>
      </c>
    </row>
    <row r="277" spans="1:8">
      <c r="A277" s="40">
        <v>2016</v>
      </c>
      <c r="B277" s="58" t="s">
        <v>46</v>
      </c>
      <c r="C277" s="31">
        <f>Month!B264+C276</f>
        <v>12131.029999999999</v>
      </c>
      <c r="D277" s="31">
        <f>Month!C264+D276</f>
        <v>8222.0399999999991</v>
      </c>
      <c r="E277" s="31">
        <f>Month!D264+E276</f>
        <v>2060.34</v>
      </c>
      <c r="F277" s="31">
        <f>Month!E264+F276</f>
        <v>142.32</v>
      </c>
      <c r="G277" s="31">
        <f>Month!F264+G276</f>
        <v>1319</v>
      </c>
      <c r="H277" s="31">
        <f>Month!G264+H276</f>
        <v>387.35</v>
      </c>
    </row>
    <row r="278" spans="1:8">
      <c r="A278" s="40">
        <v>2016</v>
      </c>
      <c r="B278" s="58" t="s">
        <v>47</v>
      </c>
      <c r="C278" s="31">
        <f>Month!B265+C277</f>
        <v>13137.789999999999</v>
      </c>
      <c r="D278" s="31">
        <f>Month!C265+D277</f>
        <v>8714.5899999999983</v>
      </c>
      <c r="E278" s="31">
        <f>Month!D265+E277</f>
        <v>2352.2600000000002</v>
      </c>
      <c r="F278" s="31">
        <f>Month!E265+F277</f>
        <v>160.45999999999998</v>
      </c>
      <c r="G278" s="31">
        <f>Month!F265+G277</f>
        <v>1484.26</v>
      </c>
      <c r="H278" s="31">
        <f>Month!G265+H277</f>
        <v>426.25</v>
      </c>
    </row>
    <row r="279" spans="1:8">
      <c r="A279" s="40">
        <v>2016</v>
      </c>
      <c r="B279" s="58" t="s">
        <v>48</v>
      </c>
      <c r="C279" s="31">
        <f>Month!B266+C278</f>
        <v>14512.099999999999</v>
      </c>
      <c r="D279" s="31">
        <f>Month!C266+D278</f>
        <v>9560.369999999999</v>
      </c>
      <c r="E279" s="31">
        <f>Month!D266+E278</f>
        <v>2642.44</v>
      </c>
      <c r="F279" s="31">
        <f>Month!E266+F278</f>
        <v>182.57999999999998</v>
      </c>
      <c r="G279" s="31">
        <f>Month!F266+G278</f>
        <v>1648.02</v>
      </c>
      <c r="H279" s="31">
        <f>Month!G266+H278</f>
        <v>478.72</v>
      </c>
    </row>
    <row r="280" spans="1:8">
      <c r="A280" s="40">
        <v>2016</v>
      </c>
      <c r="B280" s="58" t="s">
        <v>49</v>
      </c>
      <c r="C280" s="31">
        <f>Month!B267+C279</f>
        <v>16269.149999999998</v>
      </c>
      <c r="D280" s="31">
        <f>Month!C267+D279</f>
        <v>10844.849999999999</v>
      </c>
      <c r="E280" s="31">
        <f>Month!D267+E279</f>
        <v>2864.34</v>
      </c>
      <c r="F280" s="31">
        <f>Month!E267+F279</f>
        <v>203.77999999999997</v>
      </c>
      <c r="G280" s="31">
        <f>Month!F267+G279</f>
        <v>1811.52</v>
      </c>
      <c r="H280" s="31">
        <f>Month!G267+H279</f>
        <v>544.71</v>
      </c>
    </row>
    <row r="281" spans="1:8">
      <c r="A281" s="44">
        <v>2016</v>
      </c>
      <c r="B281" s="60" t="s">
        <v>50</v>
      </c>
      <c r="C281" s="61">
        <f>Month!B268+C280</f>
        <v>18035.3</v>
      </c>
      <c r="D281" s="61">
        <f>Month!C268+D280</f>
        <v>12055.149999999998</v>
      </c>
      <c r="E281" s="61">
        <f>Month!D268+E280</f>
        <v>3184.32</v>
      </c>
      <c r="F281" s="61">
        <f>Month!E268+F280</f>
        <v>222.61999999999998</v>
      </c>
      <c r="G281" s="61">
        <f>Month!F268+G280</f>
        <v>1962.6</v>
      </c>
      <c r="H281" s="61">
        <f>Month!G268+H280</f>
        <v>610.67000000000007</v>
      </c>
    </row>
    <row r="282" spans="1:8">
      <c r="A282" s="40">
        <v>2017</v>
      </c>
      <c r="B282" s="58" t="s">
        <v>39</v>
      </c>
      <c r="C282" s="31">
        <f>Month!B269</f>
        <v>2424.44</v>
      </c>
      <c r="D282" s="31">
        <f>Month!C269</f>
        <v>1884.39</v>
      </c>
      <c r="E282" s="31">
        <f>Month!D269</f>
        <v>313.88</v>
      </c>
      <c r="F282" s="31">
        <f>Month!E269</f>
        <v>18.899999999999999</v>
      </c>
      <c r="G282" s="31">
        <f>Month!F269</f>
        <v>145.01</v>
      </c>
      <c r="H282" s="31">
        <f>Month!G269</f>
        <v>62.26</v>
      </c>
    </row>
    <row r="283" spans="1:8">
      <c r="A283" s="40">
        <f>A282</f>
        <v>2017</v>
      </c>
      <c r="B283" s="58" t="s">
        <v>40</v>
      </c>
      <c r="C283" s="31">
        <f>Month!B270+C282</f>
        <v>4321.1100000000006</v>
      </c>
      <c r="D283" s="31">
        <f>Month!C270+D282</f>
        <v>3312.46</v>
      </c>
      <c r="E283" s="31">
        <f>Month!D270+E282</f>
        <v>563.44000000000005</v>
      </c>
      <c r="F283" s="31">
        <f>Month!E270+F282</f>
        <v>39.090000000000003</v>
      </c>
      <c r="G283" s="31">
        <f>Month!F270+G282</f>
        <v>286.13</v>
      </c>
      <c r="H283" s="31">
        <f>Month!G270+H282</f>
        <v>119.99</v>
      </c>
    </row>
    <row r="284" spans="1:8">
      <c r="A284" s="40">
        <f t="shared" ref="A284:A293" si="4">A283</f>
        <v>2017</v>
      </c>
      <c r="B284" s="58" t="s">
        <v>41</v>
      </c>
      <c r="C284" s="31">
        <f>Month!B271+C283</f>
        <v>5402.6600000000008</v>
      </c>
      <c r="D284" s="31">
        <f>Month!C271+D283</f>
        <v>3905.37</v>
      </c>
      <c r="E284" s="31">
        <f>Month!D271+E283</f>
        <v>832.69</v>
      </c>
      <c r="F284" s="31">
        <f>Month!E271+F283</f>
        <v>59.430000000000007</v>
      </c>
      <c r="G284" s="31">
        <f>Month!F271+G283</f>
        <v>433.04999999999995</v>
      </c>
      <c r="H284" s="31">
        <f>Month!G271+H283</f>
        <v>172.13</v>
      </c>
    </row>
    <row r="285" spans="1:8">
      <c r="A285" s="40">
        <f t="shared" si="4"/>
        <v>2017</v>
      </c>
      <c r="B285" s="58" t="s">
        <v>42</v>
      </c>
      <c r="C285" s="31">
        <f>Month!B272+C284</f>
        <v>6104.1200000000008</v>
      </c>
      <c r="D285" s="31">
        <f>Month!C272+D284</f>
        <v>4100.82</v>
      </c>
      <c r="E285" s="31">
        <f>Month!D272+E284</f>
        <v>1127.1400000000001</v>
      </c>
      <c r="F285" s="31">
        <f>Month!E272+F284</f>
        <v>77.77000000000001</v>
      </c>
      <c r="G285" s="31">
        <f>Month!F272+G284</f>
        <v>580.46999999999991</v>
      </c>
      <c r="H285" s="31">
        <f>Month!G272+H284</f>
        <v>217.93</v>
      </c>
    </row>
    <row r="286" spans="1:8">
      <c r="A286" s="40">
        <f t="shared" si="4"/>
        <v>2017</v>
      </c>
      <c r="B286" s="58" t="s">
        <v>43</v>
      </c>
      <c r="C286" s="31">
        <f>Month!B273+C285</f>
        <v>6809.9900000000007</v>
      </c>
      <c r="D286" s="31">
        <f>Month!C273+D285</f>
        <v>4358.28</v>
      </c>
      <c r="E286" s="31">
        <f>Month!D273+E285</f>
        <v>1378.47</v>
      </c>
      <c r="F286" s="31">
        <f>Month!E273+F285</f>
        <v>93.820000000000007</v>
      </c>
      <c r="G286" s="31">
        <f>Month!F273+G285</f>
        <v>721.61999999999989</v>
      </c>
      <c r="H286" s="31">
        <f>Month!G273+H285</f>
        <v>257.81</v>
      </c>
    </row>
    <row r="287" spans="1:8">
      <c r="A287" s="40">
        <f t="shared" si="4"/>
        <v>2017</v>
      </c>
      <c r="B287" s="58" t="s">
        <v>44</v>
      </c>
      <c r="C287" s="31">
        <f>Month!B274+C286</f>
        <v>7473.3400000000011</v>
      </c>
      <c r="D287" s="31">
        <f>Month!C274+D286</f>
        <v>4541.5</v>
      </c>
      <c r="E287" s="31">
        <f>Month!D274+E286</f>
        <v>1656.52</v>
      </c>
      <c r="F287" s="31">
        <f>Month!E274+F286</f>
        <v>107.85000000000001</v>
      </c>
      <c r="G287" s="31">
        <f>Month!F274+G286</f>
        <v>869.42999999999984</v>
      </c>
      <c r="H287" s="31">
        <f>Month!G274+H286</f>
        <v>298.05</v>
      </c>
    </row>
    <row r="288" spans="1:8">
      <c r="A288" s="40">
        <f t="shared" si="4"/>
        <v>2017</v>
      </c>
      <c r="B288" s="58" t="s">
        <v>45</v>
      </c>
      <c r="C288" s="31">
        <f>Month!B275+C287</f>
        <v>8081.420000000001</v>
      </c>
      <c r="D288" s="31">
        <f>Month!C275+D287</f>
        <v>4704.2299999999996</v>
      </c>
      <c r="E288" s="31">
        <f>Month!D275+E287</f>
        <v>1912.04</v>
      </c>
      <c r="F288" s="31">
        <f>Month!E275+F287</f>
        <v>119.71000000000001</v>
      </c>
      <c r="G288" s="31">
        <f>Month!F275+G287</f>
        <v>1009.1699999999998</v>
      </c>
      <c r="H288" s="31">
        <f>Month!G275+H287</f>
        <v>336.28000000000003</v>
      </c>
    </row>
    <row r="289" spans="1:8">
      <c r="A289" s="40">
        <f t="shared" si="4"/>
        <v>2017</v>
      </c>
      <c r="B289" s="58" t="s">
        <v>46</v>
      </c>
      <c r="C289" s="31">
        <f>Month!B276+C288</f>
        <v>8720.6500000000015</v>
      </c>
      <c r="D289" s="31">
        <f>Month!C276+D288</f>
        <v>4923.78</v>
      </c>
      <c r="E289" s="31">
        <f>Month!D276+E288</f>
        <v>2145.2399999999998</v>
      </c>
      <c r="F289" s="31">
        <f>Month!E276+F288</f>
        <v>131.10000000000002</v>
      </c>
      <c r="G289" s="31">
        <f>Month!F276+G288</f>
        <v>1147.54</v>
      </c>
      <c r="H289" s="31">
        <f>Month!G276+H288</f>
        <v>373</v>
      </c>
    </row>
    <row r="290" spans="1:8">
      <c r="A290" s="40">
        <f t="shared" si="4"/>
        <v>2017</v>
      </c>
      <c r="B290" s="58" t="s">
        <v>47</v>
      </c>
      <c r="C290" s="31">
        <f>Month!B277+C289</f>
        <v>9655.6400000000012</v>
      </c>
      <c r="D290" s="31">
        <f>Month!C277+D289</f>
        <v>5403.58</v>
      </c>
      <c r="E290" s="31">
        <f>Month!D277+E289</f>
        <v>2400.81</v>
      </c>
      <c r="F290" s="31">
        <f>Month!E277+F289</f>
        <v>143.73000000000002</v>
      </c>
      <c r="G290" s="31">
        <f>Month!F277+G289</f>
        <v>1293.0899999999999</v>
      </c>
      <c r="H290" s="31">
        <f>Month!G277+H289</f>
        <v>414.44</v>
      </c>
    </row>
    <row r="291" spans="1:8">
      <c r="A291" s="40">
        <f t="shared" si="4"/>
        <v>2017</v>
      </c>
      <c r="B291" s="58" t="s">
        <v>48</v>
      </c>
      <c r="C291" s="31">
        <f>Month!B278+C290</f>
        <v>10563.650000000001</v>
      </c>
      <c r="D291" s="31">
        <f>Month!C278+D290</f>
        <v>5813.36</v>
      </c>
      <c r="E291" s="31">
        <f>Month!D278+E290</f>
        <v>2683.36</v>
      </c>
      <c r="F291" s="31">
        <f>Month!E278+F290</f>
        <v>164.53000000000003</v>
      </c>
      <c r="G291" s="31">
        <f>Month!F278+G290</f>
        <v>1441.04</v>
      </c>
      <c r="H291" s="31">
        <f>Month!G278+H290</f>
        <v>461.38</v>
      </c>
    </row>
    <row r="292" spans="1:8">
      <c r="A292" s="40">
        <f t="shared" si="4"/>
        <v>2017</v>
      </c>
      <c r="B292" s="58" t="s">
        <v>49</v>
      </c>
      <c r="C292" s="31">
        <f>Month!B279+C291</f>
        <v>12359.650000000001</v>
      </c>
      <c r="D292" s="31">
        <f>Month!C279+D291</f>
        <v>7148.6399999999994</v>
      </c>
      <c r="E292" s="31">
        <f>Month!D279+E291</f>
        <v>2912.08</v>
      </c>
      <c r="F292" s="31">
        <f>Month!E279+F291</f>
        <v>185.28000000000003</v>
      </c>
      <c r="G292" s="31">
        <f>Month!F279+G291</f>
        <v>1588.55</v>
      </c>
      <c r="H292" s="31">
        <f>Month!G279+H291</f>
        <v>525.13</v>
      </c>
    </row>
    <row r="293" spans="1:8">
      <c r="A293" s="44">
        <f t="shared" si="4"/>
        <v>2017</v>
      </c>
      <c r="B293" s="60" t="s">
        <v>50</v>
      </c>
      <c r="C293" s="61">
        <f>Month!B280+C292</f>
        <v>14439.080000000002</v>
      </c>
      <c r="D293" s="61">
        <f>Month!C280+D292</f>
        <v>8716.4699999999993</v>
      </c>
      <c r="E293" s="61">
        <f>Month!D280+E292</f>
        <v>3189.14</v>
      </c>
      <c r="F293" s="61">
        <f>Month!E280+F292</f>
        <v>206.87000000000003</v>
      </c>
      <c r="G293" s="61">
        <f>Month!F280+G292</f>
        <v>1731.9299999999998</v>
      </c>
      <c r="H293" s="61">
        <f>Month!G280+H292</f>
        <v>594.69000000000005</v>
      </c>
    </row>
    <row r="294" spans="1:8">
      <c r="A294" s="40">
        <v>2018</v>
      </c>
      <c r="B294" s="58" t="s">
        <v>39</v>
      </c>
      <c r="C294" s="31">
        <f>Month!B281</f>
        <v>1133.81</v>
      </c>
      <c r="D294" s="31">
        <f>Month!C281</f>
        <v>649.21</v>
      </c>
      <c r="E294" s="31">
        <f>Month!D281</f>
        <v>254.36</v>
      </c>
      <c r="F294" s="31">
        <f>Month!E281</f>
        <v>22.3</v>
      </c>
      <c r="G294" s="31">
        <f>Month!F281</f>
        <v>148.01</v>
      </c>
      <c r="H294" s="31">
        <f>Month!G281</f>
        <v>59.93</v>
      </c>
    </row>
    <row r="295" spans="1:8">
      <c r="A295" s="40">
        <f>A294</f>
        <v>2018</v>
      </c>
      <c r="B295" s="58" t="s">
        <v>40</v>
      </c>
      <c r="C295" s="31">
        <f>Month!B282+C294</f>
        <v>2731.55</v>
      </c>
      <c r="D295" s="31">
        <f>Month!C282+D294</f>
        <v>1790.44</v>
      </c>
      <c r="E295" s="31">
        <f>Month!D282+E294</f>
        <v>480.20000000000005</v>
      </c>
      <c r="F295" s="31">
        <f>Month!E282+F294</f>
        <v>44.93</v>
      </c>
      <c r="G295" s="31">
        <f>Month!F282+G294</f>
        <v>295.5</v>
      </c>
      <c r="H295" s="31">
        <f>Month!G282+H294</f>
        <v>120.47999999999999</v>
      </c>
    </row>
    <row r="296" spans="1:8">
      <c r="A296" s="40">
        <f t="shared" ref="A296:A305" si="5">A295</f>
        <v>2018</v>
      </c>
      <c r="B296" s="58" t="s">
        <v>41</v>
      </c>
      <c r="C296" s="31">
        <f>Month!B283+C295</f>
        <v>4770.5300000000007</v>
      </c>
      <c r="D296" s="31">
        <f>Month!C283+D295</f>
        <v>3372.7799999999997</v>
      </c>
      <c r="E296" s="31">
        <f>Month!D283+E295</f>
        <v>713.91000000000008</v>
      </c>
      <c r="F296" s="31">
        <f>Month!E283+F295</f>
        <v>66.989999999999995</v>
      </c>
      <c r="G296" s="31">
        <f>Month!F283+G295</f>
        <v>442.6</v>
      </c>
      <c r="H296" s="31">
        <f>Month!G283+H295</f>
        <v>174.26</v>
      </c>
    </row>
    <row r="297" spans="1:8">
      <c r="A297" s="40">
        <f t="shared" si="5"/>
        <v>2018</v>
      </c>
      <c r="B297" s="58" t="s">
        <v>42</v>
      </c>
      <c r="C297" s="31">
        <f>Month!B284+C296</f>
        <v>5529.89</v>
      </c>
      <c r="D297" s="31">
        <f>Month!C284+D296</f>
        <v>3639.6699999999996</v>
      </c>
      <c r="E297" s="31">
        <f>Month!D284+E296</f>
        <v>1002.7900000000001</v>
      </c>
      <c r="F297" s="31">
        <f>Month!E284+F296</f>
        <v>85.13</v>
      </c>
      <c r="G297" s="31">
        <f>Month!F284+G296</f>
        <v>585.11</v>
      </c>
      <c r="H297" s="31">
        <f>Month!G284+H296</f>
        <v>217.2</v>
      </c>
    </row>
    <row r="298" spans="1:8">
      <c r="A298" s="40">
        <f t="shared" si="5"/>
        <v>2018</v>
      </c>
      <c r="B298" s="58" t="s">
        <v>43</v>
      </c>
      <c r="C298" s="31">
        <f>Month!B285+C297</f>
        <v>6120.79</v>
      </c>
      <c r="D298" s="31">
        <f>Month!C285+D297</f>
        <v>3773.2999999999997</v>
      </c>
      <c r="E298" s="31">
        <f>Month!D285+E297</f>
        <v>1264.93</v>
      </c>
      <c r="F298" s="31">
        <f>Month!E285+F297</f>
        <v>100.75</v>
      </c>
      <c r="G298" s="31">
        <f>Month!F285+G297</f>
        <v>726.57</v>
      </c>
      <c r="H298" s="31">
        <f>Month!G285+H297</f>
        <v>255.25</v>
      </c>
    </row>
    <row r="299" spans="1:8">
      <c r="A299" s="40">
        <f t="shared" si="5"/>
        <v>2018</v>
      </c>
      <c r="B299" s="58" t="s">
        <v>44</v>
      </c>
      <c r="C299" s="31">
        <f>Month!B286+C298</f>
        <v>6709.18</v>
      </c>
      <c r="D299" s="31">
        <f>Month!C286+D298</f>
        <v>3900.6099999999997</v>
      </c>
      <c r="E299" s="31">
        <f>Month!D286+E298</f>
        <v>1528.76</v>
      </c>
      <c r="F299" s="31">
        <f>Month!E286+F298</f>
        <v>113.64</v>
      </c>
      <c r="G299" s="31">
        <f>Month!F286+G298</f>
        <v>869.83</v>
      </c>
      <c r="H299" s="31">
        <f>Month!G286+H298</f>
        <v>296.35000000000002</v>
      </c>
    </row>
    <row r="300" spans="1:8">
      <c r="A300" s="40">
        <f t="shared" si="5"/>
        <v>2018</v>
      </c>
      <c r="B300" s="58" t="s">
        <v>45</v>
      </c>
      <c r="C300" s="31">
        <f>Month!B287+C299</f>
        <v>7255.39</v>
      </c>
      <c r="D300" s="31">
        <f>Month!C287+D299</f>
        <v>3987.8399999999997</v>
      </c>
      <c r="E300" s="31">
        <f>Month!D287+E299</f>
        <v>1794.82</v>
      </c>
      <c r="F300" s="31">
        <f>Month!E287+F299</f>
        <v>126.4</v>
      </c>
      <c r="G300" s="31">
        <f>Month!F287+G299</f>
        <v>1014.8000000000001</v>
      </c>
      <c r="H300" s="31">
        <f>Month!G287+H299</f>
        <v>331.53000000000003</v>
      </c>
    </row>
    <row r="301" spans="1:8">
      <c r="A301" s="40">
        <f t="shared" si="5"/>
        <v>2018</v>
      </c>
      <c r="B301" s="58" t="s">
        <v>46</v>
      </c>
      <c r="C301" s="31">
        <f>Month!B288+C300</f>
        <v>7821.8200000000006</v>
      </c>
      <c r="D301" s="31">
        <f>Month!C288+D300</f>
        <v>4110.1099999999997</v>
      </c>
      <c r="E301" s="31">
        <f>Month!D288+E300</f>
        <v>2045.56</v>
      </c>
      <c r="F301" s="31">
        <f>Month!E288+F300</f>
        <v>140.09</v>
      </c>
      <c r="G301" s="31">
        <f>Month!F288+G300</f>
        <v>1155.4000000000001</v>
      </c>
      <c r="H301" s="31">
        <f>Month!G288+H300</f>
        <v>370.67</v>
      </c>
    </row>
    <row r="302" spans="1:8">
      <c r="A302" s="40">
        <f t="shared" si="5"/>
        <v>2018</v>
      </c>
      <c r="B302" s="58" t="s">
        <v>47</v>
      </c>
      <c r="C302" s="31">
        <f>Month!B289+C301</f>
        <v>8804.99</v>
      </c>
      <c r="D302" s="31">
        <f>Month!C289+D301</f>
        <v>4660.2999999999993</v>
      </c>
      <c r="E302" s="31">
        <f>Month!D289+E301</f>
        <v>2282.61</v>
      </c>
      <c r="F302" s="31">
        <f>Month!E289+F301</f>
        <v>154.83000000000001</v>
      </c>
      <c r="G302" s="31">
        <f>Month!F289+G301</f>
        <v>1296.7600000000002</v>
      </c>
      <c r="H302" s="31">
        <f>Month!G289+H301</f>
        <v>410.5</v>
      </c>
    </row>
    <row r="303" spans="1:8">
      <c r="A303" s="40">
        <f t="shared" si="5"/>
        <v>2018</v>
      </c>
      <c r="B303" s="58" t="s">
        <v>48</v>
      </c>
      <c r="C303" s="31">
        <f>Month!B290+C302</f>
        <v>9680.57</v>
      </c>
      <c r="D303" s="31">
        <f>Month!C290+D302</f>
        <v>5097.6699999999992</v>
      </c>
      <c r="E303" s="31">
        <f>Month!D290+E302</f>
        <v>2511.11</v>
      </c>
      <c r="F303" s="31">
        <f>Month!E290+F302</f>
        <v>169.53</v>
      </c>
      <c r="G303" s="31">
        <f>Month!F290+G302</f>
        <v>1441.1800000000003</v>
      </c>
      <c r="H303" s="31">
        <f>Month!G290+H302</f>
        <v>461.09000000000003</v>
      </c>
    </row>
    <row r="304" spans="1:8">
      <c r="A304" s="40">
        <f t="shared" si="5"/>
        <v>2018</v>
      </c>
      <c r="B304" s="58" t="s">
        <v>49</v>
      </c>
      <c r="C304" s="31">
        <f>Month!B291+C303</f>
        <v>11026.73</v>
      </c>
      <c r="D304" s="31">
        <f>Month!C291+D303</f>
        <v>6036.48</v>
      </c>
      <c r="E304" s="31">
        <f>Month!D291+E303</f>
        <v>2714.69</v>
      </c>
      <c r="F304" s="31">
        <f>Month!E291+F303</f>
        <v>184.8</v>
      </c>
      <c r="G304" s="31">
        <f>Month!F291+G303</f>
        <v>1572.4200000000003</v>
      </c>
      <c r="H304" s="31">
        <f>Month!G291+H303</f>
        <v>518.35</v>
      </c>
    </row>
    <row r="305" spans="1:8">
      <c r="A305" s="40">
        <f t="shared" si="5"/>
        <v>2018</v>
      </c>
      <c r="B305" s="58" t="s">
        <v>50</v>
      </c>
      <c r="C305" s="31">
        <f>Month!B292+C304</f>
        <v>12058.51</v>
      </c>
      <c r="D305" s="31">
        <f>Month!C292+D304</f>
        <v>6655.2999999999993</v>
      </c>
      <c r="E305" s="31">
        <f>Month!D292+E304</f>
        <v>2922.55</v>
      </c>
      <c r="F305" s="31">
        <f>Month!E292+F304</f>
        <v>197.71</v>
      </c>
      <c r="G305" s="31">
        <f>Month!F292+G304</f>
        <v>1701.2100000000003</v>
      </c>
      <c r="H305" s="31">
        <f>Month!G292+H304</f>
        <v>581.74</v>
      </c>
    </row>
    <row r="306" spans="1:8">
      <c r="A306" s="40">
        <v>2019</v>
      </c>
      <c r="B306" s="58" t="s">
        <v>39</v>
      </c>
      <c r="C306" s="31">
        <f>Month!B293</f>
        <v>1175.3</v>
      </c>
      <c r="D306" s="31">
        <f>Month!C293</f>
        <v>781.19</v>
      </c>
      <c r="E306" s="31">
        <f>Month!D293</f>
        <v>201.24</v>
      </c>
      <c r="F306" s="31">
        <f>Month!E293</f>
        <v>11.94</v>
      </c>
      <c r="G306" s="31">
        <f>Month!F293</f>
        <v>120.67</v>
      </c>
      <c r="H306" s="31">
        <f>Month!G293</f>
        <v>60.26</v>
      </c>
    </row>
    <row r="307" spans="1:8">
      <c r="A307" s="40">
        <f>A306</f>
        <v>2019</v>
      </c>
      <c r="B307" s="58" t="s">
        <v>40</v>
      </c>
      <c r="C307" s="31">
        <f>Month!B294+C306</f>
        <v>1885.82</v>
      </c>
      <c r="D307" s="31">
        <f>Month!C294+D306</f>
        <v>1050.3700000000001</v>
      </c>
      <c r="E307" s="31">
        <f>Month!D294+E306</f>
        <v>452.27</v>
      </c>
      <c r="F307" s="31">
        <f>Month!E294+F306</f>
        <v>24.509999999999998</v>
      </c>
      <c r="G307" s="31">
        <f>Month!F294+G306</f>
        <v>243.53</v>
      </c>
      <c r="H307" s="31">
        <f>Month!G294+H306</f>
        <v>115.14</v>
      </c>
    </row>
    <row r="308" spans="1:8">
      <c r="A308" s="40">
        <f t="shared" ref="A308:A317" si="6">A307</f>
        <v>2019</v>
      </c>
      <c r="B308" s="58" t="s">
        <v>41</v>
      </c>
      <c r="C308" s="31">
        <f>Month!B295+C307</f>
        <v>2506.3000000000002</v>
      </c>
      <c r="D308" s="31">
        <f>Month!C295+D307</f>
        <v>1246.7700000000002</v>
      </c>
      <c r="E308" s="31">
        <f>Month!D295+E307</f>
        <v>697.48</v>
      </c>
      <c r="F308" s="31">
        <f>Month!E295+F307</f>
        <v>35.199999999999996</v>
      </c>
      <c r="G308" s="31">
        <f>Month!F295+G307</f>
        <v>363.54</v>
      </c>
      <c r="H308" s="31">
        <f>Month!G295+H307</f>
        <v>163.30000000000001</v>
      </c>
    </row>
    <row r="309" spans="1:8">
      <c r="A309" s="40">
        <f t="shared" si="6"/>
        <v>2019</v>
      </c>
      <c r="B309" s="58" t="s">
        <v>42</v>
      </c>
      <c r="C309" s="31">
        <f>Month!B296+C308</f>
        <v>3087.8100000000004</v>
      </c>
      <c r="D309" s="31">
        <f>Month!C296+D308</f>
        <v>1375.5100000000002</v>
      </c>
      <c r="E309" s="31">
        <f>Month!D296+E308</f>
        <v>957.62</v>
      </c>
      <c r="F309" s="31">
        <f>Month!E296+F308</f>
        <v>46.309999999999995</v>
      </c>
      <c r="G309" s="31">
        <f>Month!F296+G308</f>
        <v>502.74</v>
      </c>
      <c r="H309" s="31">
        <f>Month!G296+H308</f>
        <v>205.62</v>
      </c>
    </row>
    <row r="310" spans="1:8">
      <c r="A310" s="40">
        <f t="shared" si="6"/>
        <v>2019</v>
      </c>
      <c r="B310" s="58" t="s">
        <v>43</v>
      </c>
      <c r="C310" s="31">
        <f>Month!B297+C309</f>
        <v>3534.5300000000007</v>
      </c>
      <c r="D310" s="31">
        <f>Month!C297+D309</f>
        <v>1401.6800000000003</v>
      </c>
      <c r="E310" s="31">
        <f>Month!D297+E309</f>
        <v>1216.56</v>
      </c>
      <c r="F310" s="31">
        <f>Month!E297+F309</f>
        <v>56.509999999999991</v>
      </c>
      <c r="G310" s="31">
        <f>Month!F297+G309</f>
        <v>618.97</v>
      </c>
      <c r="H310" s="31">
        <f>Month!G297+H309</f>
        <v>240.8</v>
      </c>
    </row>
    <row r="311" spans="1:8">
      <c r="A311" s="40">
        <f t="shared" si="6"/>
        <v>2019</v>
      </c>
      <c r="B311" s="58" t="s">
        <v>44</v>
      </c>
      <c r="C311" s="31">
        <f>Month!B298+C310</f>
        <v>3984.8400000000006</v>
      </c>
      <c r="D311" s="31">
        <f>Month!C298+D310</f>
        <v>1450.5900000000004</v>
      </c>
      <c r="E311" s="31">
        <f>Month!D298+E310</f>
        <v>1461.1499999999999</v>
      </c>
      <c r="F311" s="31">
        <f>Month!E298+F310</f>
        <v>65.209999999999994</v>
      </c>
      <c r="G311" s="31">
        <f>Month!F298+G310</f>
        <v>732.32</v>
      </c>
      <c r="H311" s="31">
        <f>Month!G298+H310</f>
        <v>275.56</v>
      </c>
    </row>
    <row r="312" spans="1:8">
      <c r="A312" s="40">
        <f t="shared" si="6"/>
        <v>2019</v>
      </c>
      <c r="B312" s="58" t="s">
        <v>45</v>
      </c>
      <c r="C312" s="31">
        <f>Month!B299+C311</f>
        <v>4505.1600000000008</v>
      </c>
      <c r="D312" s="31">
        <f>Month!C299+D311</f>
        <v>1520.3500000000004</v>
      </c>
      <c r="E312" s="31">
        <f>Month!D299+E311</f>
        <v>1740.2299999999998</v>
      </c>
      <c r="F312" s="31">
        <f>Month!E299+F311</f>
        <v>78.289999999999992</v>
      </c>
      <c r="G312" s="31">
        <f>Month!F299+G311</f>
        <v>857.22</v>
      </c>
      <c r="H312" s="31">
        <f>Month!G299+H311</f>
        <v>309.06</v>
      </c>
    </row>
    <row r="313" spans="1:8">
      <c r="A313" s="40">
        <f t="shared" si="6"/>
        <v>2019</v>
      </c>
      <c r="B313" s="58" t="s">
        <v>46</v>
      </c>
      <c r="C313" s="31">
        <f>Month!B300+C312</f>
        <v>5020.0000000000009</v>
      </c>
      <c r="D313" s="31">
        <f>Month!C300+D312</f>
        <v>1672.0600000000004</v>
      </c>
      <c r="E313" s="31">
        <f>Month!D300+E312</f>
        <v>1934.4899999999998</v>
      </c>
      <c r="F313" s="31">
        <f>Month!E300+F312</f>
        <v>92.13</v>
      </c>
      <c r="G313" s="31">
        <f>Month!F300+G312</f>
        <v>978.65000000000009</v>
      </c>
      <c r="H313" s="31">
        <f>Month!G300+H312</f>
        <v>342.66</v>
      </c>
    </row>
    <row r="314" spans="1:8">
      <c r="A314" s="40">
        <f t="shared" si="6"/>
        <v>2019</v>
      </c>
      <c r="B314" s="58" t="s">
        <v>47</v>
      </c>
      <c r="C314" s="31">
        <f>Month!B301+C313</f>
        <v>5584.7100000000009</v>
      </c>
      <c r="D314" s="31">
        <f>Month!C301+D313</f>
        <v>1767.6800000000003</v>
      </c>
      <c r="E314" s="31">
        <f>Month!D301+E313</f>
        <v>2230.9699999999998</v>
      </c>
      <c r="F314" s="31">
        <f>Month!E301+F313</f>
        <v>104.44</v>
      </c>
      <c r="G314" s="31">
        <f>Month!F301+G313</f>
        <v>1104.8300000000002</v>
      </c>
      <c r="H314" s="31">
        <f>Month!G301+H313</f>
        <v>376.78000000000003</v>
      </c>
    </row>
    <row r="315" spans="1:8">
      <c r="A315" s="40">
        <f t="shared" si="6"/>
        <v>2019</v>
      </c>
      <c r="B315" s="58" t="s">
        <v>48</v>
      </c>
      <c r="C315" s="31">
        <f>Month!B302+C314</f>
        <v>6221.7300000000014</v>
      </c>
      <c r="D315" s="31">
        <f>Month!C302+D314</f>
        <v>1963.8500000000004</v>
      </c>
      <c r="E315" s="31">
        <f>Month!D302+E314</f>
        <v>2484.04</v>
      </c>
      <c r="F315" s="31">
        <f>Month!E302+F314</f>
        <v>121.25999999999999</v>
      </c>
      <c r="G315" s="31">
        <f>Month!F302+G314</f>
        <v>1227.7300000000002</v>
      </c>
      <c r="H315" s="31">
        <f>Month!G302+H314</f>
        <v>424.84000000000003</v>
      </c>
    </row>
    <row r="316" spans="1:8">
      <c r="A316" s="40">
        <f t="shared" si="6"/>
        <v>2019</v>
      </c>
      <c r="B316" s="58" t="s">
        <v>49</v>
      </c>
      <c r="C316" s="31">
        <f>Month!B303+C315</f>
        <v>7123.2200000000012</v>
      </c>
      <c r="D316" s="31">
        <f>Month!C303+D315</f>
        <v>2449.7200000000003</v>
      </c>
      <c r="E316" s="31">
        <f>Month!D303+E315</f>
        <v>2712.5299999999997</v>
      </c>
      <c r="F316" s="31">
        <f>Month!E303+F315</f>
        <v>137.51999999999998</v>
      </c>
      <c r="G316" s="31">
        <f>Month!F303+G315</f>
        <v>1341.7900000000002</v>
      </c>
      <c r="H316" s="31">
        <f>Month!G303+H315</f>
        <v>481.65000000000003</v>
      </c>
    </row>
    <row r="317" spans="1:8">
      <c r="A317" s="40">
        <f t="shared" si="6"/>
        <v>2019</v>
      </c>
      <c r="B317" s="58" t="s">
        <v>50</v>
      </c>
      <c r="C317" s="31">
        <f>Month!B304+C316</f>
        <v>7990.6000000000013</v>
      </c>
      <c r="D317" s="31">
        <f>Month!C304+D316</f>
        <v>2906.1600000000003</v>
      </c>
      <c r="E317" s="31">
        <f>Month!D304+E316</f>
        <v>2943.49</v>
      </c>
      <c r="F317" s="31">
        <f>Month!E304+F316</f>
        <v>152.30999999999997</v>
      </c>
      <c r="G317" s="31">
        <f>Month!F304+G316</f>
        <v>1446.4</v>
      </c>
      <c r="H317" s="31">
        <f>Month!G304+H316</f>
        <v>542.23</v>
      </c>
    </row>
    <row r="318" spans="1:8">
      <c r="A318" s="40">
        <v>2020</v>
      </c>
      <c r="B318" s="106" t="s">
        <v>528</v>
      </c>
      <c r="C318" s="31">
        <f>Month!B305</f>
        <v>1089.3699999999999</v>
      </c>
      <c r="D318" s="31">
        <f>Month!C305</f>
        <v>655.23</v>
      </c>
      <c r="E318" s="31">
        <f>Month!D305</f>
        <v>251.03</v>
      </c>
      <c r="F318" s="31">
        <f>Month!E305</f>
        <v>12.07</v>
      </c>
      <c r="G318" s="31">
        <f>Month!F305</f>
        <v>115.96</v>
      </c>
      <c r="H318" s="31">
        <f>Month!G305</f>
        <v>55.07</v>
      </c>
    </row>
    <row r="319" spans="1:8">
      <c r="A319" s="40">
        <f>A318</f>
        <v>2020</v>
      </c>
      <c r="B319" s="80" t="s">
        <v>547</v>
      </c>
      <c r="C319" s="31">
        <f>Month!B306+C318</f>
        <v>1945.87</v>
      </c>
      <c r="D319" s="31">
        <f>Month!C306+D318</f>
        <v>1116.53</v>
      </c>
      <c r="E319" s="31">
        <f>Month!D306+E318</f>
        <v>467.15</v>
      </c>
      <c r="F319" s="31">
        <f>Month!E306+F318</f>
        <v>24.18</v>
      </c>
      <c r="G319" s="31">
        <f>Month!F306+G318</f>
        <v>227.95</v>
      </c>
      <c r="H319" s="31">
        <f>Month!G306+H318</f>
        <v>110.05</v>
      </c>
    </row>
    <row r="320" spans="1:8">
      <c r="A320" s="40">
        <f t="shared" ref="A320:A329" si="7">A319</f>
        <v>2020</v>
      </c>
      <c r="B320" s="80" t="s">
        <v>548</v>
      </c>
      <c r="C320" s="31">
        <f>Month!B307+C319</f>
        <v>2574.4699999999998</v>
      </c>
      <c r="D320" s="31">
        <f>Month!C307+D319</f>
        <v>1366.65</v>
      </c>
      <c r="E320" s="31">
        <f>Month!D307+E319</f>
        <v>677.2</v>
      </c>
      <c r="F320" s="31">
        <f>Month!E307+F319</f>
        <v>36.700000000000003</v>
      </c>
      <c r="G320" s="31">
        <f>Month!F307+G319</f>
        <v>333.65999999999997</v>
      </c>
      <c r="H320" s="31">
        <f>Month!G307+H319</f>
        <v>160.25</v>
      </c>
    </row>
    <row r="321" spans="1:8">
      <c r="A321" s="40">
        <f t="shared" si="7"/>
        <v>2020</v>
      </c>
      <c r="B321" s="80" t="s">
        <v>549</v>
      </c>
      <c r="C321" s="31">
        <f>Month!B308+C320</f>
        <v>3059.47</v>
      </c>
      <c r="D321" s="31">
        <f>Month!C308+D320</f>
        <v>1437.94</v>
      </c>
      <c r="E321" s="31">
        <f>Month!D308+E320</f>
        <v>934.53</v>
      </c>
      <c r="F321" s="31">
        <f>Month!E308+F320</f>
        <v>49.06</v>
      </c>
      <c r="G321" s="31">
        <f>Month!F308+G320</f>
        <v>434.98999999999995</v>
      </c>
      <c r="H321" s="31">
        <f>Month!G308+H320</f>
        <v>202.93</v>
      </c>
    </row>
    <row r="322" spans="1:8">
      <c r="A322" s="40">
        <f t="shared" si="7"/>
        <v>2020</v>
      </c>
      <c r="B322" s="80" t="s">
        <v>550</v>
      </c>
      <c r="C322" s="31">
        <f>Month!B309+C321</f>
        <v>3445.95</v>
      </c>
      <c r="D322" s="31">
        <f>Month!C309+D321</f>
        <v>1469.5900000000001</v>
      </c>
      <c r="E322" s="31">
        <f>Month!D309+E321</f>
        <v>1159.03</v>
      </c>
      <c r="F322" s="31">
        <f>Month!E309+F321</f>
        <v>62.81</v>
      </c>
      <c r="G322" s="31">
        <f>Month!F309+G321</f>
        <v>517.96999999999991</v>
      </c>
      <c r="H322" s="31">
        <f>Month!G309+H321</f>
        <v>236.52</v>
      </c>
    </row>
    <row r="323" spans="1:8">
      <c r="A323" s="40">
        <f t="shared" si="7"/>
        <v>2020</v>
      </c>
      <c r="B323" s="80" t="s">
        <v>551</v>
      </c>
      <c r="C323" s="31">
        <f>Month!B310+C322</f>
        <v>3870.5</v>
      </c>
      <c r="D323" s="31">
        <f>Month!C310+D322</f>
        <v>1532.8400000000001</v>
      </c>
      <c r="E323" s="31">
        <f>Month!D310+E322</f>
        <v>1370.23</v>
      </c>
      <c r="F323" s="31">
        <f>Month!E310+F322</f>
        <v>76.400000000000006</v>
      </c>
      <c r="G323" s="31">
        <f>Month!F310+G322</f>
        <v>621.92999999999995</v>
      </c>
      <c r="H323" s="31">
        <f>Month!G310+H322</f>
        <v>269.07</v>
      </c>
    </row>
    <row r="324" spans="1:8">
      <c r="A324" s="40">
        <f t="shared" si="7"/>
        <v>2020</v>
      </c>
      <c r="B324" s="80" t="s">
        <v>552</v>
      </c>
      <c r="C324" s="31">
        <f>Month!B311+C323</f>
        <v>4314.8100000000004</v>
      </c>
      <c r="D324" s="31">
        <f>Month!C311+D323</f>
        <v>1580.2200000000003</v>
      </c>
      <c r="E324" s="31">
        <f>Month!D311+E323</f>
        <v>1611.1100000000001</v>
      </c>
      <c r="F324" s="31">
        <f>Month!E311+F323</f>
        <v>94.570000000000007</v>
      </c>
      <c r="G324" s="31">
        <f>Month!F311+G323</f>
        <v>726.94999999999993</v>
      </c>
      <c r="H324" s="31">
        <f>Month!G311+H323</f>
        <v>301.93</v>
      </c>
    </row>
    <row r="325" spans="1:8">
      <c r="A325" s="40">
        <f t="shared" si="7"/>
        <v>2020</v>
      </c>
      <c r="B325" s="80" t="s">
        <v>553</v>
      </c>
      <c r="C325" s="31">
        <f>Month!B312+C324</f>
        <v>4780.4800000000005</v>
      </c>
      <c r="D325" s="31">
        <f>Month!C312+D324</f>
        <v>1651.6600000000003</v>
      </c>
      <c r="E325" s="31">
        <f>Month!D312+E324</f>
        <v>1836.93</v>
      </c>
      <c r="F325" s="31">
        <f>Month!E312+F324</f>
        <v>113.34</v>
      </c>
      <c r="G325" s="31">
        <f>Month!F312+G324</f>
        <v>844.28</v>
      </c>
      <c r="H325" s="31">
        <f>Month!G312+H324</f>
        <v>334.25</v>
      </c>
    </row>
    <row r="326" spans="1:8">
      <c r="A326" s="40">
        <f t="shared" si="7"/>
        <v>2020</v>
      </c>
      <c r="B326" s="80" t="s">
        <v>554</v>
      </c>
      <c r="C326" s="31">
        <f>Month!B313+C325</f>
        <v>5300.7100000000009</v>
      </c>
      <c r="D326" s="31">
        <f>Month!C313+D325</f>
        <v>1772.4800000000002</v>
      </c>
      <c r="E326" s="31">
        <f>Month!D313+E325</f>
        <v>2057.09</v>
      </c>
      <c r="F326" s="31">
        <f>Month!E313+F325</f>
        <v>132.13</v>
      </c>
      <c r="G326" s="31">
        <f>Month!F313+G325</f>
        <v>971.76</v>
      </c>
      <c r="H326" s="31">
        <f>Month!G313+H325</f>
        <v>367.23</v>
      </c>
    </row>
    <row r="327" spans="1:8">
      <c r="A327" s="40">
        <f t="shared" si="7"/>
        <v>2020</v>
      </c>
      <c r="B327" s="80" t="s">
        <v>555</v>
      </c>
      <c r="C327" s="31">
        <f>Month!B314+C326</f>
        <v>5788.2800000000007</v>
      </c>
      <c r="D327" s="31">
        <f>Month!C314+D326</f>
        <v>1864.0200000000002</v>
      </c>
      <c r="E327" s="31">
        <f>Month!D314+E326</f>
        <v>2291.4300000000003</v>
      </c>
      <c r="F327" s="31">
        <f>Month!E314+F326</f>
        <v>143.31</v>
      </c>
      <c r="G327" s="31">
        <f>Month!F314+G326</f>
        <v>1081.3899999999999</v>
      </c>
      <c r="H327" s="31">
        <f>Month!G314+H326</f>
        <v>408.1</v>
      </c>
    </row>
    <row r="328" spans="1:8">
      <c r="A328" s="40">
        <f t="shared" si="7"/>
        <v>2020</v>
      </c>
      <c r="B328" s="80" t="s">
        <v>556</v>
      </c>
      <c r="C328" s="31">
        <f>Month!B315+C327</f>
        <v>6396.8200000000006</v>
      </c>
      <c r="D328" s="31">
        <f>Month!C315+D327</f>
        <v>2045.4800000000002</v>
      </c>
      <c r="E328" s="31">
        <f>Month!D315+E327</f>
        <v>2552.7400000000002</v>
      </c>
      <c r="F328" s="31">
        <f>Month!E315+F327</f>
        <v>154.44</v>
      </c>
      <c r="G328" s="31">
        <f>Month!F315+G327</f>
        <v>1184.82</v>
      </c>
      <c r="H328" s="31">
        <f>Month!G315+H327</f>
        <v>459.31</v>
      </c>
    </row>
    <row r="329" spans="1:8">
      <c r="A329" s="40">
        <f t="shared" si="7"/>
        <v>2020</v>
      </c>
      <c r="B329" s="80" t="s">
        <v>557</v>
      </c>
      <c r="C329" s="31">
        <f>Month!B316+C328</f>
        <v>7080.06</v>
      </c>
      <c r="D329" s="31">
        <f>Month!C316+D328</f>
        <v>2326.96</v>
      </c>
      <c r="E329" s="31">
        <f>Month!D316+E328</f>
        <v>2776.65</v>
      </c>
      <c r="F329" s="31">
        <f>Month!E316+F328</f>
        <v>166.24</v>
      </c>
      <c r="G329" s="31">
        <f>Month!F316+G328</f>
        <v>1292.25</v>
      </c>
      <c r="H329" s="31">
        <f>Month!G316+H328</f>
        <v>517.94000000000005</v>
      </c>
    </row>
    <row r="330" spans="1:8">
      <c r="A330" s="40">
        <v>2021</v>
      </c>
      <c r="B330" s="80" t="s">
        <v>558</v>
      </c>
      <c r="C330" s="31">
        <f>Month!B317</f>
        <v>923.82</v>
      </c>
      <c r="D330" s="31">
        <f>Month!C317</f>
        <v>529.01</v>
      </c>
      <c r="E330" s="31">
        <f>Month!D317</f>
        <v>215</v>
      </c>
      <c r="F330" s="31">
        <f>Month!E317</f>
        <v>11.4</v>
      </c>
      <c r="G330" s="31">
        <f>Month!F317</f>
        <v>110.28</v>
      </c>
      <c r="H330" s="31">
        <f>Month!G317</f>
        <v>58.13</v>
      </c>
    </row>
    <row r="331" spans="1:8">
      <c r="A331" s="40">
        <f>A330</f>
        <v>2021</v>
      </c>
      <c r="B331" s="80" t="s">
        <v>559</v>
      </c>
      <c r="C331" s="31">
        <f>Month!B318+C330</f>
        <v>1576.92</v>
      </c>
      <c r="D331" s="31">
        <f>Month!C318+D330</f>
        <v>801.33999999999992</v>
      </c>
      <c r="E331" s="31">
        <f>Month!D318+E330</f>
        <v>419.98</v>
      </c>
      <c r="F331" s="31">
        <f>Month!E318+F330</f>
        <v>21.93</v>
      </c>
      <c r="G331" s="31">
        <f>Month!F318+G330</f>
        <v>218.26</v>
      </c>
      <c r="H331" s="31">
        <f>Month!G318+H330</f>
        <v>115.4</v>
      </c>
    </row>
    <row r="332" spans="1:8">
      <c r="A332" s="40">
        <f t="shared" ref="A332:A341" si="8">A331</f>
        <v>2021</v>
      </c>
      <c r="B332" s="80" t="s">
        <v>560</v>
      </c>
      <c r="C332" s="31">
        <f>Month!B319+C331</f>
        <v>2147.38</v>
      </c>
      <c r="D332" s="31">
        <f>Month!C319+D331</f>
        <v>954.7399999999999</v>
      </c>
      <c r="E332" s="31">
        <f>Month!D319+E331</f>
        <v>665.99</v>
      </c>
      <c r="F332" s="31">
        <f>Month!E319+F331</f>
        <v>32.83</v>
      </c>
      <c r="G332" s="31">
        <f>Month!F319+G331</f>
        <v>330.31</v>
      </c>
      <c r="H332" s="31">
        <f>Month!G319+H331</f>
        <v>163.5</v>
      </c>
    </row>
    <row r="333" spans="1:8">
      <c r="A333" s="40">
        <f t="shared" si="8"/>
        <v>2021</v>
      </c>
      <c r="B333" s="80" t="s">
        <v>561</v>
      </c>
      <c r="C333" s="31">
        <f>Month!B320+C332</f>
        <v>2681.2000000000003</v>
      </c>
      <c r="D333" s="31">
        <f>Month!C320+D332</f>
        <v>1075.3</v>
      </c>
      <c r="E333" s="31">
        <f>Month!D320+E332</f>
        <v>898.73</v>
      </c>
      <c r="F333" s="31">
        <f>Month!E320+F332</f>
        <v>45.39</v>
      </c>
      <c r="G333" s="31">
        <f>Month!F320+G332</f>
        <v>447.58</v>
      </c>
      <c r="H333" s="31">
        <f>Month!G320+H332</f>
        <v>214.18</v>
      </c>
    </row>
    <row r="334" spans="1:8">
      <c r="A334" s="40">
        <f t="shared" si="8"/>
        <v>2021</v>
      </c>
      <c r="B334" s="80" t="s">
        <v>562</v>
      </c>
      <c r="C334" s="31">
        <f>Month!B321+C333</f>
        <v>3211.1000000000004</v>
      </c>
      <c r="D334" s="31">
        <f>Month!C321+D333</f>
        <v>1183.73</v>
      </c>
      <c r="E334" s="31">
        <f>Month!D321+E333</f>
        <v>1151.6600000000001</v>
      </c>
      <c r="F334" s="31">
        <f>Month!E321+F333</f>
        <v>58.2</v>
      </c>
      <c r="G334" s="31">
        <f>Month!F321+G333</f>
        <v>564.6</v>
      </c>
      <c r="H334" s="31">
        <f>Month!G321+H333</f>
        <v>252.89000000000001</v>
      </c>
    </row>
    <row r="335" spans="1:8">
      <c r="A335" s="40">
        <f t="shared" si="8"/>
        <v>2021</v>
      </c>
      <c r="B335" s="80" t="s">
        <v>563</v>
      </c>
      <c r="C335" s="31">
        <f>Month!B322+C334</f>
        <v>3715.78</v>
      </c>
      <c r="D335" s="31">
        <f>Month!C322+D334</f>
        <v>1284.58</v>
      </c>
      <c r="E335" s="31">
        <f>Month!D322+E334</f>
        <v>1398.72</v>
      </c>
      <c r="F335" s="31">
        <f>Month!E322+F334</f>
        <v>70.12</v>
      </c>
      <c r="G335" s="31">
        <f>Month!F322+G334</f>
        <v>677.12</v>
      </c>
      <c r="H335" s="31">
        <f>Month!G322+H334</f>
        <v>285.23</v>
      </c>
    </row>
    <row r="336" spans="1:8">
      <c r="A336" s="40">
        <f t="shared" si="8"/>
        <v>2021</v>
      </c>
      <c r="B336" s="80" t="s">
        <v>564</v>
      </c>
      <c r="C336" s="31">
        <f>Month!B323+C335</f>
        <v>4292.33</v>
      </c>
      <c r="D336" s="31">
        <f>Month!C323+D335</f>
        <v>1521.1699999999998</v>
      </c>
      <c r="E336" s="31">
        <f>Month!D323+E335</f>
        <v>1582.4</v>
      </c>
      <c r="F336" s="31">
        <f>Month!E323+F335</f>
        <v>81.510000000000005</v>
      </c>
      <c r="G336" s="31">
        <f>Month!F323+G335</f>
        <v>791.35</v>
      </c>
      <c r="H336" s="31">
        <f>Month!G323+H335</f>
        <v>315.89000000000004</v>
      </c>
    </row>
    <row r="337" spans="1:12">
      <c r="A337" s="40">
        <f t="shared" si="8"/>
        <v>2021</v>
      </c>
      <c r="B337" s="80" t="s">
        <v>565</v>
      </c>
      <c r="C337" s="31">
        <f>Month!B324+C336</f>
        <v>4820.6000000000004</v>
      </c>
      <c r="D337" s="31">
        <f>Month!C324+D336</f>
        <v>1684.04</v>
      </c>
      <c r="E337" s="31">
        <f>Month!D324+E336</f>
        <v>1788.0700000000002</v>
      </c>
      <c r="F337" s="31">
        <f>Month!E324+F336</f>
        <v>91.79</v>
      </c>
      <c r="G337" s="31">
        <f>Month!F324+G336</f>
        <v>907.67000000000007</v>
      </c>
      <c r="H337" s="31">
        <f>Month!G324+H336</f>
        <v>349.01000000000005</v>
      </c>
    </row>
    <row r="338" spans="1:12">
      <c r="A338" s="40">
        <f t="shared" si="8"/>
        <v>2021</v>
      </c>
      <c r="B338" s="80" t="s">
        <v>566</v>
      </c>
      <c r="C338" s="31">
        <f>Month!B325+C337</f>
        <v>5381.9500000000007</v>
      </c>
      <c r="D338" s="31">
        <f>Month!C325+D337</f>
        <v>1895.4299999999998</v>
      </c>
      <c r="E338" s="31">
        <f>Month!D325+E337</f>
        <v>1973.0700000000002</v>
      </c>
      <c r="F338" s="31">
        <f>Month!E325+F337</f>
        <v>103.57000000000001</v>
      </c>
      <c r="G338" s="31">
        <f>Month!F325+G337</f>
        <v>1027.52</v>
      </c>
      <c r="H338" s="31">
        <f>Month!G325+H337</f>
        <v>382.34000000000003</v>
      </c>
    </row>
    <row r="339" spans="1:12">
      <c r="A339" s="40">
        <f t="shared" si="8"/>
        <v>2021</v>
      </c>
      <c r="B339" s="80" t="s">
        <v>567</v>
      </c>
      <c r="C339" s="31">
        <f>Month!B326+C338</f>
        <v>5902.0700000000006</v>
      </c>
      <c r="D339" s="31">
        <f>Month!C326+D338</f>
        <v>2027.8899999999999</v>
      </c>
      <c r="E339" s="31">
        <f>Month!D326+E338</f>
        <v>2196.69</v>
      </c>
      <c r="F339" s="31">
        <f>Month!E326+F338</f>
        <v>114.59</v>
      </c>
      <c r="G339" s="31">
        <f>Month!F326+G338</f>
        <v>1140.94</v>
      </c>
      <c r="H339" s="31">
        <f>Month!G326+H338</f>
        <v>421.93000000000006</v>
      </c>
    </row>
    <row r="340" spans="1:12">
      <c r="A340" s="40">
        <f t="shared" si="8"/>
        <v>2021</v>
      </c>
      <c r="B340" s="80" t="s">
        <v>568</v>
      </c>
      <c r="C340" s="31">
        <f>Month!B327+C339</f>
        <v>6574.34</v>
      </c>
      <c r="D340" s="31">
        <f>Month!C327+D339</f>
        <v>2341.0099999999998</v>
      </c>
      <c r="E340" s="31">
        <f>Month!D327+E339</f>
        <v>2389.4900000000002</v>
      </c>
      <c r="F340" s="31">
        <f>Month!E327+F339</f>
        <v>125.78</v>
      </c>
      <c r="G340" s="31">
        <f>Month!F327+G339</f>
        <v>1243.3</v>
      </c>
      <c r="H340" s="31">
        <f>Month!G327+H339</f>
        <v>474.72000000000008</v>
      </c>
    </row>
    <row r="341" spans="1:12">
      <c r="A341" s="40">
        <f t="shared" si="8"/>
        <v>2021</v>
      </c>
      <c r="B341" s="80" t="s">
        <v>569</v>
      </c>
      <c r="C341" s="31">
        <f>Month!B328+C340</f>
        <v>7278.89</v>
      </c>
      <c r="D341" s="31">
        <f>Month!C328+D340</f>
        <v>2654.0699999999997</v>
      </c>
      <c r="E341" s="31">
        <f>Month!D328+E340</f>
        <v>2603.0300000000002</v>
      </c>
      <c r="F341" s="31">
        <f>Month!E328+F340</f>
        <v>137.13999999999999</v>
      </c>
      <c r="G341" s="31">
        <f>Month!F328+G340</f>
        <v>1353.57</v>
      </c>
      <c r="H341" s="31">
        <f>Month!G328+H340</f>
        <v>531.04000000000008</v>
      </c>
    </row>
    <row r="342" spans="1:12" customFormat="1" ht="14.5">
      <c r="A342" s="40">
        <v>2022</v>
      </c>
      <c r="B342" s="80" t="s">
        <v>586</v>
      </c>
      <c r="C342" s="31">
        <f>Month!B329</f>
        <v>677.54</v>
      </c>
      <c r="D342" s="31">
        <f>Month!C329</f>
        <v>290.64</v>
      </c>
      <c r="E342" s="31">
        <f>Month!D329</f>
        <v>204.24</v>
      </c>
      <c r="F342" s="31">
        <f>Month!E329</f>
        <v>12.82</v>
      </c>
      <c r="G342" s="31">
        <f>Month!F329</f>
        <v>116.11</v>
      </c>
      <c r="H342" s="31">
        <f>Month!G329</f>
        <v>53.73</v>
      </c>
    </row>
    <row r="343" spans="1:12">
      <c r="A343" s="40">
        <f>A342</f>
        <v>2022</v>
      </c>
      <c r="B343" s="80" t="s">
        <v>587</v>
      </c>
      <c r="C343" s="31">
        <f>Month!B330+C342</f>
        <v>1315.98</v>
      </c>
      <c r="D343" s="31">
        <f>Month!C330+D342</f>
        <v>615.64</v>
      </c>
      <c r="E343" s="31">
        <f>Month!D330+E342</f>
        <v>351.3</v>
      </c>
      <c r="F343" s="31">
        <f>Month!E330+F342</f>
        <v>25.82</v>
      </c>
      <c r="G343" s="31">
        <f>Month!F330+G342</f>
        <v>219.57</v>
      </c>
      <c r="H343" s="31">
        <f>Month!G330+H342</f>
        <v>103.65</v>
      </c>
      <c r="I343" s="81"/>
      <c r="J343" s="81"/>
      <c r="K343" s="81"/>
      <c r="L343" s="81"/>
    </row>
    <row r="344" spans="1:12">
      <c r="A344" s="40">
        <f t="shared" ref="A344:A353" si="9">A343</f>
        <v>2022</v>
      </c>
      <c r="B344" s="80" t="s">
        <v>588</v>
      </c>
      <c r="C344" s="31">
        <f>Month!B331+C343</f>
        <v>2021.26</v>
      </c>
      <c r="D344" s="31">
        <f>Month!C331+D343</f>
        <v>959.83999999999992</v>
      </c>
      <c r="E344" s="31">
        <f>Month!D331+E343</f>
        <v>533.98</v>
      </c>
      <c r="F344" s="31">
        <f>Month!E331+F343</f>
        <v>38.89</v>
      </c>
      <c r="G344" s="31">
        <f>Month!F331+G343</f>
        <v>337.35</v>
      </c>
      <c r="H344" s="31">
        <f>Month!G331+H343</f>
        <v>151.21</v>
      </c>
      <c r="I344" s="81"/>
      <c r="J344" s="81"/>
      <c r="K344" s="81"/>
      <c r="L344" s="81"/>
    </row>
    <row r="345" spans="1:12">
      <c r="A345" s="40">
        <f t="shared" si="9"/>
        <v>2022</v>
      </c>
      <c r="B345" s="80" t="s">
        <v>589</v>
      </c>
      <c r="C345" s="31">
        <f>Month!B332+C344</f>
        <v>2497.9</v>
      </c>
      <c r="D345" s="31">
        <f>Month!C332+D344</f>
        <v>1076.56</v>
      </c>
      <c r="E345" s="31">
        <f>Month!D332+E344</f>
        <v>717.66000000000008</v>
      </c>
      <c r="F345" s="31">
        <f>Month!E332+F344</f>
        <v>52.26</v>
      </c>
      <c r="G345" s="31">
        <f>Month!F332+G344</f>
        <v>457.53000000000003</v>
      </c>
      <c r="H345" s="31">
        <f>Month!G332+H344</f>
        <v>193.89000000000001</v>
      </c>
      <c r="I345" s="81"/>
      <c r="J345" s="81"/>
      <c r="K345" s="81"/>
      <c r="L345" s="81"/>
    </row>
    <row r="346" spans="1:12">
      <c r="A346" s="40">
        <f t="shared" si="9"/>
        <v>2022</v>
      </c>
      <c r="B346" s="80" t="s">
        <v>590</v>
      </c>
      <c r="C346" s="31">
        <f>Month!B333+C345</f>
        <v>2874.55</v>
      </c>
      <c r="D346" s="31">
        <f>Month!C333+D345</f>
        <v>1093.72</v>
      </c>
      <c r="E346" s="31">
        <f>Month!D333+E345</f>
        <v>914.18000000000006</v>
      </c>
      <c r="F346" s="31">
        <f>Month!E333+F345</f>
        <v>65.819999999999993</v>
      </c>
      <c r="G346" s="31">
        <f>Month!F333+G345</f>
        <v>570.54000000000008</v>
      </c>
      <c r="H346" s="31">
        <f>Month!G333+H345</f>
        <v>230.28000000000003</v>
      </c>
      <c r="I346" s="81"/>
      <c r="J346" s="81"/>
      <c r="K346" s="81"/>
      <c r="L346" s="81"/>
    </row>
    <row r="347" spans="1:12">
      <c r="A347" s="40">
        <f t="shared" si="9"/>
        <v>2022</v>
      </c>
      <c r="B347" s="80" t="s">
        <v>591</v>
      </c>
      <c r="C347" s="31">
        <f>Month!B334+C346</f>
        <v>2874.55</v>
      </c>
      <c r="D347" s="31">
        <f>Month!C334+D346</f>
        <v>1093.72</v>
      </c>
      <c r="E347" s="31">
        <f>Month!D334+E346</f>
        <v>914.18000000000006</v>
      </c>
      <c r="F347" s="31">
        <f>Month!E334+F346</f>
        <v>65.819999999999993</v>
      </c>
      <c r="G347" s="31">
        <f>Month!F334+G346</f>
        <v>570.54000000000008</v>
      </c>
      <c r="H347" s="31">
        <f>Month!G334+H346</f>
        <v>230.28000000000003</v>
      </c>
      <c r="I347" s="81"/>
      <c r="J347" s="81"/>
      <c r="K347" s="81"/>
      <c r="L347" s="81"/>
    </row>
    <row r="348" spans="1:12">
      <c r="A348" s="40">
        <f t="shared" si="9"/>
        <v>2022</v>
      </c>
      <c r="B348" s="80" t="s">
        <v>592</v>
      </c>
      <c r="C348" s="31">
        <f>Month!B335+C347</f>
        <v>2874.55</v>
      </c>
      <c r="D348" s="31">
        <f>Month!C335+D347</f>
        <v>1093.72</v>
      </c>
      <c r="E348" s="31">
        <f>Month!D335+E347</f>
        <v>914.18000000000006</v>
      </c>
      <c r="F348" s="31">
        <f>Month!E335+F347</f>
        <v>65.819999999999993</v>
      </c>
      <c r="G348" s="31">
        <f>Month!F335+G347</f>
        <v>570.54000000000008</v>
      </c>
      <c r="H348" s="31">
        <f>Month!G335+H347</f>
        <v>230.28000000000003</v>
      </c>
      <c r="I348" s="81"/>
      <c r="J348" s="81"/>
      <c r="K348" s="81"/>
      <c r="L348" s="81"/>
    </row>
    <row r="349" spans="1:12">
      <c r="A349" s="40">
        <f t="shared" si="9"/>
        <v>2022</v>
      </c>
      <c r="B349" s="80" t="s">
        <v>593</v>
      </c>
      <c r="C349" s="31">
        <f>Month!B336+C348</f>
        <v>2874.55</v>
      </c>
      <c r="D349" s="31">
        <f>Month!C336+D348</f>
        <v>1093.72</v>
      </c>
      <c r="E349" s="31">
        <f>Month!D336+E348</f>
        <v>914.18000000000006</v>
      </c>
      <c r="F349" s="31">
        <f>Month!E336+F348</f>
        <v>65.819999999999993</v>
      </c>
      <c r="G349" s="31">
        <f>Month!F336+G348</f>
        <v>570.54000000000008</v>
      </c>
      <c r="H349" s="31">
        <f>Month!G336+H348</f>
        <v>230.28000000000003</v>
      </c>
      <c r="I349" s="81"/>
      <c r="J349" s="81"/>
      <c r="K349" s="81"/>
      <c r="L349" s="81"/>
    </row>
    <row r="350" spans="1:12">
      <c r="A350" s="40">
        <f t="shared" si="9"/>
        <v>2022</v>
      </c>
      <c r="B350" s="80" t="s">
        <v>594</v>
      </c>
      <c r="C350" s="31">
        <f>Month!B337+C349</f>
        <v>2874.55</v>
      </c>
      <c r="D350" s="31">
        <f>Month!C337+D349</f>
        <v>1093.72</v>
      </c>
      <c r="E350" s="31">
        <f>Month!D337+E349</f>
        <v>914.18000000000006</v>
      </c>
      <c r="F350" s="31">
        <f>Month!E337+F349</f>
        <v>65.819999999999993</v>
      </c>
      <c r="G350" s="31">
        <f>Month!F337+G349</f>
        <v>570.54000000000008</v>
      </c>
      <c r="H350" s="31">
        <f>Month!G337+H349</f>
        <v>230.28000000000003</v>
      </c>
      <c r="I350" s="81"/>
      <c r="J350" s="81"/>
      <c r="K350" s="81"/>
      <c r="L350" s="81"/>
    </row>
    <row r="351" spans="1:12">
      <c r="A351" s="40">
        <f t="shared" si="9"/>
        <v>2022</v>
      </c>
      <c r="B351" s="80" t="s">
        <v>595</v>
      </c>
      <c r="C351" s="31">
        <f>Month!B338+C350</f>
        <v>2874.55</v>
      </c>
      <c r="D351" s="31">
        <f>Month!C338+D350</f>
        <v>1093.72</v>
      </c>
      <c r="E351" s="31">
        <f>Month!D338+E350</f>
        <v>914.18000000000006</v>
      </c>
      <c r="F351" s="31">
        <f>Month!E338+F350</f>
        <v>65.819999999999993</v>
      </c>
      <c r="G351" s="31">
        <f>Month!F338+G350</f>
        <v>570.54000000000008</v>
      </c>
      <c r="H351" s="31">
        <f>Month!G338+H350</f>
        <v>230.28000000000003</v>
      </c>
      <c r="I351" s="81"/>
      <c r="J351" s="81"/>
      <c r="K351" s="81"/>
      <c r="L351" s="81"/>
    </row>
    <row r="352" spans="1:12">
      <c r="A352" s="40">
        <f t="shared" si="9"/>
        <v>2022</v>
      </c>
      <c r="B352" s="80" t="s">
        <v>596</v>
      </c>
      <c r="C352" s="31">
        <f>Month!B339+C351</f>
        <v>2874.55</v>
      </c>
      <c r="D352" s="31">
        <f>Month!C339+D351</f>
        <v>1093.72</v>
      </c>
      <c r="E352" s="31">
        <f>Month!D339+E351</f>
        <v>914.18000000000006</v>
      </c>
      <c r="F352" s="31">
        <f>Month!E339+F351</f>
        <v>65.819999999999993</v>
      </c>
      <c r="G352" s="31">
        <f>Month!F339+G351</f>
        <v>570.54000000000008</v>
      </c>
      <c r="H352" s="31">
        <f>Month!G339+H351</f>
        <v>230.28000000000003</v>
      </c>
      <c r="I352" s="81"/>
      <c r="J352" s="81"/>
      <c r="K352" s="81"/>
      <c r="L352" s="81"/>
    </row>
    <row r="353" spans="1:12">
      <c r="A353" s="40">
        <f t="shared" si="9"/>
        <v>2022</v>
      </c>
      <c r="B353" s="80" t="s">
        <v>597</v>
      </c>
      <c r="C353" s="31">
        <f>Month!B340+C352</f>
        <v>2874.55</v>
      </c>
      <c r="D353" s="31">
        <f>Month!C340+D352</f>
        <v>1093.72</v>
      </c>
      <c r="E353" s="31">
        <f>Month!D340+E352</f>
        <v>914.18000000000006</v>
      </c>
      <c r="F353" s="31">
        <f>Month!E340+F352</f>
        <v>65.819999999999993</v>
      </c>
      <c r="G353" s="31">
        <f>Month!F340+G352</f>
        <v>570.54000000000008</v>
      </c>
      <c r="H353" s="31">
        <f>Month!G340+H352</f>
        <v>230.28000000000003</v>
      </c>
      <c r="I353" s="81"/>
      <c r="J353" s="81"/>
      <c r="K353" s="81"/>
      <c r="L353" s="81"/>
    </row>
    <row r="354" spans="1:12">
      <c r="B354" s="80"/>
      <c r="C354" s="81"/>
      <c r="D354" s="81"/>
      <c r="E354" s="81"/>
      <c r="F354" s="81"/>
      <c r="G354" s="81"/>
      <c r="H354" s="81"/>
      <c r="I354" s="81"/>
      <c r="J354" s="81"/>
      <c r="K354" s="81"/>
      <c r="L354" s="81"/>
    </row>
    <row r="355" spans="1:12">
      <c r="B355" s="80"/>
      <c r="C355" s="81"/>
      <c r="D355" s="81"/>
      <c r="E355" s="81"/>
      <c r="F355" s="81"/>
      <c r="G355" s="81"/>
      <c r="H355" s="81"/>
      <c r="I355" s="81"/>
      <c r="J355" s="81"/>
      <c r="K355" s="81"/>
      <c r="L355" s="81"/>
    </row>
    <row r="356" spans="1:12">
      <c r="B356" s="80"/>
      <c r="C356" s="81"/>
      <c r="D356" s="81"/>
      <c r="E356" s="81"/>
      <c r="F356" s="81"/>
      <c r="G356" s="81"/>
      <c r="H356" s="81"/>
      <c r="I356" s="81"/>
      <c r="J356" s="81"/>
      <c r="K356" s="81"/>
      <c r="L356" s="81"/>
    </row>
    <row r="357" spans="1:12">
      <c r="B357" s="80"/>
      <c r="C357" s="81"/>
      <c r="D357" s="81"/>
      <c r="E357" s="81"/>
      <c r="F357" s="81"/>
      <c r="G357" s="81"/>
      <c r="H357" s="81"/>
      <c r="I357" s="81"/>
      <c r="J357" s="81"/>
      <c r="K357" s="81"/>
      <c r="L357" s="81"/>
    </row>
    <row r="358" spans="1:12">
      <c r="B358" s="80"/>
      <c r="C358" s="81"/>
      <c r="D358" s="81"/>
      <c r="E358" s="81"/>
      <c r="F358" s="81"/>
      <c r="G358" s="81"/>
      <c r="H358" s="81"/>
      <c r="I358" s="81"/>
      <c r="J358" s="81"/>
      <c r="K358" s="81"/>
      <c r="L358" s="81"/>
    </row>
    <row r="359" spans="1:12">
      <c r="B359" s="80"/>
      <c r="C359" s="81"/>
      <c r="D359" s="81"/>
      <c r="E359" s="81"/>
      <c r="F359" s="81"/>
      <c r="G359" s="81"/>
      <c r="H359" s="81"/>
      <c r="I359" s="81"/>
      <c r="J359" s="81"/>
      <c r="K359" s="81"/>
      <c r="L359" s="81"/>
    </row>
    <row r="360" spans="1:12">
      <c r="B360" s="80"/>
      <c r="C360" s="81"/>
      <c r="D360" s="81"/>
      <c r="E360" s="81"/>
      <c r="F360" s="81"/>
      <c r="G360" s="81"/>
      <c r="H360" s="81"/>
      <c r="I360" s="81"/>
      <c r="J360" s="81"/>
      <c r="K360" s="81"/>
      <c r="L360" s="81"/>
    </row>
    <row r="361" spans="1:12">
      <c r="B361" s="80"/>
      <c r="C361" s="81"/>
      <c r="D361" s="81"/>
      <c r="E361" s="81"/>
      <c r="F361" s="81"/>
      <c r="G361" s="81"/>
      <c r="H361" s="81"/>
      <c r="I361" s="81"/>
      <c r="J361" s="81"/>
      <c r="K361" s="81"/>
      <c r="L361" s="81"/>
    </row>
    <row r="362" spans="1:12">
      <c r="B362" s="80"/>
      <c r="C362" s="81"/>
      <c r="D362" s="81"/>
      <c r="E362" s="81"/>
      <c r="F362" s="81"/>
      <c r="G362" s="81"/>
      <c r="H362" s="81"/>
      <c r="I362" s="81"/>
      <c r="J362" s="81"/>
      <c r="K362" s="81"/>
      <c r="L362" s="81"/>
    </row>
    <row r="363" spans="1:12">
      <c r="B363" s="80"/>
      <c r="C363" s="81"/>
      <c r="D363" s="81"/>
      <c r="E363" s="81"/>
      <c r="F363" s="81"/>
      <c r="G363" s="81"/>
      <c r="H363" s="81"/>
      <c r="I363" s="81"/>
      <c r="J363" s="81"/>
      <c r="K363" s="81"/>
      <c r="L363" s="81"/>
    </row>
    <row r="364" spans="1:12">
      <c r="B364" s="80"/>
      <c r="C364" s="81"/>
      <c r="D364" s="81"/>
      <c r="E364" s="81"/>
      <c r="F364" s="81"/>
      <c r="G364" s="81"/>
      <c r="H364" s="81"/>
      <c r="I364" s="81"/>
      <c r="J364" s="81"/>
      <c r="K364" s="81"/>
      <c r="L364" s="81"/>
    </row>
    <row r="365" spans="1:12">
      <c r="B365" s="80"/>
      <c r="C365" s="81"/>
      <c r="D365" s="81"/>
      <c r="E365" s="81"/>
      <c r="F365" s="81"/>
      <c r="G365" s="81"/>
      <c r="H365" s="81"/>
      <c r="I365" s="81"/>
      <c r="J365" s="81"/>
      <c r="K365" s="81"/>
      <c r="L365" s="81"/>
    </row>
    <row r="366" spans="1:12">
      <c r="B366" s="80"/>
      <c r="C366" s="81"/>
      <c r="D366" s="81"/>
      <c r="E366" s="81"/>
      <c r="F366" s="81"/>
      <c r="G366" s="81"/>
      <c r="H366" s="81"/>
      <c r="I366" s="81"/>
      <c r="J366" s="81"/>
      <c r="K366" s="81"/>
      <c r="L366" s="81"/>
    </row>
  </sheetData>
  <mergeCells count="2">
    <mergeCell ref="C16:G16"/>
    <mergeCell ref="I16:K16"/>
  </mergeCells>
  <printOptions gridLines="1" gridLinesSet="0"/>
  <pageMargins left="0.75" right="0.75" top="1" bottom="1" header="0.5" footer="0.5"/>
  <pageSetup paperSize="9" scale="10" orientation="landscape"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Cover Sheet</vt:lpstr>
      <vt:lpstr>Contents</vt:lpstr>
      <vt:lpstr>Notes</vt:lpstr>
      <vt:lpstr>Commentary</vt:lpstr>
      <vt:lpstr>Main Table</vt:lpstr>
      <vt:lpstr>Annual</vt:lpstr>
      <vt:lpstr>Quarter</vt:lpstr>
      <vt:lpstr>Month</vt:lpstr>
      <vt:lpstr>calculation_hide</vt:lpstr>
      <vt:lpstr>calculation_hide!INPUT_BOX</vt:lpstr>
      <vt:lpstr>'Main Table'!Print_Area</vt:lpstr>
      <vt:lpstr>calculation_hide!Print_Titles</vt:lpstr>
      <vt:lpstr>table11_full</vt:lpstr>
      <vt:lpstr>table11_short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Coal consumption and stocks</dc:title>
  <dc:creator>energy.stats@beis.gov.uk</dc:creator>
  <cp:keywords>Coal consumption, stocks</cp:keywords>
  <cp:lastModifiedBy>Harris, Kevin (Analysis Directorate)</cp:lastModifiedBy>
  <cp:lastPrinted>2022-05-05T13:54:53Z</cp:lastPrinted>
  <dcterms:created xsi:type="dcterms:W3CDTF">2021-09-22T14:14:43Z</dcterms:created>
  <dcterms:modified xsi:type="dcterms:W3CDTF">2022-07-25T15:14:01Z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2021-09-22T14:14:44Z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a955b420-09db-4bc9-9cf5-f2da1962bf2b</vt:lpwstr>
  </property>
  <property fmtid="{D5CDD505-2E9C-101B-9397-08002B2CF9AE}" pid="8" name="MSIP_Label_ba62f585-b40f-4ab9-bafe-39150f03d124_ContentBits">
    <vt:lpwstr>0</vt:lpwstr>
  </property>
</Properties>
</file>