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urrent Projects\Public Record Request\"/>
    </mc:Choice>
  </mc:AlternateContent>
  <bookViews>
    <workbookView xWindow="0" yWindow="2400" windowWidth="28800" windowHeight="12285"/>
  </bookViews>
  <sheets>
    <sheet name="1" sheetId="1" r:id="rId1"/>
    <sheet name="2 " sheetId="2" r:id="rId2"/>
    <sheet name="3" sheetId="3" r:id="rId3"/>
    <sheet name="4" sheetId="5" r:id="rId4"/>
    <sheet name="4.5 - Donations" sheetId="6" r:id="rId5"/>
    <sheet name="5" sheetId="8" r:id="rId6"/>
    <sheet name="6" sheetId="9" r:id="rId7"/>
    <sheet name="7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C16" i="6"/>
  <c r="D16" i="6"/>
  <c r="E16" i="6"/>
  <c r="B9" i="5"/>
  <c r="B16" i="5" s="1"/>
  <c r="B59" i="5" s="1"/>
  <c r="F9" i="5"/>
  <c r="F16" i="5" s="1"/>
  <c r="F59" i="5" s="1"/>
  <c r="D16" i="5"/>
  <c r="D59" i="5" s="1"/>
  <c r="H16" i="5"/>
  <c r="H59" i="5" s="1"/>
  <c r="D22" i="5"/>
  <c r="F22" i="5"/>
  <c r="H22" i="5"/>
  <c r="B23" i="5"/>
  <c r="D23" i="5"/>
  <c r="F23" i="5"/>
  <c r="H23" i="5"/>
  <c r="F43" i="5"/>
  <c r="F52" i="5" s="1"/>
  <c r="H43" i="5"/>
  <c r="B50" i="5"/>
  <c r="B52" i="5"/>
  <c r="D52" i="5"/>
  <c r="H52" i="5"/>
  <c r="B56" i="5"/>
  <c r="B57" i="5"/>
  <c r="D57" i="5"/>
  <c r="F57" i="5"/>
  <c r="H57" i="5"/>
  <c r="N77" i="1" l="1"/>
  <c r="N81" i="1"/>
  <c r="N59" i="1"/>
  <c r="N58" i="1"/>
  <c r="N82" i="1"/>
  <c r="N9" i="2" l="1"/>
  <c r="N13" i="2"/>
  <c r="N5" i="2"/>
  <c r="C9" i="2"/>
  <c r="G9" i="2"/>
  <c r="C77" i="1" l="1"/>
  <c r="C79" i="1" s="1"/>
  <c r="D77" i="1"/>
  <c r="D79" i="1" s="1"/>
  <c r="E77" i="1"/>
  <c r="E79" i="1" s="1"/>
  <c r="F77" i="1"/>
  <c r="F79" i="1" s="1"/>
  <c r="G77" i="1"/>
  <c r="G79" i="1" s="1"/>
  <c r="H77" i="1"/>
  <c r="H79" i="1" s="1"/>
  <c r="I77" i="1"/>
  <c r="I79" i="1" s="1"/>
  <c r="J77" i="1"/>
  <c r="J79" i="1" s="1"/>
  <c r="K77" i="1"/>
  <c r="K79" i="1" s="1"/>
  <c r="L77" i="1"/>
  <c r="L79" i="1" s="1"/>
  <c r="M77" i="1"/>
  <c r="M79" i="1" s="1"/>
  <c r="B77" i="1"/>
  <c r="B79" i="1" s="1"/>
  <c r="K54" i="1"/>
  <c r="K56" i="1" s="1"/>
  <c r="G54" i="1"/>
  <c r="G56" i="1" s="1"/>
  <c r="C54" i="1"/>
  <c r="C56" i="1" s="1"/>
  <c r="K34" i="1"/>
  <c r="K36" i="1" s="1"/>
  <c r="G34" i="1"/>
  <c r="G36" i="1" s="1"/>
  <c r="L34" i="1"/>
  <c r="L36" i="1" s="1"/>
  <c r="H34" i="1"/>
  <c r="H36" i="1" s="1"/>
  <c r="D34" i="1"/>
  <c r="D36" i="1" s="1"/>
  <c r="N54" i="1"/>
  <c r="N56" i="1" s="1"/>
  <c r="M54" i="1"/>
  <c r="M56" i="1" s="1"/>
  <c r="L54" i="1"/>
  <c r="L56" i="1" s="1"/>
  <c r="J54" i="1"/>
  <c r="J56" i="1" s="1"/>
  <c r="I54" i="1"/>
  <c r="I56" i="1" s="1"/>
  <c r="H54" i="1"/>
  <c r="H56" i="1" s="1"/>
  <c r="F54" i="1"/>
  <c r="F56" i="1" s="1"/>
  <c r="E54" i="1"/>
  <c r="E56" i="1" s="1"/>
  <c r="D54" i="1"/>
  <c r="D56" i="1" s="1"/>
  <c r="B54" i="1"/>
  <c r="B56" i="1" s="1"/>
  <c r="C34" i="1"/>
  <c r="C36" i="1" s="1"/>
  <c r="E34" i="1"/>
  <c r="E36" i="1" s="1"/>
  <c r="F34" i="1"/>
  <c r="F36" i="1" s="1"/>
  <c r="I34" i="1"/>
  <c r="I36" i="1" s="1"/>
  <c r="J34" i="1"/>
  <c r="J36" i="1" s="1"/>
  <c r="M34" i="1"/>
  <c r="M36" i="1" s="1"/>
  <c r="N34" i="1"/>
  <c r="N36" i="1" s="1"/>
  <c r="B34" i="1"/>
  <c r="B36" i="1" s="1"/>
  <c r="B15" i="1" l="1"/>
  <c r="B17" i="1" s="1"/>
  <c r="I15" i="1" l="1"/>
  <c r="I17" i="1" s="1"/>
  <c r="D15" i="1"/>
  <c r="D17" i="1" s="1"/>
  <c r="G15" i="1"/>
  <c r="G17" i="1" s="1"/>
  <c r="C15" i="1"/>
  <c r="C17" i="1" s="1"/>
  <c r="E15" i="1"/>
  <c r="E17" i="1" s="1"/>
  <c r="L15" i="1"/>
  <c r="L17" i="1" s="1"/>
  <c r="H15" i="1"/>
  <c r="H17" i="1" s="1"/>
  <c r="K15" i="1"/>
  <c r="K17" i="1" s="1"/>
  <c r="F15" i="1"/>
  <c r="F17" i="1" s="1"/>
  <c r="J15" i="1"/>
  <c r="J17" i="1" s="1"/>
  <c r="M15" i="1"/>
  <c r="M17" i="1" s="1"/>
  <c r="N15" i="1" l="1"/>
  <c r="N17" i="1" s="1"/>
  <c r="N71" i="1" l="1"/>
  <c r="N79" i="1" s="1"/>
</calcChain>
</file>

<file path=xl/sharedStrings.xml><?xml version="1.0" encoding="utf-8"?>
<sst xmlns="http://schemas.openxmlformats.org/spreadsheetml/2006/main" count="229" uniqueCount="97">
  <si>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</si>
  <si>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</si>
  <si>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</si>
  <si>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</si>
  <si>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</si>
  <si>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</si>
  <si>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</si>
  <si>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</si>
  <si>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</si>
  <si>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</si>
  <si>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</si>
  <si>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</si>
  <si>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Totals</t>
  </si>
  <si>
    <t>AudioVisual</t>
  </si>
  <si>
    <t>Adult Print</t>
  </si>
  <si>
    <t>Children's Print</t>
  </si>
  <si>
    <t>Teen Print</t>
  </si>
  <si>
    <t>Device - Circulating</t>
  </si>
  <si>
    <t>Device - In House Use</t>
  </si>
  <si>
    <t>Tabletop Games</t>
  </si>
  <si>
    <t>Total</t>
  </si>
  <si>
    <t>Circs of Electronic Materials</t>
  </si>
  <si>
    <t>Electronic Content Use</t>
  </si>
  <si>
    <t>Electronic Materials Circs/Use</t>
  </si>
  <si>
    <t>Total 2016 Collection Use</t>
  </si>
  <si>
    <t>Physical Item Circulation</t>
  </si>
  <si>
    <t>Total 2017 Collection Use</t>
  </si>
  <si>
    <t>January</t>
  </si>
  <si>
    <t>Totals</t>
  </si>
  <si>
    <t>Lost library items (prior to June 2017 not available because we cleanup our ILS)</t>
  </si>
  <si>
    <t>Total Physical Item Circulation</t>
  </si>
  <si>
    <t>Total Physical Item 1st time checkouts</t>
  </si>
  <si>
    <t>Total Physical Item Renewals</t>
  </si>
  <si>
    <t>Other</t>
  </si>
  <si>
    <t>Unable to provide response because Anderson Public Library does not retain circulation history, except by patrons who request it.</t>
  </si>
  <si>
    <t>and  Databases lines)</t>
  </si>
  <si>
    <t>17% of budget (Books &amp; Materials, Ebooks</t>
  </si>
  <si>
    <t xml:space="preserve"> </t>
  </si>
  <si>
    <t>Books &amp; Materials</t>
  </si>
  <si>
    <t>Furniture &amp; Equipment</t>
  </si>
  <si>
    <t>Buildings</t>
  </si>
  <si>
    <t>Capital Outlays</t>
  </si>
  <si>
    <t>Promotional Advertising</t>
  </si>
  <si>
    <t>Other Contractual Services</t>
  </si>
  <si>
    <t>Sirsi-Dynix</t>
  </si>
  <si>
    <t>OCLC</t>
  </si>
  <si>
    <t>Transfer to Library Improvement Reserve Fund</t>
  </si>
  <si>
    <t>Dues</t>
  </si>
  <si>
    <t>Equipment Rental</t>
  </si>
  <si>
    <t>Equipment Repair and Maintenance</t>
  </si>
  <si>
    <t>Building Repair and Maintenance</t>
  </si>
  <si>
    <t>Waste Disposal Services</t>
  </si>
  <si>
    <t>Water</t>
  </si>
  <si>
    <t>Electricity</t>
  </si>
  <si>
    <t>Gas</t>
  </si>
  <si>
    <t>Other Insurance</t>
  </si>
  <si>
    <t>Official Bonds</t>
  </si>
  <si>
    <t>Printing , Other than Office</t>
  </si>
  <si>
    <t>Advertising and Publication Notices</t>
  </si>
  <si>
    <t>Mileage</t>
  </si>
  <si>
    <t>Professional Meetings</t>
  </si>
  <si>
    <t>Traveling Expense</t>
  </si>
  <si>
    <t>Postage</t>
  </si>
  <si>
    <t>Telephone</t>
  </si>
  <si>
    <t>Databases</t>
  </si>
  <si>
    <t>Ebook Services</t>
  </si>
  <si>
    <t>Other Professional Services</t>
  </si>
  <si>
    <t>Legal Services</t>
  </si>
  <si>
    <t>Consulting Services</t>
  </si>
  <si>
    <t>Other Service/Charges</t>
  </si>
  <si>
    <t>Other Supplies</t>
  </si>
  <si>
    <t>Building Materials and Supplies</t>
  </si>
  <si>
    <t>Fuel, Oil and Lubricants</t>
  </si>
  <si>
    <t>Cleaning and Sanitation Supplies</t>
  </si>
  <si>
    <t>Office Supplies</t>
  </si>
  <si>
    <t>Supplies</t>
  </si>
  <si>
    <t>Workers Compensation</t>
  </si>
  <si>
    <t>Employer's Contr-Grp Ins</t>
  </si>
  <si>
    <t>Employer's Contr-PERF</t>
  </si>
  <si>
    <t>Unemployment Comp</t>
  </si>
  <si>
    <t>Employer's Share-FICA</t>
  </si>
  <si>
    <t>Wages of Janitors</t>
  </si>
  <si>
    <t>Salary of Assistants</t>
  </si>
  <si>
    <t>Salary of Director</t>
  </si>
  <si>
    <t>Personal Services</t>
  </si>
  <si>
    <t>Description</t>
  </si>
  <si>
    <t>Budget</t>
  </si>
  <si>
    <t>LIBRARY OPERATING FUND</t>
  </si>
  <si>
    <t>Donations are received from our Friends of the Library Group, United Way Designated Gifts, Memorials and various unsolicted sources.</t>
  </si>
  <si>
    <t>*** Changed Accounting Systems donot have comparable numbers for 2016</t>
  </si>
  <si>
    <t xml:space="preserve">June </t>
  </si>
  <si>
    <t>***2016</t>
  </si>
  <si>
    <t>Donations</t>
  </si>
  <si>
    <t xml:space="preserve">Fines and Fees </t>
  </si>
  <si>
    <t>"Active borrower" = a borrower with a non-expired card</t>
  </si>
  <si>
    <t xml:space="preserve">Anderson Public Library does not have a "fines and fees" policy. </t>
  </si>
  <si>
    <t>Our policies can be found at https://www.and.lib.in.us/policies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</si>
</sst>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3" fontId="3" fillId="0" borderId="0" xfId="0" applyNumberFormat="1" applyFont="1" applyAlignment="1" applyProtection="1">
      <alignment wrapText="1"/>
    </xf>
    <xf numFmtId="3" fontId="3" fillId="0" borderId="0" xfId="0" applyNumberFormat="1" applyFont="1" applyProtection="1"/>
    <xf numFmtId="3" fontId="3" fillId="0" borderId="0" xfId="0" applyNumberFormat="1" applyFont="1" applyAlignment="1" applyProtection="1">
      <alignment horizontal="right"/>
    </xf>
    <xf numFmtId="3" fontId="4" fillId="0" borderId="0" xfId="0" applyNumberFormat="1" applyFont="1" applyProtection="1"/>
    <xf numFmtId="3" fontId="4" fillId="0" borderId="0" xfId="0" applyNumberFormat="1" applyFont="1" applyAlignment="1" applyProtection="1">
      <alignment horizontal="right"/>
    </xf>
    <xf numFmtId="0" fontId="5" fillId="0" borderId="0" xfId="0" applyFont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3" fontId="0" fillId="0" borderId="0" xfId="0" applyNumberFormat="1" applyFont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2" fillId="0" borderId="0" xfId="1" applyNumberFormat="1" applyFont="1" applyAlignment="1" applyProtection="1">
      <alignment horizontal="right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Font="1"/>
    <xf numFmtId="0" fontId="0" fillId="0" borderId="0" xfId="0" applyFont="1" applyAlignment="1"/>
    <xf numFmtId="8" fontId="3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NumberFormat="1" applyFont="1" applyAlignment="1"/>
    <xf numFmtId="0" fontId="3" fillId="0" borderId="0" xfId="0" applyNumberFormat="1" applyFont="1" applyAlignment="1"/>
    <xf numFmtId="4" fontId="1" fillId="0" borderId="0" xfId="0" applyNumberFormat="1" applyFont="1" applyAlignment="1"/>
    <xf numFmtId="4" fontId="3" fillId="0" borderId="0" xfId="0" applyNumberFormat="1" applyFont="1" applyAlignment="1"/>
    <xf numFmtId="4" fontId="3" fillId="0" borderId="0" xfId="0" applyNumberFormat="1" applyFont="1"/>
    <xf numFmtId="14" fontId="3" fillId="0" borderId="0" xfId="0" applyNumberFormat="1" applyFont="1" applyAlignment="1">
      <alignment horizontal="left"/>
    </xf>
    <xf numFmtId="3" fontId="0" fillId="0" borderId="0" xfId="0" applyNumberFormat="1" applyFont="1" applyAlignment="1"/>
    <xf numFmtId="3" fontId="4" fillId="0" borderId="0" xfId="0" applyNumberFormat="1" applyFont="1" applyAlignment="1"/>
    <xf numFmtId="3" fontId="0" fillId="4" borderId="0" xfId="0" applyNumberFormat="1" applyFont="1" applyFill="1" applyAlignment="1"/>
    <xf numFmtId="3" fontId="4" fillId="4" borderId="0" xfId="0" applyNumberFormat="1" applyFont="1" applyFill="1" applyAlignment="1"/>
    <xf numFmtId="3" fontId="7" fillId="0" borderId="0" xfId="0" applyNumberFormat="1" applyFont="1" applyAlignment="1"/>
    <xf numFmtId="3" fontId="0" fillId="0" borderId="0" xfId="0" applyNumberFormat="1" applyFont="1"/>
    <xf numFmtId="3" fontId="7" fillId="0" borderId="0" xfId="0" applyNumberFormat="1" applyFont="1"/>
    <xf numFmtId="3" fontId="4" fillId="0" borderId="0" xfId="0" applyNumberFormat="1" applyFont="1"/>
    <xf numFmtId="3" fontId="0" fillId="4" borderId="0" xfId="0" applyNumberFormat="1" applyFont="1" applyFill="1"/>
    <xf numFmtId="3" fontId="8" fillId="3" borderId="0" xfId="0" applyNumberFormat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activeCell="A3" sqref="A3"/>
    </sheetView>
  </sheetViews>
  <sheetFormatPr defaultRowHeight="15" x14ac:dyDescent="0.25"/>
  <cols>
    <col min="1" max="1" width="35.28515625" style="1" bestFit="1" customWidth="1"/>
    <col min="2" max="13" width="13.140625" style="4" customWidth="1"/>
    <col min="14" max="14" width="13.140625" style="2" customWidth="1"/>
    <col min="15" max="16384" width="9.140625" style="3"/>
  </cols>
  <sheetData>
    <row r="1" spans="1:14" s="1" customFormat="1" ht="15.75" x14ac:dyDescent="0.25">
      <c r="A1" s="10">
        <v>2016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s="1" customFormat="1" x14ac:dyDescent="0.25">
      <c r="A2" s="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3" t="s">
        <v>13</v>
      </c>
      <c r="B3" s="4">
        <v>39402</v>
      </c>
      <c r="C3" s="4">
        <v>37829</v>
      </c>
      <c r="D3" s="4">
        <v>37910</v>
      </c>
      <c r="E3" s="4">
        <v>34363</v>
      </c>
      <c r="F3" s="4">
        <v>34435</v>
      </c>
      <c r="G3" s="4">
        <v>36108</v>
      </c>
      <c r="H3" s="4">
        <v>37430</v>
      </c>
      <c r="I3" s="4">
        <v>39039</v>
      </c>
      <c r="J3" s="4">
        <v>34137</v>
      </c>
      <c r="K3" s="4">
        <v>35639</v>
      </c>
      <c r="L3" s="4">
        <v>33446</v>
      </c>
      <c r="M3" s="4">
        <v>32016</v>
      </c>
      <c r="N3" s="2">
        <v>431754</v>
      </c>
    </row>
    <row r="4" spans="1:14" x14ac:dyDescent="0.25">
      <c r="A4" s="3" t="s">
        <v>14</v>
      </c>
      <c r="B4" s="4">
        <v>14948</v>
      </c>
      <c r="C4" s="4">
        <v>15227</v>
      </c>
      <c r="D4" s="4">
        <v>16320</v>
      </c>
      <c r="E4" s="4">
        <v>15475</v>
      </c>
      <c r="F4" s="4">
        <v>15214</v>
      </c>
      <c r="G4" s="4">
        <v>16360</v>
      </c>
      <c r="H4" s="4">
        <v>16280</v>
      </c>
      <c r="I4" s="4">
        <v>16985</v>
      </c>
      <c r="J4" s="4">
        <v>15507</v>
      </c>
      <c r="K4" s="4">
        <v>15779</v>
      </c>
      <c r="L4" s="4">
        <v>14600</v>
      </c>
      <c r="M4" s="4">
        <v>13393</v>
      </c>
      <c r="N4" s="2">
        <v>186088</v>
      </c>
    </row>
    <row r="5" spans="1:14" x14ac:dyDescent="0.25">
      <c r="A5" s="3" t="s">
        <v>15</v>
      </c>
      <c r="B5" s="4">
        <v>11883</v>
      </c>
      <c r="C5" s="4">
        <v>12346</v>
      </c>
      <c r="D5" s="4">
        <v>11851</v>
      </c>
      <c r="E5" s="4">
        <v>11807</v>
      </c>
      <c r="F5" s="4">
        <v>9162</v>
      </c>
      <c r="G5" s="4">
        <v>12674</v>
      </c>
      <c r="H5" s="4">
        <v>9111</v>
      </c>
      <c r="I5" s="4">
        <v>11373</v>
      </c>
      <c r="J5" s="4">
        <v>12093</v>
      </c>
      <c r="K5" s="4">
        <v>12067</v>
      </c>
      <c r="L5" s="4">
        <v>12032</v>
      </c>
      <c r="M5" s="4">
        <v>8520</v>
      </c>
      <c r="N5" s="2">
        <v>134919</v>
      </c>
    </row>
    <row r="6" spans="1:14" x14ac:dyDescent="0.25">
      <c r="A6" s="3" t="s">
        <v>16</v>
      </c>
      <c r="B6" s="4">
        <v>982</v>
      </c>
      <c r="C6" s="4">
        <v>1007</v>
      </c>
      <c r="D6" s="4">
        <v>1031</v>
      </c>
      <c r="E6" s="4">
        <v>1090</v>
      </c>
      <c r="F6" s="4">
        <v>1097</v>
      </c>
      <c r="G6" s="4">
        <v>1220</v>
      </c>
      <c r="H6" s="4">
        <v>1113</v>
      </c>
      <c r="I6" s="4">
        <v>1104</v>
      </c>
      <c r="J6" s="4">
        <v>888</v>
      </c>
      <c r="K6" s="4">
        <v>1007</v>
      </c>
      <c r="L6" s="4">
        <v>814</v>
      </c>
      <c r="M6" s="4">
        <v>736</v>
      </c>
      <c r="N6" s="2">
        <v>12089</v>
      </c>
    </row>
    <row r="7" spans="1:14" x14ac:dyDescent="0.25">
      <c r="A7" s="3" t="s">
        <v>17</v>
      </c>
      <c r="B7" s="4">
        <v>41</v>
      </c>
      <c r="C7" s="4">
        <v>54</v>
      </c>
      <c r="D7" s="4">
        <v>57</v>
      </c>
      <c r="E7" s="4">
        <v>53</v>
      </c>
      <c r="F7" s="4">
        <v>49</v>
      </c>
      <c r="G7" s="4">
        <v>47</v>
      </c>
      <c r="H7" s="4">
        <v>50</v>
      </c>
      <c r="I7" s="4">
        <v>48</v>
      </c>
      <c r="J7" s="4">
        <v>39</v>
      </c>
      <c r="K7" s="4">
        <v>32</v>
      </c>
      <c r="L7" s="4">
        <v>26</v>
      </c>
      <c r="M7" s="4">
        <v>12</v>
      </c>
      <c r="N7" s="2">
        <v>508</v>
      </c>
    </row>
    <row r="8" spans="1:14" x14ac:dyDescent="0.25">
      <c r="A8" s="3" t="s">
        <v>18</v>
      </c>
      <c r="B8" s="4">
        <v>26</v>
      </c>
      <c r="C8" s="4">
        <v>27</v>
      </c>
      <c r="D8" s="4">
        <v>36</v>
      </c>
      <c r="E8" s="4">
        <v>11</v>
      </c>
      <c r="F8" s="4">
        <v>4</v>
      </c>
      <c r="G8" s="4">
        <v>32</v>
      </c>
      <c r="H8" s="4">
        <v>32</v>
      </c>
      <c r="I8" s="4">
        <v>42</v>
      </c>
      <c r="J8" s="4">
        <v>23</v>
      </c>
      <c r="K8" s="4">
        <v>9</v>
      </c>
      <c r="L8" s="4">
        <v>19</v>
      </c>
      <c r="M8" s="4">
        <v>10</v>
      </c>
      <c r="N8" s="2">
        <v>271</v>
      </c>
    </row>
    <row r="9" spans="1:14" x14ac:dyDescent="0.25">
      <c r="A9" s="13" t="s">
        <v>19</v>
      </c>
      <c r="B9" s="11">
        <v>2318</v>
      </c>
      <c r="C9" s="11">
        <v>2786</v>
      </c>
      <c r="D9" s="11">
        <v>2694</v>
      </c>
      <c r="E9" s="11">
        <v>2316</v>
      </c>
      <c r="F9" s="11">
        <v>2414</v>
      </c>
      <c r="G9" s="11">
        <v>2902</v>
      </c>
      <c r="H9" s="11">
        <v>2596</v>
      </c>
      <c r="I9" s="11">
        <v>2807</v>
      </c>
      <c r="J9" s="11">
        <v>2539</v>
      </c>
      <c r="K9" s="11">
        <v>2480</v>
      </c>
      <c r="L9" s="11">
        <v>2614</v>
      </c>
      <c r="M9" s="11">
        <v>2199</v>
      </c>
      <c r="N9" s="12">
        <v>30665</v>
      </c>
    </row>
    <row r="10" spans="1:14" s="1" customFormat="1" x14ac:dyDescent="0.25">
      <c r="A10" s="1" t="s">
        <v>20</v>
      </c>
      <c r="B10" s="2">
        <v>67282</v>
      </c>
      <c r="C10" s="2">
        <v>68808</v>
      </c>
      <c r="D10" s="2">
        <v>72309</v>
      </c>
      <c r="E10" s="2">
        <v>70597</v>
      </c>
      <c r="F10" s="2">
        <v>70075</v>
      </c>
      <c r="G10" s="2">
        <v>78969</v>
      </c>
      <c r="H10" s="2">
        <v>79446</v>
      </c>
      <c r="I10" s="2">
        <v>86617</v>
      </c>
      <c r="J10" s="2">
        <v>83520</v>
      </c>
      <c r="K10" s="2">
        <v>87905</v>
      </c>
      <c r="L10" s="2">
        <v>86789</v>
      </c>
      <c r="M10" s="2">
        <v>83207</v>
      </c>
      <c r="N10" s="2">
        <v>935524</v>
      </c>
    </row>
    <row r="11" spans="1:14" s="1" customForma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s="1" customFormat="1" x14ac:dyDescent="0.25">
      <c r="A12" s="5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7"/>
      <c r="L12" s="6"/>
      <c r="M12" s="6"/>
      <c r="N12" s="8"/>
    </row>
    <row r="13" spans="1:14" x14ac:dyDescent="0.25">
      <c r="A13" s="3" t="s">
        <v>21</v>
      </c>
      <c r="B13" s="4">
        <v>3320</v>
      </c>
      <c r="C13" s="4">
        <v>2727</v>
      </c>
      <c r="D13" s="4">
        <v>3255</v>
      </c>
      <c r="E13" s="4">
        <v>3178</v>
      </c>
      <c r="F13" s="4">
        <v>3019</v>
      </c>
      <c r="G13" s="4">
        <v>3218</v>
      </c>
      <c r="H13" s="4">
        <v>3416</v>
      </c>
      <c r="I13" s="4">
        <v>3156</v>
      </c>
      <c r="J13" s="4">
        <v>3122</v>
      </c>
      <c r="K13" s="4">
        <v>3243</v>
      </c>
      <c r="L13" s="4">
        <v>3208</v>
      </c>
      <c r="M13" s="4">
        <v>2882</v>
      </c>
      <c r="N13" s="2">
        <v>37744</v>
      </c>
    </row>
    <row r="14" spans="1:14" x14ac:dyDescent="0.25">
      <c r="A14" s="13" t="s">
        <v>22</v>
      </c>
      <c r="B14" s="11">
        <v>4554</v>
      </c>
      <c r="C14" s="11">
        <v>6080</v>
      </c>
      <c r="D14" s="11">
        <v>5166</v>
      </c>
      <c r="E14" s="11">
        <v>4375</v>
      </c>
      <c r="F14" s="11">
        <v>4468</v>
      </c>
      <c r="G14" s="11">
        <v>3784</v>
      </c>
      <c r="H14" s="11">
        <v>4977</v>
      </c>
      <c r="I14" s="11">
        <v>5769</v>
      </c>
      <c r="J14" s="11">
        <v>5252</v>
      </c>
      <c r="K14" s="11">
        <v>4756</v>
      </c>
      <c r="L14" s="11">
        <v>5649</v>
      </c>
      <c r="M14" s="11">
        <v>6543</v>
      </c>
      <c r="N14" s="11">
        <v>61373</v>
      </c>
    </row>
    <row r="15" spans="1:14" s="1" customFormat="1" x14ac:dyDescent="0.25">
      <c r="A15" s="6" t="s">
        <v>20</v>
      </c>
      <c r="B15" s="6">
        <f>SUM(B13:B14)</f>
        <v>7874</v>
      </c>
      <c r="C15" s="6">
        <f t="shared" ref="C15:M15" si="0">SUM(C14:C14)</f>
        <v>6080</v>
      </c>
      <c r="D15" s="6">
        <f t="shared" si="0"/>
        <v>5166</v>
      </c>
      <c r="E15" s="6">
        <f t="shared" si="0"/>
        <v>4375</v>
      </c>
      <c r="F15" s="6">
        <f t="shared" si="0"/>
        <v>4468</v>
      </c>
      <c r="G15" s="6">
        <f t="shared" si="0"/>
        <v>3784</v>
      </c>
      <c r="H15" s="6">
        <f t="shared" si="0"/>
        <v>4977</v>
      </c>
      <c r="I15" s="6">
        <f t="shared" si="0"/>
        <v>5769</v>
      </c>
      <c r="J15" s="6">
        <f t="shared" si="0"/>
        <v>5252</v>
      </c>
      <c r="K15" s="6">
        <f t="shared" si="0"/>
        <v>4756</v>
      </c>
      <c r="L15" s="6">
        <f t="shared" si="0"/>
        <v>5649</v>
      </c>
      <c r="M15" s="6">
        <f t="shared" si="0"/>
        <v>6543</v>
      </c>
      <c r="N15" s="6">
        <f>SUM(B15:M15)</f>
        <v>64693</v>
      </c>
    </row>
    <row r="16" spans="1:14" x14ac:dyDescent="0.25">
      <c r="A16" s="6"/>
      <c r="B16" s="6"/>
      <c r="C16" s="8"/>
      <c r="D16" s="8"/>
      <c r="E16" s="8"/>
      <c r="F16" s="8"/>
      <c r="G16" s="8"/>
      <c r="H16" s="8"/>
      <c r="I16" s="8"/>
      <c r="J16" s="8"/>
      <c r="K16" s="9"/>
      <c r="L16" s="8"/>
      <c r="M16" s="8"/>
      <c r="N16" s="8"/>
    </row>
    <row r="17" spans="1:14" x14ac:dyDescent="0.25">
      <c r="A17" s="5" t="s">
        <v>24</v>
      </c>
      <c r="B17" s="6">
        <f t="shared" ref="B17:N17" si="1">B15+B10</f>
        <v>75156</v>
      </c>
      <c r="C17" s="6">
        <f t="shared" si="1"/>
        <v>74888</v>
      </c>
      <c r="D17" s="6">
        <f t="shared" si="1"/>
        <v>77475</v>
      </c>
      <c r="E17" s="6">
        <f t="shared" si="1"/>
        <v>74972</v>
      </c>
      <c r="F17" s="6">
        <f t="shared" si="1"/>
        <v>74543</v>
      </c>
      <c r="G17" s="6">
        <f t="shared" si="1"/>
        <v>82753</v>
      </c>
      <c r="H17" s="6">
        <f t="shared" si="1"/>
        <v>84423</v>
      </c>
      <c r="I17" s="6">
        <f t="shared" si="1"/>
        <v>92386</v>
      </c>
      <c r="J17" s="6">
        <f t="shared" si="1"/>
        <v>88772</v>
      </c>
      <c r="K17" s="6">
        <f t="shared" si="1"/>
        <v>92661</v>
      </c>
      <c r="L17" s="6">
        <f t="shared" si="1"/>
        <v>92438</v>
      </c>
      <c r="M17" s="6">
        <f t="shared" si="1"/>
        <v>89750</v>
      </c>
      <c r="N17" s="6">
        <f t="shared" si="1"/>
        <v>1000217</v>
      </c>
    </row>
    <row r="18" spans="1:14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s="1" customForma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</row>
    <row r="20" spans="1:14" ht="15.75" x14ac:dyDescent="0.25">
      <c r="A20" s="10">
        <v>2017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</row>
    <row r="21" spans="1:14" x14ac:dyDescent="0.25">
      <c r="A21" s="1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25">
      <c r="A22" s="3" t="s">
        <v>13</v>
      </c>
      <c r="B22" s="4">
        <v>34611</v>
      </c>
      <c r="C22" s="4">
        <v>32487</v>
      </c>
      <c r="D22" s="4">
        <v>35313</v>
      </c>
      <c r="E22" s="4">
        <v>31613</v>
      </c>
      <c r="F22" s="4">
        <v>32266</v>
      </c>
      <c r="G22" s="4">
        <v>32782</v>
      </c>
      <c r="H22" s="4">
        <v>34980</v>
      </c>
      <c r="I22" s="4">
        <v>34099</v>
      </c>
      <c r="J22" s="4">
        <v>31393</v>
      </c>
      <c r="K22" s="4">
        <v>32123</v>
      </c>
      <c r="L22" s="4">
        <v>31547</v>
      </c>
      <c r="M22" s="4">
        <v>29878</v>
      </c>
      <c r="N22" s="2">
        <v>393092</v>
      </c>
    </row>
    <row r="23" spans="1:14" x14ac:dyDescent="0.25">
      <c r="A23" s="3" t="s">
        <v>14</v>
      </c>
      <c r="B23" s="4">
        <v>15362</v>
      </c>
      <c r="C23" s="4">
        <v>14312</v>
      </c>
      <c r="D23" s="4">
        <v>15944</v>
      </c>
      <c r="E23" s="4">
        <v>14627</v>
      </c>
      <c r="F23" s="4">
        <v>15817</v>
      </c>
      <c r="G23" s="4">
        <v>16868</v>
      </c>
      <c r="H23" s="4">
        <v>17063</v>
      </c>
      <c r="I23" s="4">
        <v>16617</v>
      </c>
      <c r="J23" s="4">
        <v>15239</v>
      </c>
      <c r="K23" s="4">
        <v>14834</v>
      </c>
      <c r="L23" s="4">
        <v>13722</v>
      </c>
      <c r="M23" s="4">
        <v>11856</v>
      </c>
      <c r="N23" s="2">
        <v>182261</v>
      </c>
    </row>
    <row r="24" spans="1:14" x14ac:dyDescent="0.25">
      <c r="A24" s="3" t="s">
        <v>15</v>
      </c>
      <c r="B24" s="4">
        <v>12319</v>
      </c>
      <c r="C24" s="4">
        <v>11721</v>
      </c>
      <c r="D24" s="4">
        <v>11362</v>
      </c>
      <c r="E24" s="4">
        <v>9287</v>
      </c>
      <c r="F24" s="4">
        <v>8853</v>
      </c>
      <c r="G24" s="4">
        <v>12164</v>
      </c>
      <c r="H24" s="4">
        <v>11395</v>
      </c>
      <c r="I24" s="4">
        <v>10440</v>
      </c>
      <c r="J24" s="4">
        <v>8973</v>
      </c>
      <c r="K24" s="4">
        <v>10339</v>
      </c>
      <c r="L24" s="4">
        <v>9738</v>
      </c>
      <c r="M24" s="4">
        <v>6468</v>
      </c>
      <c r="N24" s="2">
        <v>123059</v>
      </c>
    </row>
    <row r="25" spans="1:14" x14ac:dyDescent="0.25">
      <c r="A25" s="3" t="s">
        <v>16</v>
      </c>
      <c r="B25" s="4">
        <v>826</v>
      </c>
      <c r="C25" s="4">
        <v>756</v>
      </c>
      <c r="D25" s="4">
        <v>955</v>
      </c>
      <c r="E25" s="4">
        <v>938</v>
      </c>
      <c r="F25" s="4">
        <v>1062</v>
      </c>
      <c r="G25" s="4">
        <v>1209</v>
      </c>
      <c r="H25" s="4">
        <v>1190</v>
      </c>
      <c r="I25" s="4">
        <v>950</v>
      </c>
      <c r="J25" s="4">
        <v>869</v>
      </c>
      <c r="K25" s="4">
        <v>796</v>
      </c>
      <c r="L25" s="4">
        <v>717</v>
      </c>
      <c r="M25" s="4">
        <v>630</v>
      </c>
      <c r="N25" s="2">
        <v>10898</v>
      </c>
    </row>
    <row r="26" spans="1:14" x14ac:dyDescent="0.25">
      <c r="A26" s="3" t="s">
        <v>17</v>
      </c>
      <c r="B26" s="4">
        <v>10</v>
      </c>
      <c r="C26" s="4">
        <v>15</v>
      </c>
      <c r="D26" s="4">
        <v>15</v>
      </c>
      <c r="E26" s="4">
        <v>7</v>
      </c>
      <c r="F26" s="4">
        <v>9</v>
      </c>
      <c r="G26" s="4">
        <v>12</v>
      </c>
      <c r="H26" s="4">
        <v>10</v>
      </c>
      <c r="I26" s="4">
        <v>6</v>
      </c>
      <c r="J26" s="4">
        <v>10</v>
      </c>
      <c r="K26" s="4">
        <v>8</v>
      </c>
      <c r="L26" s="4">
        <v>0</v>
      </c>
      <c r="M26" s="4">
        <v>0</v>
      </c>
      <c r="N26" s="2">
        <v>102</v>
      </c>
    </row>
    <row r="27" spans="1:14" x14ac:dyDescent="0.25">
      <c r="A27" s="3" t="s">
        <v>18</v>
      </c>
      <c r="B27" s="4">
        <v>24</v>
      </c>
      <c r="C27" s="4">
        <v>25</v>
      </c>
      <c r="D27" s="4">
        <v>15</v>
      </c>
      <c r="E27" s="4">
        <v>21</v>
      </c>
      <c r="F27" s="4">
        <v>22</v>
      </c>
      <c r="G27" s="4">
        <v>19</v>
      </c>
      <c r="H27" s="4">
        <v>31</v>
      </c>
      <c r="I27" s="4">
        <v>27</v>
      </c>
      <c r="J27" s="4">
        <v>47</v>
      </c>
      <c r="K27" s="4">
        <v>63</v>
      </c>
      <c r="L27" s="4">
        <v>60</v>
      </c>
      <c r="M27" s="4">
        <v>63</v>
      </c>
      <c r="N27" s="2">
        <v>417</v>
      </c>
    </row>
    <row r="28" spans="1:14" x14ac:dyDescent="0.25">
      <c r="A28" s="13" t="s">
        <v>19</v>
      </c>
      <c r="B28" s="11">
        <v>2497</v>
      </c>
      <c r="C28" s="11">
        <v>2407</v>
      </c>
      <c r="D28" s="11">
        <v>2578</v>
      </c>
      <c r="E28" s="11">
        <v>2119</v>
      </c>
      <c r="F28" s="11">
        <v>2424</v>
      </c>
      <c r="G28" s="11">
        <v>2653</v>
      </c>
      <c r="H28" s="11">
        <v>2712</v>
      </c>
      <c r="I28" s="11">
        <v>3151</v>
      </c>
      <c r="J28" s="11">
        <v>2852</v>
      </c>
      <c r="K28" s="11">
        <v>3185</v>
      </c>
      <c r="L28" s="11">
        <v>2992</v>
      </c>
      <c r="M28" s="11">
        <v>1961</v>
      </c>
      <c r="N28" s="12">
        <v>31531</v>
      </c>
    </row>
    <row r="29" spans="1:14" x14ac:dyDescent="0.25">
      <c r="A29" s="1" t="s">
        <v>20</v>
      </c>
      <c r="B29" s="2">
        <v>63215</v>
      </c>
      <c r="C29" s="2">
        <v>61828</v>
      </c>
      <c r="D29" s="2">
        <v>68445</v>
      </c>
      <c r="E29" s="2">
        <v>63837</v>
      </c>
      <c r="F29" s="2">
        <v>67416</v>
      </c>
      <c r="G29" s="2">
        <v>74800</v>
      </c>
      <c r="H29" s="2">
        <v>78988</v>
      </c>
      <c r="I29" s="2">
        <v>79013</v>
      </c>
      <c r="J29" s="2">
        <v>76414</v>
      </c>
      <c r="K29" s="2">
        <v>80838</v>
      </c>
      <c r="L29" s="2">
        <v>81545</v>
      </c>
      <c r="M29" s="2">
        <v>77539</v>
      </c>
      <c r="N29" s="2">
        <v>873878</v>
      </c>
    </row>
    <row r="30" spans="1:14" s="1" customForma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2"/>
    </row>
    <row r="31" spans="1:14" x14ac:dyDescent="0.25">
      <c r="A31" s="5" t="s">
        <v>23</v>
      </c>
    </row>
    <row r="32" spans="1:14" x14ac:dyDescent="0.25">
      <c r="A32" s="3" t="s">
        <v>21</v>
      </c>
      <c r="B32" s="14">
        <v>3396</v>
      </c>
      <c r="C32" s="4">
        <v>3238</v>
      </c>
      <c r="D32" s="4">
        <v>3805</v>
      </c>
      <c r="E32" s="4">
        <v>3526</v>
      </c>
      <c r="F32" s="4">
        <v>3642</v>
      </c>
      <c r="G32" s="4">
        <v>3459</v>
      </c>
      <c r="H32" s="4">
        <v>3619</v>
      </c>
      <c r="I32" s="4">
        <v>3714</v>
      </c>
      <c r="J32" s="4">
        <v>3926</v>
      </c>
      <c r="K32" s="4">
        <v>4202</v>
      </c>
      <c r="L32" s="4">
        <v>3866</v>
      </c>
      <c r="M32" s="4">
        <v>3985</v>
      </c>
      <c r="N32" s="2">
        <v>44378</v>
      </c>
    </row>
    <row r="33" spans="1:14" x14ac:dyDescent="0.25">
      <c r="A33" s="13" t="s">
        <v>22</v>
      </c>
      <c r="B33" s="15">
        <v>6547</v>
      </c>
      <c r="C33" s="11">
        <v>5625</v>
      </c>
      <c r="D33" s="11">
        <v>8557</v>
      </c>
      <c r="E33" s="11">
        <v>7857</v>
      </c>
      <c r="F33" s="11">
        <v>8090</v>
      </c>
      <c r="G33" s="11">
        <v>5405</v>
      </c>
      <c r="H33" s="11">
        <v>5045</v>
      </c>
      <c r="I33" s="11">
        <v>5511</v>
      </c>
      <c r="J33" s="11">
        <v>6192</v>
      </c>
      <c r="K33" s="11">
        <v>6649</v>
      </c>
      <c r="L33" s="11">
        <v>6074</v>
      </c>
      <c r="M33" s="11">
        <v>6426</v>
      </c>
      <c r="N33" s="12">
        <v>77978</v>
      </c>
    </row>
    <row r="34" spans="1:14" s="1" customFormat="1" x14ac:dyDescent="0.25">
      <c r="A34" s="6" t="s">
        <v>20</v>
      </c>
      <c r="B34" s="16">
        <f>SUM(B32:B33)</f>
        <v>9943</v>
      </c>
      <c r="C34" s="16">
        <f t="shared" ref="C34:N34" si="2">SUM(C32:C33)</f>
        <v>8863</v>
      </c>
      <c r="D34" s="16">
        <f t="shared" si="2"/>
        <v>12362</v>
      </c>
      <c r="E34" s="16">
        <f t="shared" si="2"/>
        <v>11383</v>
      </c>
      <c r="F34" s="16">
        <f t="shared" si="2"/>
        <v>11732</v>
      </c>
      <c r="G34" s="16">
        <f t="shared" si="2"/>
        <v>8864</v>
      </c>
      <c r="H34" s="16">
        <f t="shared" si="2"/>
        <v>8664</v>
      </c>
      <c r="I34" s="16">
        <f t="shared" si="2"/>
        <v>9225</v>
      </c>
      <c r="J34" s="16">
        <f t="shared" si="2"/>
        <v>10118</v>
      </c>
      <c r="K34" s="16">
        <f t="shared" si="2"/>
        <v>10851</v>
      </c>
      <c r="L34" s="16">
        <f t="shared" si="2"/>
        <v>9940</v>
      </c>
      <c r="M34" s="16">
        <f t="shared" si="2"/>
        <v>10411</v>
      </c>
      <c r="N34" s="16">
        <f t="shared" si="2"/>
        <v>122356</v>
      </c>
    </row>
    <row r="35" spans="1:14" x14ac:dyDescent="0.25">
      <c r="A35" s="6"/>
    </row>
    <row r="36" spans="1:14" x14ac:dyDescent="0.25">
      <c r="A36" s="5" t="s">
        <v>26</v>
      </c>
      <c r="B36" s="14">
        <f>B34+B29</f>
        <v>73158</v>
      </c>
      <c r="C36" s="14">
        <f t="shared" ref="C36:N36" si="3">C34+C29</f>
        <v>70691</v>
      </c>
      <c r="D36" s="14">
        <f t="shared" si="3"/>
        <v>80807</v>
      </c>
      <c r="E36" s="14">
        <f t="shared" si="3"/>
        <v>75220</v>
      </c>
      <c r="F36" s="14">
        <f t="shared" si="3"/>
        <v>79148</v>
      </c>
      <c r="G36" s="14">
        <f t="shared" si="3"/>
        <v>83664</v>
      </c>
      <c r="H36" s="14">
        <f t="shared" si="3"/>
        <v>87652</v>
      </c>
      <c r="I36" s="14">
        <f t="shared" si="3"/>
        <v>88238</v>
      </c>
      <c r="J36" s="14">
        <f t="shared" si="3"/>
        <v>86532</v>
      </c>
      <c r="K36" s="14">
        <f t="shared" si="3"/>
        <v>91689</v>
      </c>
      <c r="L36" s="14">
        <f t="shared" si="3"/>
        <v>91485</v>
      </c>
      <c r="M36" s="14">
        <f t="shared" si="3"/>
        <v>87950</v>
      </c>
      <c r="N36" s="14">
        <f t="shared" si="3"/>
        <v>996234</v>
      </c>
    </row>
    <row r="37" spans="1:14" s="1" customFormat="1" x14ac:dyDescent="0.25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2"/>
    </row>
    <row r="38" spans="1:14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</row>
    <row r="39" spans="1:14" ht="15.75" x14ac:dyDescent="0.25">
      <c r="A39" s="10">
        <v>2018</v>
      </c>
      <c r="B39" s="2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</row>
    <row r="40" spans="1:14" x14ac:dyDescent="0.25">
      <c r="A40" s="1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4" s="1" customFormat="1" x14ac:dyDescent="0.25">
      <c r="A41" s="3" t="s">
        <v>13</v>
      </c>
      <c r="B41" s="4">
        <v>31628</v>
      </c>
      <c r="C41" s="4">
        <v>27287</v>
      </c>
      <c r="D41" s="4">
        <v>31241</v>
      </c>
      <c r="E41" s="4">
        <v>29167</v>
      </c>
      <c r="F41" s="4">
        <v>25476</v>
      </c>
      <c r="G41" s="4">
        <v>27900</v>
      </c>
      <c r="H41" s="4">
        <v>30633</v>
      </c>
      <c r="I41" s="4">
        <v>29883</v>
      </c>
      <c r="J41" s="4">
        <v>28184</v>
      </c>
      <c r="K41" s="4">
        <v>30374</v>
      </c>
      <c r="L41" s="4">
        <v>28101</v>
      </c>
      <c r="M41" s="4">
        <v>26079</v>
      </c>
      <c r="N41" s="2">
        <v>345953</v>
      </c>
    </row>
    <row r="42" spans="1:14" x14ac:dyDescent="0.25">
      <c r="A42" s="3" t="s">
        <v>14</v>
      </c>
      <c r="B42" s="4">
        <v>14246</v>
      </c>
      <c r="C42" s="4">
        <v>12390</v>
      </c>
      <c r="D42" s="4">
        <v>14256</v>
      </c>
      <c r="E42" s="4">
        <v>14056</v>
      </c>
      <c r="F42" s="4">
        <v>13199</v>
      </c>
      <c r="G42" s="4">
        <v>14492</v>
      </c>
      <c r="H42" s="4">
        <v>15011</v>
      </c>
      <c r="I42" s="4">
        <v>13869</v>
      </c>
      <c r="J42" s="4">
        <v>12664</v>
      </c>
      <c r="K42" s="4">
        <v>13907</v>
      </c>
      <c r="L42" s="4">
        <v>12291</v>
      </c>
      <c r="M42" s="4">
        <v>11090</v>
      </c>
      <c r="N42" s="2">
        <v>161471</v>
      </c>
    </row>
    <row r="43" spans="1:14" x14ac:dyDescent="0.25">
      <c r="A43" s="3" t="s">
        <v>15</v>
      </c>
      <c r="B43" s="4">
        <v>10275</v>
      </c>
      <c r="C43" s="4">
        <v>8237</v>
      </c>
      <c r="D43" s="4">
        <v>9918</v>
      </c>
      <c r="E43" s="4">
        <v>8376</v>
      </c>
      <c r="F43" s="4">
        <v>8017</v>
      </c>
      <c r="G43" s="4">
        <v>11589</v>
      </c>
      <c r="H43" s="4">
        <v>10868</v>
      </c>
      <c r="I43" s="4">
        <v>8351</v>
      </c>
      <c r="J43" s="4">
        <v>8567</v>
      </c>
      <c r="K43" s="4">
        <v>9659</v>
      </c>
      <c r="L43" s="4">
        <v>7806</v>
      </c>
      <c r="M43" s="4">
        <v>6678</v>
      </c>
      <c r="N43" s="2">
        <v>108341</v>
      </c>
    </row>
    <row r="44" spans="1:14" x14ac:dyDescent="0.25">
      <c r="A44" s="3" t="s">
        <v>16</v>
      </c>
      <c r="B44" s="4">
        <v>710</v>
      </c>
      <c r="C44" s="4">
        <v>681</v>
      </c>
      <c r="D44" s="4">
        <v>869</v>
      </c>
      <c r="E44" s="4">
        <v>691</v>
      </c>
      <c r="F44" s="4">
        <v>833</v>
      </c>
      <c r="G44" s="4">
        <v>1070</v>
      </c>
      <c r="H44" s="4">
        <v>968</v>
      </c>
      <c r="I44" s="4">
        <v>766</v>
      </c>
      <c r="J44" s="4">
        <v>707</v>
      </c>
      <c r="K44" s="4">
        <v>732</v>
      </c>
      <c r="L44" s="4">
        <v>573</v>
      </c>
      <c r="M44" s="4">
        <v>571</v>
      </c>
      <c r="N44" s="2">
        <v>9171</v>
      </c>
    </row>
    <row r="45" spans="1:14" x14ac:dyDescent="0.25">
      <c r="A45" s="3" t="s">
        <v>18</v>
      </c>
      <c r="B45" s="4">
        <v>20</v>
      </c>
      <c r="C45" s="4">
        <v>17</v>
      </c>
      <c r="D45" s="4">
        <v>37</v>
      </c>
      <c r="E45" s="4">
        <v>37</v>
      </c>
      <c r="F45" s="4">
        <v>29</v>
      </c>
      <c r="G45" s="4">
        <v>16</v>
      </c>
      <c r="H45" s="4">
        <v>25</v>
      </c>
      <c r="I45" s="4">
        <v>25</v>
      </c>
      <c r="J45" s="4">
        <v>41</v>
      </c>
      <c r="K45" s="4">
        <v>53</v>
      </c>
      <c r="L45" s="4">
        <v>58</v>
      </c>
      <c r="M45" s="4">
        <v>31</v>
      </c>
      <c r="N45" s="2">
        <v>389</v>
      </c>
    </row>
    <row r="46" spans="1:14" x14ac:dyDescent="0.25">
      <c r="A46" s="3" t="s">
        <v>33</v>
      </c>
      <c r="B46" s="4">
        <v>0</v>
      </c>
      <c r="C46" s="4">
        <v>0</v>
      </c>
      <c r="D46" s="4">
        <v>79</v>
      </c>
      <c r="E46" s="4">
        <v>18</v>
      </c>
      <c r="F46" s="4">
        <v>44</v>
      </c>
      <c r="G46" s="4">
        <v>0</v>
      </c>
      <c r="H46" s="4">
        <v>0</v>
      </c>
      <c r="I46" s="4">
        <v>356</v>
      </c>
      <c r="J46" s="4">
        <v>1430</v>
      </c>
      <c r="K46" s="4">
        <v>2</v>
      </c>
      <c r="L46" s="4">
        <v>1002</v>
      </c>
      <c r="M46" s="4">
        <v>45</v>
      </c>
      <c r="N46" s="2">
        <v>2976</v>
      </c>
    </row>
    <row r="47" spans="1:14" x14ac:dyDescent="0.25">
      <c r="A47" s="13" t="s">
        <v>19</v>
      </c>
      <c r="B47" s="11">
        <v>129</v>
      </c>
      <c r="C47" s="11">
        <v>101</v>
      </c>
      <c r="D47" s="11">
        <v>129</v>
      </c>
      <c r="E47" s="11">
        <v>109</v>
      </c>
      <c r="F47" s="11">
        <v>91</v>
      </c>
      <c r="G47" s="11">
        <v>147</v>
      </c>
      <c r="H47" s="11">
        <v>128</v>
      </c>
      <c r="I47" s="11">
        <v>107</v>
      </c>
      <c r="J47" s="11">
        <v>135</v>
      </c>
      <c r="K47" s="11">
        <v>137</v>
      </c>
      <c r="L47" s="11">
        <v>98</v>
      </c>
      <c r="M47" s="11">
        <v>141</v>
      </c>
      <c r="N47" s="12">
        <v>1452</v>
      </c>
    </row>
    <row r="48" spans="1:14" x14ac:dyDescent="0.25">
      <c r="A48" s="1" t="s">
        <v>20</v>
      </c>
      <c r="B48" s="2">
        <v>57008</v>
      </c>
      <c r="C48" s="2">
        <v>48713</v>
      </c>
      <c r="D48" s="2">
        <v>56450</v>
      </c>
      <c r="E48" s="2">
        <v>52436</v>
      </c>
      <c r="F48" s="2">
        <v>47645</v>
      </c>
      <c r="G48" s="2">
        <v>55214</v>
      </c>
      <c r="H48" s="2">
        <v>57633</v>
      </c>
      <c r="I48" s="2">
        <v>53001</v>
      </c>
      <c r="J48" s="2">
        <v>50298</v>
      </c>
      <c r="K48" s="2">
        <v>54862</v>
      </c>
      <c r="L48" s="2">
        <v>48927</v>
      </c>
      <c r="M48" s="2">
        <v>44590</v>
      </c>
      <c r="N48" s="2">
        <v>626777</v>
      </c>
    </row>
    <row r="49" spans="1:14" s="1" customFormat="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"/>
    </row>
    <row r="50" spans="1:14" s="1" customForma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2"/>
    </row>
    <row r="51" spans="1:14" x14ac:dyDescent="0.25">
      <c r="A51" s="5" t="s">
        <v>23</v>
      </c>
    </row>
    <row r="52" spans="1:14" x14ac:dyDescent="0.25">
      <c r="A52" s="3" t="s">
        <v>21</v>
      </c>
      <c r="B52" s="20">
        <v>4175</v>
      </c>
      <c r="C52" s="20">
        <v>3905</v>
      </c>
      <c r="D52" s="20">
        <v>4258</v>
      </c>
      <c r="E52" s="20">
        <v>4148</v>
      </c>
      <c r="F52" s="20">
        <v>4109</v>
      </c>
      <c r="G52" s="20">
        <v>4079</v>
      </c>
      <c r="H52" s="20">
        <v>4499</v>
      </c>
      <c r="I52" s="20">
        <v>4252</v>
      </c>
      <c r="J52" s="20">
        <v>4247</v>
      </c>
      <c r="K52" s="20">
        <v>4390</v>
      </c>
      <c r="L52" s="20">
        <v>4179</v>
      </c>
      <c r="M52" s="20">
        <v>4024</v>
      </c>
      <c r="N52" s="20">
        <v>50265</v>
      </c>
    </row>
    <row r="53" spans="1:14" x14ac:dyDescent="0.25">
      <c r="A53" s="13" t="s">
        <v>22</v>
      </c>
      <c r="B53" s="15">
        <v>5461</v>
      </c>
      <c r="C53" s="11">
        <v>6727</v>
      </c>
      <c r="D53" s="11">
        <v>7852</v>
      </c>
      <c r="E53" s="11">
        <v>9426</v>
      </c>
      <c r="F53" s="11">
        <v>6148</v>
      </c>
      <c r="G53" s="11">
        <v>4533</v>
      </c>
      <c r="H53" s="11">
        <v>3779</v>
      </c>
      <c r="I53" s="11">
        <v>5108</v>
      </c>
      <c r="J53" s="11">
        <v>6628</v>
      </c>
      <c r="K53" s="11">
        <v>6117</v>
      </c>
      <c r="L53" s="11">
        <v>5354</v>
      </c>
      <c r="M53" s="11">
        <v>6356</v>
      </c>
      <c r="N53" s="12">
        <v>73489</v>
      </c>
    </row>
    <row r="54" spans="1:14" s="1" customFormat="1" x14ac:dyDescent="0.25">
      <c r="A54" s="6" t="s">
        <v>20</v>
      </c>
      <c r="B54" s="16">
        <f>SUM(B52:B53)</f>
        <v>9636</v>
      </c>
      <c r="C54" s="16">
        <f t="shared" ref="C54" si="4">SUM(C52:C53)</f>
        <v>10632</v>
      </c>
      <c r="D54" s="16">
        <f t="shared" ref="D54" si="5">SUM(D52:D53)</f>
        <v>12110</v>
      </c>
      <c r="E54" s="16">
        <f t="shared" ref="E54" si="6">SUM(E52:E53)</f>
        <v>13574</v>
      </c>
      <c r="F54" s="16">
        <f t="shared" ref="F54" si="7">SUM(F52:F53)</f>
        <v>10257</v>
      </c>
      <c r="G54" s="16">
        <f t="shared" ref="G54" si="8">SUM(G52:G53)</f>
        <v>8612</v>
      </c>
      <c r="H54" s="16">
        <f t="shared" ref="H54" si="9">SUM(H52:H53)</f>
        <v>8278</v>
      </c>
      <c r="I54" s="16">
        <f t="shared" ref="I54" si="10">SUM(I52:I53)</f>
        <v>9360</v>
      </c>
      <c r="J54" s="16">
        <f t="shared" ref="J54" si="11">SUM(J52:J53)</f>
        <v>10875</v>
      </c>
      <c r="K54" s="16">
        <f t="shared" ref="K54" si="12">SUM(K52:K53)</f>
        <v>10507</v>
      </c>
      <c r="L54" s="16">
        <f t="shared" ref="L54" si="13">SUM(L52:L53)</f>
        <v>9533</v>
      </c>
      <c r="M54" s="16">
        <f t="shared" ref="M54" si="14">SUM(M52:M53)</f>
        <v>10380</v>
      </c>
      <c r="N54" s="16">
        <f t="shared" ref="N54" si="15">SUM(N52:N53)</f>
        <v>123754</v>
      </c>
    </row>
    <row r="55" spans="1:14" x14ac:dyDescent="0.25">
      <c r="A55" s="6"/>
    </row>
    <row r="56" spans="1:14" s="1" customFormat="1" x14ac:dyDescent="0.25">
      <c r="A56" s="5" t="s">
        <v>26</v>
      </c>
      <c r="B56" s="16">
        <f>B54+B49</f>
        <v>9636</v>
      </c>
      <c r="C56" s="16">
        <f t="shared" ref="C56:N56" si="16">C54+C49</f>
        <v>10632</v>
      </c>
      <c r="D56" s="16">
        <f t="shared" si="16"/>
        <v>12110</v>
      </c>
      <c r="E56" s="16">
        <f t="shared" si="16"/>
        <v>13574</v>
      </c>
      <c r="F56" s="16">
        <f t="shared" si="16"/>
        <v>10257</v>
      </c>
      <c r="G56" s="16">
        <f t="shared" si="16"/>
        <v>8612</v>
      </c>
      <c r="H56" s="16">
        <f t="shared" si="16"/>
        <v>8278</v>
      </c>
      <c r="I56" s="16">
        <f t="shared" si="16"/>
        <v>9360</v>
      </c>
      <c r="J56" s="16">
        <f t="shared" si="16"/>
        <v>10875</v>
      </c>
      <c r="K56" s="16">
        <f t="shared" si="16"/>
        <v>10507</v>
      </c>
      <c r="L56" s="16">
        <f t="shared" si="16"/>
        <v>9533</v>
      </c>
      <c r="M56" s="16">
        <f t="shared" si="16"/>
        <v>10380</v>
      </c>
      <c r="N56" s="16">
        <f t="shared" si="16"/>
        <v>123754</v>
      </c>
    </row>
    <row r="57" spans="1:14" s="1" customFormat="1" ht="16.5" customHeight="1" x14ac:dyDescent="0.25">
      <c r="A57" s="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s="1" customFormat="1" x14ac:dyDescent="0.25">
      <c r="A58" s="1" t="s">
        <v>31</v>
      </c>
      <c r="B58" s="19"/>
      <c r="C58" s="19"/>
      <c r="D58" s="2">
        <v>44712</v>
      </c>
      <c r="E58" s="2">
        <v>40765</v>
      </c>
      <c r="F58" s="2">
        <v>36622</v>
      </c>
      <c r="G58" s="2">
        <v>44539</v>
      </c>
      <c r="H58" s="2">
        <v>45516</v>
      </c>
      <c r="I58" s="2">
        <v>42153</v>
      </c>
      <c r="J58" s="2">
        <v>41279</v>
      </c>
      <c r="K58" s="2">
        <v>44164</v>
      </c>
      <c r="L58" s="2">
        <v>39422</v>
      </c>
      <c r="M58" s="2">
        <v>35187</v>
      </c>
      <c r="N58" s="2">
        <f>SUM(D58:M58)</f>
        <v>414359</v>
      </c>
    </row>
    <row r="59" spans="1:14" s="1" customFormat="1" x14ac:dyDescent="0.25">
      <c r="A59" s="1" t="s">
        <v>32</v>
      </c>
      <c r="B59" s="19"/>
      <c r="C59" s="19"/>
      <c r="D59" s="2">
        <v>11817</v>
      </c>
      <c r="E59" s="2">
        <v>11689</v>
      </c>
      <c r="F59" s="2">
        <v>11067</v>
      </c>
      <c r="G59" s="2">
        <v>10550</v>
      </c>
      <c r="H59" s="2">
        <v>12097</v>
      </c>
      <c r="I59" s="2">
        <v>11204</v>
      </c>
      <c r="J59" s="2">
        <v>10449</v>
      </c>
      <c r="K59" s="2">
        <v>10700</v>
      </c>
      <c r="L59" s="2">
        <v>10507</v>
      </c>
      <c r="M59" s="2">
        <v>9448</v>
      </c>
      <c r="N59" s="2">
        <f>SUM(D59:M59)</f>
        <v>109528</v>
      </c>
    </row>
    <row r="60" spans="1:14" s="1" customForma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</row>
    <row r="62" spans="1:14" ht="15.75" x14ac:dyDescent="0.25">
      <c r="A62" s="10">
        <v>2019</v>
      </c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  <c r="L62" s="2" t="s">
        <v>10</v>
      </c>
      <c r="M62" s="2" t="s">
        <v>11</v>
      </c>
      <c r="N62" s="2" t="s">
        <v>12</v>
      </c>
    </row>
    <row r="63" spans="1:14" x14ac:dyDescent="0.25">
      <c r="A63" s="1" t="s">
        <v>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3" t="s">
        <v>13</v>
      </c>
      <c r="B64" s="4">
        <v>30447</v>
      </c>
      <c r="C64" s="4">
        <v>29399</v>
      </c>
      <c r="D64" s="4">
        <v>35626</v>
      </c>
      <c r="E64" s="4">
        <v>33320</v>
      </c>
      <c r="F64" s="4">
        <v>32846</v>
      </c>
      <c r="G64" s="4">
        <v>32809</v>
      </c>
      <c r="H64" s="4">
        <v>36340</v>
      </c>
      <c r="I64" s="4">
        <v>34237</v>
      </c>
      <c r="J64" s="4">
        <v>31774</v>
      </c>
      <c r="K64" s="4">
        <v>34650</v>
      </c>
      <c r="L64" s="4">
        <v>33236</v>
      </c>
      <c r="M64" s="4">
        <v>31204</v>
      </c>
      <c r="N64" s="2">
        <v>395888</v>
      </c>
    </row>
    <row r="65" spans="1:14" x14ac:dyDescent="0.25">
      <c r="A65" s="3" t="s">
        <v>14</v>
      </c>
      <c r="B65" s="4">
        <v>13223</v>
      </c>
      <c r="C65" s="4">
        <v>11656</v>
      </c>
      <c r="D65" s="4">
        <v>13545</v>
      </c>
      <c r="E65" s="4">
        <v>13154</v>
      </c>
      <c r="F65" s="4">
        <v>13363</v>
      </c>
      <c r="G65" s="4">
        <v>13676</v>
      </c>
      <c r="H65" s="4">
        <v>15370</v>
      </c>
      <c r="I65" s="4">
        <v>14500</v>
      </c>
      <c r="J65" s="4">
        <v>12698</v>
      </c>
      <c r="K65" s="4">
        <v>13791</v>
      </c>
      <c r="L65" s="4">
        <v>12441</v>
      </c>
      <c r="M65" s="4">
        <v>12064</v>
      </c>
      <c r="N65" s="2">
        <v>159481</v>
      </c>
    </row>
    <row r="66" spans="1:14" x14ac:dyDescent="0.25">
      <c r="A66" s="3" t="s">
        <v>15</v>
      </c>
      <c r="B66" s="4">
        <v>8331</v>
      </c>
      <c r="C66" s="4">
        <v>12477</v>
      </c>
      <c r="D66" s="4">
        <v>9867</v>
      </c>
      <c r="E66" s="4">
        <v>8748</v>
      </c>
      <c r="F66" s="4">
        <v>12727</v>
      </c>
      <c r="G66" s="4">
        <v>10850</v>
      </c>
      <c r="H66" s="4">
        <v>10665</v>
      </c>
      <c r="I66" s="4">
        <v>9520</v>
      </c>
      <c r="J66" s="4">
        <v>10588</v>
      </c>
      <c r="K66" s="4">
        <v>10055</v>
      </c>
      <c r="L66" s="4">
        <v>7973</v>
      </c>
      <c r="M66" s="4">
        <v>6532</v>
      </c>
      <c r="N66" s="2">
        <v>118333</v>
      </c>
    </row>
    <row r="67" spans="1:14" x14ac:dyDescent="0.25">
      <c r="A67" s="3" t="s">
        <v>16</v>
      </c>
      <c r="B67" s="4">
        <v>1084</v>
      </c>
      <c r="C67" s="4">
        <v>1049</v>
      </c>
      <c r="D67" s="4">
        <v>1417</v>
      </c>
      <c r="E67" s="4">
        <v>1434</v>
      </c>
      <c r="F67" s="4">
        <v>1410</v>
      </c>
      <c r="G67" s="4">
        <v>1728</v>
      </c>
      <c r="H67" s="4">
        <v>1768</v>
      </c>
      <c r="I67" s="4">
        <v>1713</v>
      </c>
      <c r="J67" s="4">
        <v>1331</v>
      </c>
      <c r="K67" s="4">
        <v>1702</v>
      </c>
      <c r="L67" s="4">
        <v>1238</v>
      </c>
      <c r="M67" s="4">
        <v>1366</v>
      </c>
      <c r="N67" s="2">
        <v>17240</v>
      </c>
    </row>
    <row r="68" spans="1:14" x14ac:dyDescent="0.25">
      <c r="A68" s="3" t="s">
        <v>18</v>
      </c>
      <c r="B68" s="4">
        <v>75</v>
      </c>
      <c r="C68" s="4">
        <v>65</v>
      </c>
      <c r="D68" s="4">
        <v>44</v>
      </c>
      <c r="E68" s="4">
        <v>58</v>
      </c>
      <c r="F68" s="4">
        <v>47</v>
      </c>
      <c r="G68" s="4">
        <v>51</v>
      </c>
      <c r="H68" s="4">
        <v>39</v>
      </c>
      <c r="I68" s="4">
        <v>34</v>
      </c>
      <c r="J68" s="4">
        <v>21</v>
      </c>
      <c r="K68" s="4">
        <v>24</v>
      </c>
      <c r="L68" s="4">
        <v>17</v>
      </c>
      <c r="M68" s="4">
        <v>43</v>
      </c>
      <c r="N68" s="2">
        <v>518</v>
      </c>
    </row>
    <row r="69" spans="1:14" x14ac:dyDescent="0.25">
      <c r="A69" s="3" t="s">
        <v>33</v>
      </c>
      <c r="B69" s="4">
        <v>125</v>
      </c>
      <c r="C69" s="4">
        <v>238</v>
      </c>
      <c r="D69" s="4">
        <v>125</v>
      </c>
      <c r="E69" s="4">
        <v>184</v>
      </c>
      <c r="F69" s="4">
        <v>126</v>
      </c>
      <c r="G69" s="4">
        <v>85</v>
      </c>
      <c r="H69" s="4">
        <v>101</v>
      </c>
      <c r="I69" s="4">
        <v>118</v>
      </c>
      <c r="J69" s="4">
        <v>-298</v>
      </c>
      <c r="K69" s="4">
        <v>228</v>
      </c>
      <c r="L69" s="4">
        <v>2240</v>
      </c>
      <c r="M69" s="4">
        <v>969</v>
      </c>
      <c r="N69" s="2">
        <v>4241</v>
      </c>
    </row>
    <row r="70" spans="1:14" x14ac:dyDescent="0.25">
      <c r="A70" s="13" t="s">
        <v>19</v>
      </c>
      <c r="B70" s="11">
        <v>144</v>
      </c>
      <c r="C70" s="11">
        <v>130</v>
      </c>
      <c r="D70" s="11">
        <v>189</v>
      </c>
      <c r="E70" s="11">
        <v>198</v>
      </c>
      <c r="F70" s="11">
        <v>163</v>
      </c>
      <c r="G70" s="11">
        <v>206</v>
      </c>
      <c r="H70" s="11">
        <v>214</v>
      </c>
      <c r="I70" s="11">
        <v>157</v>
      </c>
      <c r="J70" s="11">
        <v>126</v>
      </c>
      <c r="K70" s="11">
        <v>24</v>
      </c>
      <c r="L70" s="11">
        <v>45</v>
      </c>
      <c r="M70" s="11">
        <v>41</v>
      </c>
      <c r="N70" s="12">
        <v>1637</v>
      </c>
    </row>
    <row r="71" spans="1:14" x14ac:dyDescent="0.25">
      <c r="A71" s="1" t="s">
        <v>20</v>
      </c>
      <c r="B71" s="2">
        <v>53304</v>
      </c>
      <c r="C71" s="2">
        <v>54776</v>
      </c>
      <c r="D71" s="2">
        <v>60688</v>
      </c>
      <c r="E71" s="2">
        <v>56912</v>
      </c>
      <c r="F71" s="2">
        <v>60556</v>
      </c>
      <c r="G71" s="2">
        <v>59320</v>
      </c>
      <c r="H71" s="2">
        <v>64396</v>
      </c>
      <c r="I71" s="2">
        <v>60161</v>
      </c>
      <c r="J71" s="2">
        <v>56538</v>
      </c>
      <c r="K71" s="2">
        <v>60246</v>
      </c>
      <c r="L71" s="2">
        <v>54950</v>
      </c>
      <c r="M71" s="2">
        <v>51250</v>
      </c>
      <c r="N71" s="2">
        <f>SUM(N64:N70)</f>
        <v>697338</v>
      </c>
    </row>
    <row r="74" spans="1:14" x14ac:dyDescent="0.25">
      <c r="A74" s="5" t="s">
        <v>23</v>
      </c>
    </row>
    <row r="75" spans="1:14" x14ac:dyDescent="0.25">
      <c r="A75" s="3" t="s">
        <v>21</v>
      </c>
      <c r="B75" s="4">
        <v>5018</v>
      </c>
      <c r="C75" s="4">
        <v>4264</v>
      </c>
      <c r="D75" s="4">
        <v>4526</v>
      </c>
      <c r="E75" s="4">
        <v>4403</v>
      </c>
      <c r="F75" s="4">
        <v>4594</v>
      </c>
      <c r="G75" s="4">
        <v>4155</v>
      </c>
      <c r="H75" s="4">
        <v>4300</v>
      </c>
      <c r="I75" s="4">
        <v>5488</v>
      </c>
      <c r="J75" s="4">
        <v>5261</v>
      </c>
      <c r="K75" s="4">
        <v>5212</v>
      </c>
      <c r="L75" s="4">
        <v>4896</v>
      </c>
      <c r="M75" s="4">
        <v>5060</v>
      </c>
      <c r="N75" s="2">
        <v>57177</v>
      </c>
    </row>
    <row r="76" spans="1:14" x14ac:dyDescent="0.25">
      <c r="A76" s="13" t="s">
        <v>22</v>
      </c>
      <c r="B76" s="11">
        <v>12837</v>
      </c>
      <c r="C76" s="11">
        <v>14192</v>
      </c>
      <c r="D76" s="11">
        <v>15837</v>
      </c>
      <c r="E76" s="11">
        <v>13585</v>
      </c>
      <c r="F76" s="11">
        <v>12248</v>
      </c>
      <c r="G76" s="11">
        <v>16376</v>
      </c>
      <c r="H76" s="11">
        <v>13333</v>
      </c>
      <c r="I76" s="11">
        <v>12556</v>
      </c>
      <c r="J76" s="11">
        <v>10489</v>
      </c>
      <c r="K76" s="11">
        <v>9410</v>
      </c>
      <c r="L76" s="11">
        <v>11398</v>
      </c>
      <c r="M76" s="11">
        <v>11078</v>
      </c>
      <c r="N76" s="12">
        <v>153339</v>
      </c>
    </row>
    <row r="77" spans="1:14" s="1" customFormat="1" x14ac:dyDescent="0.25">
      <c r="A77" s="6" t="s">
        <v>20</v>
      </c>
      <c r="B77" s="2">
        <f>SUM(B75:B76)</f>
        <v>17855</v>
      </c>
      <c r="C77" s="2">
        <f t="shared" ref="C77:M77" si="17">SUM(C75:C76)</f>
        <v>18456</v>
      </c>
      <c r="D77" s="2">
        <f t="shared" si="17"/>
        <v>20363</v>
      </c>
      <c r="E77" s="2">
        <f t="shared" si="17"/>
        <v>17988</v>
      </c>
      <c r="F77" s="2">
        <f t="shared" si="17"/>
        <v>16842</v>
      </c>
      <c r="G77" s="2">
        <f t="shared" si="17"/>
        <v>20531</v>
      </c>
      <c r="H77" s="2">
        <f t="shared" si="17"/>
        <v>17633</v>
      </c>
      <c r="I77" s="2">
        <f t="shared" si="17"/>
        <v>18044</v>
      </c>
      <c r="J77" s="2">
        <f t="shared" si="17"/>
        <v>15750</v>
      </c>
      <c r="K77" s="2">
        <f t="shared" si="17"/>
        <v>14622</v>
      </c>
      <c r="L77" s="2">
        <f t="shared" si="17"/>
        <v>16294</v>
      </c>
      <c r="M77" s="2">
        <f t="shared" si="17"/>
        <v>16138</v>
      </c>
      <c r="N77" s="2">
        <f>SUM(N75:N76)</f>
        <v>210516</v>
      </c>
    </row>
    <row r="78" spans="1:14" x14ac:dyDescent="0.25">
      <c r="A78" s="6"/>
    </row>
    <row r="79" spans="1:14" x14ac:dyDescent="0.25">
      <c r="A79" s="5" t="s">
        <v>26</v>
      </c>
      <c r="B79" s="2">
        <f>B71+B77</f>
        <v>71159</v>
      </c>
      <c r="C79" s="2">
        <f t="shared" ref="C79:M79" si="18">C71+C77</f>
        <v>73232</v>
      </c>
      <c r="D79" s="2">
        <f t="shared" si="18"/>
        <v>81051</v>
      </c>
      <c r="E79" s="2">
        <f t="shared" si="18"/>
        <v>74900</v>
      </c>
      <c r="F79" s="2">
        <f t="shared" si="18"/>
        <v>77398</v>
      </c>
      <c r="G79" s="2">
        <f t="shared" si="18"/>
        <v>79851</v>
      </c>
      <c r="H79" s="2">
        <f t="shared" si="18"/>
        <v>82029</v>
      </c>
      <c r="I79" s="2">
        <f t="shared" si="18"/>
        <v>78205</v>
      </c>
      <c r="J79" s="2">
        <f t="shared" si="18"/>
        <v>72288</v>
      </c>
      <c r="K79" s="2">
        <f t="shared" si="18"/>
        <v>74868</v>
      </c>
      <c r="L79" s="2">
        <f t="shared" si="18"/>
        <v>71244</v>
      </c>
      <c r="M79" s="2">
        <f t="shared" si="18"/>
        <v>67388</v>
      </c>
      <c r="N79" s="2">
        <f>N71+N77</f>
        <v>907854</v>
      </c>
    </row>
    <row r="81" spans="1:15" s="1" customFormat="1" x14ac:dyDescent="0.25">
      <c r="A81" s="1" t="s">
        <v>31</v>
      </c>
      <c r="B81" s="2">
        <v>43086</v>
      </c>
      <c r="C81" s="2">
        <v>42734</v>
      </c>
      <c r="D81" s="2">
        <v>41125</v>
      </c>
      <c r="E81" s="2">
        <v>37729</v>
      </c>
      <c r="F81" s="2">
        <v>37191</v>
      </c>
      <c r="G81" s="2">
        <v>41158</v>
      </c>
      <c r="H81" s="2">
        <v>42819</v>
      </c>
      <c r="I81" s="2">
        <v>39774</v>
      </c>
      <c r="J81" s="2">
        <v>37177</v>
      </c>
      <c r="K81" s="2">
        <v>38973</v>
      </c>
      <c r="L81" s="2">
        <v>36509</v>
      </c>
      <c r="M81" s="2">
        <v>32110</v>
      </c>
      <c r="N81" s="2">
        <f>SUM(B81:M81)</f>
        <v>470385</v>
      </c>
    </row>
    <row r="82" spans="1:15" s="1" customFormat="1" x14ac:dyDescent="0.25">
      <c r="A82" s="1" t="s">
        <v>32</v>
      </c>
      <c r="B82" s="2">
        <v>10343</v>
      </c>
      <c r="C82" s="2">
        <v>12280</v>
      </c>
      <c r="D82" s="2">
        <v>19688</v>
      </c>
      <c r="E82" s="2">
        <v>19367</v>
      </c>
      <c r="F82" s="2">
        <v>23491</v>
      </c>
      <c r="G82" s="2">
        <v>18247</v>
      </c>
      <c r="H82" s="2">
        <v>21678</v>
      </c>
      <c r="I82" s="2">
        <v>20505</v>
      </c>
      <c r="J82" s="2">
        <v>19063</v>
      </c>
      <c r="K82" s="2">
        <v>21501</v>
      </c>
      <c r="L82" s="2">
        <v>20681</v>
      </c>
      <c r="M82" s="2">
        <v>20109</v>
      </c>
      <c r="N82" s="2">
        <f>SUM(B82:M82)</f>
        <v>226953</v>
      </c>
    </row>
    <row r="84" spans="1:15" x14ac:dyDescent="0.25">
      <c r="N84" s="4"/>
      <c r="O84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10" sqref="M10"/>
    </sheetView>
  </sheetViews>
  <sheetFormatPr defaultRowHeight="15" x14ac:dyDescent="0.25"/>
  <cols>
    <col min="1" max="1" width="7.7109375" bestFit="1" customWidth="1"/>
    <col min="2" max="2" width="8.85546875" bestFit="1" customWidth="1"/>
    <col min="3" max="3" width="6.42578125" bestFit="1" customWidth="1"/>
    <col min="4" max="4" width="5.28515625" bestFit="1" customWidth="1"/>
    <col min="5" max="5" width="4.7109375" bestFit="1" customWidth="1"/>
    <col min="6" max="6" width="5.140625" bestFit="1" customWidth="1"/>
    <col min="7" max="7" width="4.42578125" bestFit="1" customWidth="1"/>
    <col min="8" max="8" width="7.1406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10.140625" bestFit="1" customWidth="1"/>
  </cols>
  <sheetData>
    <row r="1" spans="1:14" x14ac:dyDescent="0.25">
      <c r="A1" s="1" t="s">
        <v>29</v>
      </c>
    </row>
    <row r="2" spans="1:14" x14ac:dyDescent="0.25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5.75" x14ac:dyDescent="0.25">
      <c r="A3" s="10">
        <v>2017</v>
      </c>
    </row>
    <row r="4" spans="1:14" x14ac:dyDescent="0.25">
      <c r="A4" t="s">
        <v>27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N4" s="2" t="s">
        <v>28</v>
      </c>
    </row>
    <row r="5" spans="1:14" x14ac:dyDescent="0.25">
      <c r="F5">
        <v>234</v>
      </c>
      <c r="G5">
        <v>233</v>
      </c>
      <c r="H5">
        <v>286</v>
      </c>
      <c r="I5">
        <v>252</v>
      </c>
      <c r="J5">
        <v>322</v>
      </c>
      <c r="K5">
        <v>344</v>
      </c>
      <c r="L5">
        <v>249</v>
      </c>
      <c r="N5">
        <f>SUM(F5:M5)</f>
        <v>1920</v>
      </c>
    </row>
    <row r="6" spans="1:14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ht="15.75" x14ac:dyDescent="0.25">
      <c r="A7" s="10">
        <v>2018</v>
      </c>
    </row>
    <row r="8" spans="1:14" x14ac:dyDescent="0.25">
      <c r="A8" t="s">
        <v>27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4" x14ac:dyDescent="0.25">
      <c r="A9">
        <v>335</v>
      </c>
      <c r="B9">
        <v>181</v>
      </c>
      <c r="C9">
        <f>132+12</f>
        <v>144</v>
      </c>
      <c r="D9">
        <v>228</v>
      </c>
      <c r="E9">
        <v>150</v>
      </c>
      <c r="F9">
        <v>221</v>
      </c>
      <c r="G9">
        <f>378/3</f>
        <v>126</v>
      </c>
      <c r="H9">
        <v>317</v>
      </c>
      <c r="I9">
        <v>293</v>
      </c>
      <c r="J9">
        <v>364</v>
      </c>
      <c r="K9">
        <v>351</v>
      </c>
      <c r="L9">
        <v>303</v>
      </c>
      <c r="N9">
        <f>SUM(A9:M9)</f>
        <v>3013</v>
      </c>
    </row>
    <row r="10" spans="1:14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5.75" x14ac:dyDescent="0.25">
      <c r="A11" s="10">
        <v>2019</v>
      </c>
    </row>
    <row r="12" spans="1:14" x14ac:dyDescent="0.25">
      <c r="A12" t="s">
        <v>27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</row>
    <row r="13" spans="1:14" x14ac:dyDescent="0.25">
      <c r="A13">
        <v>220</v>
      </c>
      <c r="B13">
        <v>364</v>
      </c>
      <c r="C13">
        <v>95</v>
      </c>
      <c r="D13">
        <v>147</v>
      </c>
      <c r="E13">
        <v>246</v>
      </c>
      <c r="F13">
        <v>311</v>
      </c>
      <c r="G13">
        <v>275</v>
      </c>
      <c r="H13">
        <v>268</v>
      </c>
      <c r="I13">
        <v>330</v>
      </c>
      <c r="J13">
        <v>370</v>
      </c>
      <c r="K13">
        <v>287</v>
      </c>
      <c r="L13">
        <v>475</v>
      </c>
      <c r="N13">
        <f>SUM(A13:M13)</f>
        <v>3388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 t="s">
        <v>34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6" sqref="A6"/>
    </sheetView>
  </sheetViews>
  <sheetFormatPr defaultRowHeight="15" x14ac:dyDescent="0.25"/>
  <cols>
    <col min="1" max="1" width="47.42578125" style="26" customWidth="1"/>
    <col min="2" max="2" width="13.5703125" style="24" bestFit="1" customWidth="1"/>
    <col min="3" max="3" width="9.140625" style="3"/>
    <col min="4" max="4" width="14.140625" style="24" customWidth="1"/>
    <col min="5" max="5" width="9.140625" style="3"/>
    <col min="6" max="6" width="14.140625" style="24" customWidth="1"/>
    <col min="7" max="7" width="9.140625" style="3"/>
    <col min="8" max="8" width="14.140625" style="24" customWidth="1"/>
    <col min="9" max="16384" width="9.140625" style="3"/>
  </cols>
  <sheetData>
    <row r="1" spans="1:8" x14ac:dyDescent="0.25">
      <c r="A1" s="25"/>
    </row>
    <row r="2" spans="1:8" s="1" customFormat="1" x14ac:dyDescent="0.25">
      <c r="A2" s="26" t="s">
        <v>87</v>
      </c>
      <c r="B2" s="27">
        <v>2016</v>
      </c>
      <c r="D2" s="27">
        <v>2017</v>
      </c>
      <c r="F2" s="27">
        <v>2018</v>
      </c>
      <c r="H2" s="27">
        <v>2019</v>
      </c>
    </row>
    <row r="3" spans="1:8" s="1" customFormat="1" x14ac:dyDescent="0.25">
      <c r="A3" s="26"/>
      <c r="B3" s="27"/>
      <c r="D3" s="27"/>
      <c r="F3" s="27"/>
      <c r="H3" s="27"/>
    </row>
    <row r="4" spans="1:8" s="1" customFormat="1" x14ac:dyDescent="0.25">
      <c r="A4" s="26"/>
      <c r="B4" s="27" t="s">
        <v>86</v>
      </c>
      <c r="D4" s="27" t="s">
        <v>86</v>
      </c>
      <c r="F4" s="27" t="s">
        <v>86</v>
      </c>
      <c r="H4" s="27" t="s">
        <v>86</v>
      </c>
    </row>
    <row r="5" spans="1:8" x14ac:dyDescent="0.25">
      <c r="A5" s="28" t="s">
        <v>85</v>
      </c>
    </row>
    <row r="6" spans="1:8" x14ac:dyDescent="0.25">
      <c r="B6" s="34"/>
      <c r="D6" s="34"/>
      <c r="F6" s="34"/>
      <c r="H6" s="34"/>
    </row>
    <row r="7" spans="1:8" x14ac:dyDescent="0.25">
      <c r="A7" s="29" t="s">
        <v>84</v>
      </c>
      <c r="B7" s="34"/>
      <c r="D7" s="34"/>
      <c r="F7" s="34"/>
      <c r="H7" s="34"/>
    </row>
    <row r="8" spans="1:8" x14ac:dyDescent="0.25">
      <c r="A8" s="30" t="s">
        <v>83</v>
      </c>
      <c r="B8" s="34">
        <v>101810.7</v>
      </c>
      <c r="D8" s="34">
        <v>106967.89</v>
      </c>
      <c r="F8" s="35">
        <v>111819.14</v>
      </c>
      <c r="H8" s="35">
        <v>114048.09</v>
      </c>
    </row>
    <row r="9" spans="1:8" x14ac:dyDescent="0.25">
      <c r="A9" s="30" t="s">
        <v>82</v>
      </c>
      <c r="B9" s="34">
        <f>1704060.03+66702</f>
        <v>1770762.03</v>
      </c>
      <c r="D9" s="34">
        <v>1981852</v>
      </c>
      <c r="F9" s="35">
        <f>1959451.63+9796</f>
        <v>1969247.63</v>
      </c>
      <c r="H9" s="35">
        <v>2021224.63</v>
      </c>
    </row>
    <row r="10" spans="1:8" x14ac:dyDescent="0.25">
      <c r="A10" s="30" t="s">
        <v>81</v>
      </c>
      <c r="B10" s="34">
        <v>216416.04</v>
      </c>
      <c r="D10" s="34">
        <v>213356.69</v>
      </c>
      <c r="F10" s="35">
        <v>219846.88</v>
      </c>
      <c r="H10" s="35">
        <v>227823.03</v>
      </c>
    </row>
    <row r="11" spans="1:8" x14ac:dyDescent="0.25">
      <c r="A11" s="30" t="s">
        <v>80</v>
      </c>
      <c r="B11" s="34">
        <v>154704.94</v>
      </c>
      <c r="D11" s="34">
        <v>166791.96</v>
      </c>
      <c r="F11" s="35">
        <v>175270.5</v>
      </c>
      <c r="H11" s="35">
        <v>180776.83</v>
      </c>
    </row>
    <row r="12" spans="1:8" x14ac:dyDescent="0.25">
      <c r="A12" s="30" t="s">
        <v>79</v>
      </c>
      <c r="B12" s="34">
        <v>10000</v>
      </c>
      <c r="D12" s="34">
        <v>5000</v>
      </c>
      <c r="F12" s="35">
        <v>5000</v>
      </c>
      <c r="H12" s="35">
        <v>5000</v>
      </c>
    </row>
    <row r="13" spans="1:8" x14ac:dyDescent="0.25">
      <c r="A13" s="30" t="s">
        <v>78</v>
      </c>
      <c r="B13" s="34">
        <v>166819.78</v>
      </c>
      <c r="D13" s="34">
        <v>180720.23</v>
      </c>
      <c r="F13" s="35">
        <v>186760.91</v>
      </c>
      <c r="H13" s="35">
        <v>193812.7</v>
      </c>
    </row>
    <row r="14" spans="1:8" x14ac:dyDescent="0.25">
      <c r="A14" s="30" t="s">
        <v>77</v>
      </c>
      <c r="B14" s="34">
        <v>276414.82</v>
      </c>
      <c r="D14" s="36">
        <v>276925</v>
      </c>
      <c r="F14" s="37">
        <v>368663.88</v>
      </c>
      <c r="H14" s="37">
        <v>450433.67</v>
      </c>
    </row>
    <row r="15" spans="1:8" x14ac:dyDescent="0.25">
      <c r="A15" s="30" t="s">
        <v>76</v>
      </c>
      <c r="B15" s="38">
        <v>33275</v>
      </c>
      <c r="D15" s="38">
        <v>32991</v>
      </c>
      <c r="F15" s="38">
        <v>34292</v>
      </c>
      <c r="H15" s="38">
        <v>16991</v>
      </c>
    </row>
    <row r="16" spans="1:8" x14ac:dyDescent="0.25">
      <c r="A16" s="30"/>
      <c r="B16" s="35">
        <f>SUM(B8:B15)</f>
        <v>2730203.3099999996</v>
      </c>
      <c r="D16" s="35">
        <f>SUM(D8:D15)</f>
        <v>2964604.77</v>
      </c>
      <c r="F16" s="35">
        <f>SUM(F8:F15)</f>
        <v>3070900.94</v>
      </c>
      <c r="H16" s="35">
        <f>SUM(H8:H15)</f>
        <v>3210109.9499999997</v>
      </c>
    </row>
    <row r="17" spans="1:8" x14ac:dyDescent="0.25">
      <c r="A17" s="31" t="s">
        <v>75</v>
      </c>
      <c r="B17" s="34"/>
      <c r="D17" s="34"/>
      <c r="F17" s="34"/>
      <c r="H17" s="34"/>
    </row>
    <row r="18" spans="1:8" x14ac:dyDescent="0.25">
      <c r="A18" s="30" t="s">
        <v>74</v>
      </c>
      <c r="B18" s="39">
        <v>2300</v>
      </c>
      <c r="D18" s="39">
        <v>2300</v>
      </c>
      <c r="F18" s="39">
        <v>2300</v>
      </c>
      <c r="H18" s="39">
        <v>2300</v>
      </c>
    </row>
    <row r="19" spans="1:8" x14ac:dyDescent="0.25">
      <c r="A19" s="30" t="s">
        <v>73</v>
      </c>
      <c r="B19" s="39">
        <v>14500</v>
      </c>
      <c r="D19" s="39">
        <v>14500</v>
      </c>
      <c r="F19" s="39">
        <v>14500</v>
      </c>
      <c r="H19" s="39">
        <v>14500</v>
      </c>
    </row>
    <row r="20" spans="1:8" x14ac:dyDescent="0.25">
      <c r="A20" s="30" t="s">
        <v>72</v>
      </c>
      <c r="B20" s="39">
        <v>4000</v>
      </c>
      <c r="D20" s="39">
        <v>4000</v>
      </c>
      <c r="F20" s="39">
        <v>4000</v>
      </c>
      <c r="H20" s="39">
        <v>4000</v>
      </c>
    </row>
    <row r="21" spans="1:8" x14ac:dyDescent="0.25">
      <c r="A21" s="30" t="s">
        <v>71</v>
      </c>
      <c r="B21" s="39">
        <v>10600</v>
      </c>
      <c r="D21" s="39">
        <v>10600</v>
      </c>
      <c r="F21" s="39">
        <v>10600</v>
      </c>
      <c r="H21" s="39">
        <v>10600</v>
      </c>
    </row>
    <row r="22" spans="1:8" x14ac:dyDescent="0.25">
      <c r="A22" s="30" t="s">
        <v>70</v>
      </c>
      <c r="B22" s="40">
        <v>69000</v>
      </c>
      <c r="D22" s="40">
        <f>59116-400</f>
        <v>58716</v>
      </c>
      <c r="F22" s="40">
        <f>59116-400</f>
        <v>58716</v>
      </c>
      <c r="H22" s="40">
        <f>59116-400</f>
        <v>58716</v>
      </c>
    </row>
    <row r="23" spans="1:8" x14ac:dyDescent="0.25">
      <c r="A23" s="30"/>
      <c r="B23" s="35">
        <f>SUM(B18:B22)</f>
        <v>100400</v>
      </c>
      <c r="D23" s="35">
        <f>SUM(D18:D22)</f>
        <v>90116</v>
      </c>
      <c r="F23" s="35">
        <f>SUM(F18:F22)</f>
        <v>90116</v>
      </c>
      <c r="H23" s="35">
        <f>SUM(H18:H22)</f>
        <v>90116</v>
      </c>
    </row>
    <row r="24" spans="1:8" x14ac:dyDescent="0.25">
      <c r="A24" s="31" t="s">
        <v>69</v>
      </c>
      <c r="B24" s="34"/>
      <c r="D24" s="34"/>
      <c r="F24" s="34"/>
      <c r="H24" s="34"/>
    </row>
    <row r="25" spans="1:8" x14ac:dyDescent="0.25">
      <c r="A25" s="30" t="s">
        <v>68</v>
      </c>
      <c r="B25" s="39">
        <v>7800</v>
      </c>
      <c r="D25" s="39">
        <v>7800</v>
      </c>
      <c r="F25" s="39">
        <v>7800</v>
      </c>
      <c r="H25" s="39">
        <v>7800</v>
      </c>
    </row>
    <row r="26" spans="1:8" x14ac:dyDescent="0.25">
      <c r="A26" s="30" t="s">
        <v>67</v>
      </c>
      <c r="B26" s="39">
        <v>10000</v>
      </c>
      <c r="D26" s="39">
        <v>10000</v>
      </c>
      <c r="F26" s="39">
        <v>10000</v>
      </c>
      <c r="H26" s="39">
        <v>10000</v>
      </c>
    </row>
    <row r="27" spans="1:8" x14ac:dyDescent="0.25">
      <c r="A27" s="30" t="s">
        <v>66</v>
      </c>
      <c r="B27" s="39">
        <v>51500</v>
      </c>
      <c r="D27" s="39">
        <v>51500</v>
      </c>
      <c r="F27" s="39">
        <v>76500</v>
      </c>
      <c r="H27" s="39">
        <v>76500</v>
      </c>
    </row>
    <row r="28" spans="1:8" x14ac:dyDescent="0.25">
      <c r="A28" s="31" t="s">
        <v>65</v>
      </c>
      <c r="B28" s="41">
        <v>154000</v>
      </c>
      <c r="D28" s="41">
        <v>169400</v>
      </c>
      <c r="F28" s="41">
        <v>200000</v>
      </c>
      <c r="H28" s="41">
        <v>200000</v>
      </c>
    </row>
    <row r="29" spans="1:8" x14ac:dyDescent="0.25">
      <c r="A29" s="31" t="s">
        <v>64</v>
      </c>
      <c r="B29" s="41">
        <v>50556</v>
      </c>
      <c r="D29" s="41">
        <v>71000</v>
      </c>
      <c r="F29" s="41">
        <v>80000</v>
      </c>
      <c r="H29" s="41">
        <v>70765</v>
      </c>
    </row>
    <row r="30" spans="1:8" x14ac:dyDescent="0.25">
      <c r="A30" s="30" t="s">
        <v>63</v>
      </c>
      <c r="B30" s="39">
        <v>32905</v>
      </c>
      <c r="D30" s="39">
        <v>32905</v>
      </c>
      <c r="F30" s="39">
        <v>35000</v>
      </c>
      <c r="H30" s="39">
        <v>35000</v>
      </c>
    </row>
    <row r="31" spans="1:8" x14ac:dyDescent="0.25">
      <c r="A31" s="30" t="s">
        <v>62</v>
      </c>
      <c r="B31" s="39">
        <v>3000</v>
      </c>
      <c r="D31" s="39">
        <v>3000</v>
      </c>
      <c r="F31" s="39">
        <v>3000</v>
      </c>
      <c r="H31" s="39">
        <v>3500</v>
      </c>
    </row>
    <row r="32" spans="1:8" x14ac:dyDescent="0.25">
      <c r="A32" s="30" t="s">
        <v>61</v>
      </c>
      <c r="B32" s="39">
        <v>3000</v>
      </c>
      <c r="D32" s="42">
        <v>5000</v>
      </c>
      <c r="F32" s="42">
        <v>5000</v>
      </c>
      <c r="H32" s="42">
        <v>5000</v>
      </c>
    </row>
    <row r="33" spans="1:8" x14ac:dyDescent="0.25">
      <c r="A33" s="30" t="s">
        <v>60</v>
      </c>
      <c r="B33" s="34">
        <v>6000</v>
      </c>
      <c r="D33" s="36">
        <v>8000</v>
      </c>
      <c r="F33" s="36">
        <v>8000</v>
      </c>
      <c r="H33" s="36">
        <v>8000</v>
      </c>
    </row>
    <row r="34" spans="1:8" x14ac:dyDescent="0.25">
      <c r="A34" s="30" t="s">
        <v>59</v>
      </c>
      <c r="B34" s="39">
        <v>3500</v>
      </c>
      <c r="D34" s="39">
        <v>3500</v>
      </c>
      <c r="F34" s="39">
        <v>3500</v>
      </c>
      <c r="H34" s="39">
        <v>3500</v>
      </c>
    </row>
    <row r="35" spans="1:8" x14ac:dyDescent="0.25">
      <c r="A35" s="30" t="s">
        <v>58</v>
      </c>
      <c r="B35" s="39">
        <v>1000</v>
      </c>
      <c r="D35" s="39">
        <v>1000</v>
      </c>
      <c r="F35" s="39">
        <v>1000</v>
      </c>
      <c r="H35" s="39">
        <v>1000</v>
      </c>
    </row>
    <row r="36" spans="1:8" x14ac:dyDescent="0.25">
      <c r="A36" s="30" t="s">
        <v>57</v>
      </c>
      <c r="B36" s="39">
        <v>4000</v>
      </c>
      <c r="D36" s="39">
        <v>4000</v>
      </c>
      <c r="F36" s="39">
        <v>4000</v>
      </c>
      <c r="H36" s="39">
        <v>4000</v>
      </c>
    </row>
    <row r="37" spans="1:8" x14ac:dyDescent="0.25">
      <c r="A37" s="30" t="s">
        <v>56</v>
      </c>
      <c r="B37" s="35">
        <v>100</v>
      </c>
      <c r="D37" s="35">
        <v>100</v>
      </c>
      <c r="F37" s="35">
        <v>100</v>
      </c>
      <c r="H37" s="35">
        <v>100</v>
      </c>
    </row>
    <row r="38" spans="1:8" x14ac:dyDescent="0.25">
      <c r="A38" s="30" t="s">
        <v>55</v>
      </c>
      <c r="B38" s="35">
        <v>70000</v>
      </c>
      <c r="D38" s="35">
        <v>70000</v>
      </c>
      <c r="F38" s="35">
        <v>75000</v>
      </c>
      <c r="H38" s="35">
        <v>75000</v>
      </c>
    </row>
    <row r="39" spans="1:8" x14ac:dyDescent="0.25">
      <c r="A39" s="30" t="s">
        <v>54</v>
      </c>
      <c r="B39" s="35">
        <v>20000</v>
      </c>
      <c r="D39" s="35">
        <v>20000</v>
      </c>
      <c r="F39" s="35">
        <v>25000</v>
      </c>
      <c r="H39" s="35">
        <v>25000</v>
      </c>
    </row>
    <row r="40" spans="1:8" x14ac:dyDescent="0.25">
      <c r="A40" s="30" t="s">
        <v>53</v>
      </c>
      <c r="B40" s="39">
        <v>198000</v>
      </c>
      <c r="D40" s="39">
        <v>198000</v>
      </c>
      <c r="F40" s="39">
        <v>198000</v>
      </c>
      <c r="H40" s="39">
        <v>198000</v>
      </c>
    </row>
    <row r="41" spans="1:8" x14ac:dyDescent="0.25">
      <c r="A41" s="30" t="s">
        <v>52</v>
      </c>
      <c r="B41" s="39">
        <v>18500</v>
      </c>
      <c r="D41" s="39">
        <v>18500</v>
      </c>
      <c r="F41" s="39">
        <v>18500</v>
      </c>
      <c r="H41" s="39">
        <v>18500</v>
      </c>
    </row>
    <row r="42" spans="1:8" x14ac:dyDescent="0.25">
      <c r="A42" s="30" t="s">
        <v>51</v>
      </c>
      <c r="B42" s="39">
        <v>2500</v>
      </c>
      <c r="D42" s="39">
        <v>2500</v>
      </c>
      <c r="F42" s="39">
        <v>2500</v>
      </c>
      <c r="H42" s="39">
        <v>2500</v>
      </c>
    </row>
    <row r="43" spans="1:8" x14ac:dyDescent="0.25">
      <c r="A43" s="30" t="s">
        <v>50</v>
      </c>
      <c r="B43" s="35">
        <v>50000</v>
      </c>
      <c r="D43" s="35">
        <v>50000</v>
      </c>
      <c r="F43" s="35">
        <f>112677-12061+27500</f>
        <v>128116</v>
      </c>
      <c r="H43" s="35">
        <f>112677-12061+27500+61</f>
        <v>128177</v>
      </c>
    </row>
    <row r="44" spans="1:8" x14ac:dyDescent="0.25">
      <c r="A44" s="30" t="s">
        <v>49</v>
      </c>
      <c r="B44" s="35">
        <v>5000</v>
      </c>
      <c r="D44" s="35">
        <v>5000</v>
      </c>
      <c r="F44" s="35">
        <v>5000</v>
      </c>
      <c r="H44" s="35">
        <v>5000</v>
      </c>
    </row>
    <row r="45" spans="1:8" x14ac:dyDescent="0.25">
      <c r="A45" s="30" t="s">
        <v>48</v>
      </c>
      <c r="B45" s="39">
        <v>1440</v>
      </c>
      <c r="D45" s="39">
        <v>1440</v>
      </c>
      <c r="F45" s="39">
        <v>1440</v>
      </c>
      <c r="H45" s="39">
        <v>1440</v>
      </c>
    </row>
    <row r="46" spans="1:8" x14ac:dyDescent="0.25">
      <c r="A46" s="30" t="s">
        <v>47</v>
      </c>
      <c r="B46" s="43">
        <v>7650</v>
      </c>
      <c r="D46" s="43">
        <v>7650</v>
      </c>
      <c r="F46" s="43">
        <v>7650</v>
      </c>
      <c r="H46" s="43">
        <v>7650</v>
      </c>
    </row>
    <row r="47" spans="1:8" x14ac:dyDescent="0.25">
      <c r="A47" s="30" t="s">
        <v>46</v>
      </c>
      <c r="B47" s="34">
        <v>150000</v>
      </c>
      <c r="D47" s="34">
        <v>150000</v>
      </c>
      <c r="F47" s="35">
        <v>150000</v>
      </c>
      <c r="H47" s="35">
        <v>150000</v>
      </c>
    </row>
    <row r="48" spans="1:8" x14ac:dyDescent="0.25">
      <c r="A48" s="31" t="s">
        <v>45</v>
      </c>
      <c r="B48" s="34">
        <v>42000</v>
      </c>
      <c r="D48" s="34">
        <v>42000</v>
      </c>
      <c r="F48" s="34">
        <v>42000</v>
      </c>
      <c r="H48" s="34">
        <v>42000</v>
      </c>
    </row>
    <row r="49" spans="1:8" x14ac:dyDescent="0.25">
      <c r="A49" s="30" t="s">
        <v>44</v>
      </c>
      <c r="B49" s="39">
        <v>50400</v>
      </c>
      <c r="D49" s="39">
        <v>62950</v>
      </c>
      <c r="F49" s="39">
        <v>62950</v>
      </c>
      <c r="H49" s="39">
        <v>62950</v>
      </c>
    </row>
    <row r="50" spans="1:8" x14ac:dyDescent="0.25">
      <c r="A50" s="30" t="s">
        <v>43</v>
      </c>
      <c r="B50" s="39">
        <f>209014-9581</f>
        <v>199433</v>
      </c>
      <c r="D50" s="39">
        <v>210740</v>
      </c>
      <c r="F50" s="39">
        <v>203093</v>
      </c>
      <c r="H50" s="39">
        <v>212378</v>
      </c>
    </row>
    <row r="51" spans="1:8" x14ac:dyDescent="0.25">
      <c r="A51" s="30" t="s">
        <v>42</v>
      </c>
      <c r="B51" s="40">
        <v>2000</v>
      </c>
      <c r="D51" s="40">
        <v>2000</v>
      </c>
      <c r="F51" s="40">
        <v>2000</v>
      </c>
      <c r="H51" s="40">
        <v>4000</v>
      </c>
    </row>
    <row r="52" spans="1:8" x14ac:dyDescent="0.25">
      <c r="A52" s="30"/>
      <c r="B52" s="35">
        <f>SUM(B25:B51)</f>
        <v>1144284</v>
      </c>
      <c r="D52" s="35">
        <f>SUM(D25:D51)</f>
        <v>1207985</v>
      </c>
      <c r="F52" s="35">
        <f>SUM(F25:F51)</f>
        <v>1355149</v>
      </c>
      <c r="H52" s="35">
        <f>SUM(H25:H51)</f>
        <v>1357760</v>
      </c>
    </row>
    <row r="53" spans="1:8" x14ac:dyDescent="0.25">
      <c r="A53" s="31" t="s">
        <v>41</v>
      </c>
      <c r="B53" s="34"/>
      <c r="D53" s="34"/>
      <c r="F53" s="34"/>
      <c r="H53" s="34"/>
    </row>
    <row r="54" spans="1:8" x14ac:dyDescent="0.25">
      <c r="A54" s="30" t="s">
        <v>40</v>
      </c>
      <c r="B54" s="39"/>
      <c r="D54" s="39"/>
      <c r="F54" s="39"/>
      <c r="H54" s="39"/>
    </row>
    <row r="55" spans="1:8" x14ac:dyDescent="0.25">
      <c r="A55" s="30" t="s">
        <v>39</v>
      </c>
      <c r="B55" s="39">
        <v>26200</v>
      </c>
      <c r="D55" s="39">
        <v>20000</v>
      </c>
      <c r="F55" s="39">
        <v>20000</v>
      </c>
      <c r="H55" s="39">
        <v>20000</v>
      </c>
    </row>
    <row r="56" spans="1:8" x14ac:dyDescent="0.25">
      <c r="A56" s="31" t="s">
        <v>38</v>
      </c>
      <c r="B56" s="38">
        <f>573047+7875</f>
        <v>580922</v>
      </c>
      <c r="D56" s="38">
        <v>473419</v>
      </c>
      <c r="F56" s="38">
        <v>420000</v>
      </c>
      <c r="H56" s="38">
        <v>446690</v>
      </c>
    </row>
    <row r="57" spans="1:8" x14ac:dyDescent="0.25">
      <c r="A57" s="30" t="s">
        <v>37</v>
      </c>
      <c r="B57" s="35">
        <f>SUM(B53:B56)</f>
        <v>607122</v>
      </c>
      <c r="D57" s="35">
        <f>SUM(D55:D56)</f>
        <v>493419</v>
      </c>
      <c r="F57" s="35">
        <f>SUM(F55:F56)</f>
        <v>440000</v>
      </c>
      <c r="H57" s="35">
        <f>SUM(H55:H56)</f>
        <v>466690</v>
      </c>
    </row>
    <row r="58" spans="1:8" x14ac:dyDescent="0.25">
      <c r="A58" s="32" t="s">
        <v>36</v>
      </c>
    </row>
    <row r="59" spans="1:8" x14ac:dyDescent="0.25">
      <c r="A59" s="31" t="s">
        <v>35</v>
      </c>
      <c r="B59" s="43">
        <f>B16+B23+B52+B57</f>
        <v>4582009.3099999996</v>
      </c>
      <c r="D59" s="43">
        <f>D16+D23+D52+D57</f>
        <v>4756124.7699999996</v>
      </c>
      <c r="F59" s="43">
        <f>F16+F23+F52+F57</f>
        <v>4956165.9399999995</v>
      </c>
      <c r="H59" s="43">
        <f>H16+H23+H52+H57</f>
        <v>5124675.9499999993</v>
      </c>
    </row>
    <row r="60" spans="1:8" x14ac:dyDescent="0.25">
      <c r="A60" s="30" t="s">
        <v>28</v>
      </c>
    </row>
    <row r="61" spans="1:8" x14ac:dyDescent="0.25">
      <c r="A6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37" sqref="F37"/>
    </sheetView>
  </sheetViews>
  <sheetFormatPr defaultRowHeight="15" x14ac:dyDescent="0.25"/>
  <cols>
    <col min="1" max="1" width="10.85546875" style="1" bestFit="1" customWidth="1"/>
    <col min="3" max="3" width="9.85546875" customWidth="1"/>
    <col min="4" max="5" width="10" bestFit="1" customWidth="1"/>
  </cols>
  <sheetData>
    <row r="1" spans="1:5" x14ac:dyDescent="0.25">
      <c r="A1" s="1" t="s">
        <v>92</v>
      </c>
    </row>
    <row r="2" spans="1:5" s="1" customFormat="1" x14ac:dyDescent="0.25">
      <c r="B2" s="1" t="s">
        <v>91</v>
      </c>
      <c r="C2" s="1">
        <v>2017</v>
      </c>
      <c r="D2" s="1">
        <v>2018</v>
      </c>
      <c r="E2" s="1">
        <v>2019</v>
      </c>
    </row>
    <row r="3" spans="1:5" x14ac:dyDescent="0.25">
      <c r="A3" s="1" t="s">
        <v>27</v>
      </c>
      <c r="B3" s="22"/>
      <c r="C3" s="22">
        <v>20</v>
      </c>
      <c r="D3" s="22">
        <v>120</v>
      </c>
      <c r="E3" s="22">
        <v>215.7</v>
      </c>
    </row>
    <row r="4" spans="1:5" x14ac:dyDescent="0.25">
      <c r="A4" s="1" t="s">
        <v>1</v>
      </c>
      <c r="B4" s="22"/>
      <c r="C4" s="22">
        <v>514.51</v>
      </c>
      <c r="D4" s="22">
        <v>235.5</v>
      </c>
      <c r="E4" s="22">
        <v>183.6</v>
      </c>
    </row>
    <row r="5" spans="1:5" x14ac:dyDescent="0.25">
      <c r="A5" s="1" t="s">
        <v>2</v>
      </c>
      <c r="B5" s="22"/>
      <c r="C5" s="22">
        <v>25</v>
      </c>
      <c r="D5" s="22">
        <v>19</v>
      </c>
      <c r="E5" s="22">
        <v>9</v>
      </c>
    </row>
    <row r="6" spans="1:5" x14ac:dyDescent="0.25">
      <c r="A6" s="1" t="s">
        <v>3</v>
      </c>
      <c r="B6" s="22"/>
      <c r="C6" s="22">
        <v>86.8</v>
      </c>
      <c r="D6" s="22">
        <v>6276</v>
      </c>
      <c r="E6" s="22">
        <v>3910</v>
      </c>
    </row>
    <row r="7" spans="1:5" x14ac:dyDescent="0.25">
      <c r="A7" s="1" t="s">
        <v>4</v>
      </c>
      <c r="B7" s="22"/>
      <c r="C7" s="22">
        <v>4529</v>
      </c>
      <c r="D7" s="22">
        <v>132.24</v>
      </c>
      <c r="E7" s="22">
        <v>83.6</v>
      </c>
    </row>
    <row r="8" spans="1:5" x14ac:dyDescent="0.25">
      <c r="A8" s="1" t="s">
        <v>90</v>
      </c>
      <c r="B8" s="22"/>
      <c r="C8" s="22">
        <v>100</v>
      </c>
      <c r="D8" s="22">
        <v>1046</v>
      </c>
      <c r="E8" s="22">
        <v>63.8</v>
      </c>
    </row>
    <row r="9" spans="1:5" x14ac:dyDescent="0.25">
      <c r="A9" s="1" t="s">
        <v>6</v>
      </c>
      <c r="B9" s="22"/>
      <c r="C9" s="22">
        <v>762.36</v>
      </c>
      <c r="D9" s="22">
        <v>746.46</v>
      </c>
      <c r="E9" s="22">
        <v>28.73</v>
      </c>
    </row>
    <row r="10" spans="1:5" x14ac:dyDescent="0.25">
      <c r="A10" s="1" t="s">
        <v>7</v>
      </c>
      <c r="B10" s="22"/>
      <c r="C10" s="22">
        <v>5146</v>
      </c>
      <c r="D10" s="22">
        <v>4706</v>
      </c>
      <c r="E10" s="22">
        <v>4819.13</v>
      </c>
    </row>
    <row r="11" spans="1:5" x14ac:dyDescent="0.25">
      <c r="A11" s="1" t="s">
        <v>8</v>
      </c>
      <c r="B11" s="22"/>
      <c r="C11" s="22">
        <v>1080</v>
      </c>
      <c r="D11" s="22">
        <v>0</v>
      </c>
      <c r="E11" s="22">
        <v>165</v>
      </c>
    </row>
    <row r="12" spans="1:5" x14ac:dyDescent="0.25">
      <c r="A12" s="1" t="s">
        <v>9</v>
      </c>
      <c r="B12" s="22"/>
      <c r="C12" s="22">
        <v>180</v>
      </c>
      <c r="D12" s="22">
        <v>263.39999999999998</v>
      </c>
      <c r="E12" s="22">
        <v>1453.24</v>
      </c>
    </row>
    <row r="13" spans="1:5" x14ac:dyDescent="0.25">
      <c r="A13" s="1" t="s">
        <v>10</v>
      </c>
      <c r="B13" s="22"/>
      <c r="C13" s="22">
        <v>235.48</v>
      </c>
      <c r="D13" s="22">
        <v>75</v>
      </c>
      <c r="E13" s="22">
        <v>396</v>
      </c>
    </row>
    <row r="14" spans="1:5" x14ac:dyDescent="0.25">
      <c r="A14" s="1" t="s">
        <v>11</v>
      </c>
      <c r="B14" s="22"/>
      <c r="C14" s="22">
        <v>5884</v>
      </c>
      <c r="D14" s="22">
        <v>4090</v>
      </c>
      <c r="E14" s="22">
        <v>5685</v>
      </c>
    </row>
    <row r="15" spans="1:5" x14ac:dyDescent="0.25">
      <c r="B15" s="22"/>
      <c r="C15" s="22"/>
      <c r="D15" s="22"/>
      <c r="E15" s="22"/>
    </row>
    <row r="16" spans="1:5" x14ac:dyDescent="0.25">
      <c r="A16" s="1" t="s">
        <v>20</v>
      </c>
      <c r="B16" s="22">
        <f>SUM(B3:B14)</f>
        <v>0</v>
      </c>
      <c r="C16" s="22">
        <f>SUM(C3:C14)</f>
        <v>18563.149999999998</v>
      </c>
      <c r="D16" s="22">
        <f>SUM(D3:D15)</f>
        <v>17709.599999999999</v>
      </c>
      <c r="E16" s="22">
        <f>SUM(E3:E14)</f>
        <v>17012.800000000003</v>
      </c>
    </row>
    <row r="18" spans="2:2" x14ac:dyDescent="0.25">
      <c r="B18" t="s">
        <v>89</v>
      </c>
    </row>
    <row r="20" spans="2:2" x14ac:dyDescent="0.25">
      <c r="B2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18.7109375" style="3" bestFit="1" customWidth="1"/>
    <col min="2" max="4" width="12.7109375" style="3" bestFit="1" customWidth="1"/>
    <col min="5" max="16384" width="9.140625" style="3"/>
  </cols>
  <sheetData>
    <row r="1" spans="1:4" s="1" customFormat="1" x14ac:dyDescent="0.25">
      <c r="A1" s="1" t="s">
        <v>93</v>
      </c>
    </row>
    <row r="2" spans="1:4" s="1" customFormat="1" x14ac:dyDescent="0.25">
      <c r="A2" s="1">
        <v>2016</v>
      </c>
      <c r="B2" s="1">
        <v>2017</v>
      </c>
      <c r="C2" s="1">
        <v>2018</v>
      </c>
      <c r="D2" s="1">
        <v>2019</v>
      </c>
    </row>
    <row r="3" spans="1:4" x14ac:dyDescent="0.25">
      <c r="A3" s="23">
        <v>68457.3</v>
      </c>
      <c r="B3" s="23">
        <v>54495.77</v>
      </c>
      <c r="C3" s="23">
        <v>40844.39</v>
      </c>
      <c r="D3" s="23">
        <v>19980.52</v>
      </c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1" t="s">
        <v>95</v>
      </c>
    </row>
    <row r="2" spans="1:1" x14ac:dyDescent="0.25">
      <c r="A2" s="1"/>
    </row>
    <row r="3" spans="1:1" x14ac:dyDescent="0.25">
      <c r="A3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 </vt:lpstr>
      <vt:lpstr>3</vt:lpstr>
      <vt:lpstr>4</vt:lpstr>
      <vt:lpstr>4.5 - Donations</vt:lpstr>
      <vt:lpstr>5</vt:lpstr>
      <vt:lpstr>6</vt:lpstr>
      <vt:lpstr>7</vt:lpstr>
    </vt:vector>
  </TitlesOfParts>
  <Company>Anderson Public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Sargent</dc:creator>
  <cp:lastModifiedBy>Colleen Sargent</cp:lastModifiedBy>
  <dcterms:created xsi:type="dcterms:W3CDTF">2020-03-04T14:02:01Z</dcterms:created>
  <dcterms:modified xsi:type="dcterms:W3CDTF">2020-03-10T15:35:58Z</dcterms:modified>
</cp:coreProperties>
</file>