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S:\Roger_Shared\Board Meeting Info\September 2018\"/>
    </mc:Choice>
  </mc:AlternateContent>
  <bookViews>
    <workbookView xWindow="0" yWindow="0" windowWidth="23040" windowHeight="9156"/>
  </bookViews>
  <sheets>
    <sheet name="January 2018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5" i="1" l="1"/>
  <c r="F15" i="1"/>
  <c r="F13" i="1"/>
  <c r="F14" i="1" l="1"/>
  <c r="F5" i="1" l="1"/>
  <c r="B28" i="1"/>
  <c r="B27" i="1"/>
  <c r="B7" i="1"/>
  <c r="B5" i="1"/>
  <c r="B15" i="1"/>
  <c r="B4" i="1"/>
  <c r="I4" i="1"/>
  <c r="B10" i="1"/>
  <c r="I3" i="1"/>
  <c r="B11" i="1"/>
  <c r="C35" i="1" l="1"/>
  <c r="C24" i="1"/>
  <c r="C20" i="1"/>
  <c r="C12" i="1"/>
  <c r="C6" i="1"/>
  <c r="C5" i="1"/>
  <c r="C10" i="1" l="1"/>
  <c r="C31" i="1" l="1"/>
  <c r="C28" i="1"/>
  <c r="C27" i="1"/>
  <c r="C23" i="1"/>
  <c r="C22" i="1"/>
  <c r="C21" i="1"/>
  <c r="C17" i="1"/>
  <c r="C16" i="1"/>
  <c r="C15" i="1"/>
  <c r="C11" i="1"/>
  <c r="C7" i="1"/>
  <c r="C4" i="1"/>
</calcChain>
</file>

<file path=xl/sharedStrings.xml><?xml version="1.0" encoding="utf-8"?>
<sst xmlns="http://schemas.openxmlformats.org/spreadsheetml/2006/main" count="77" uniqueCount="60">
  <si>
    <t>Circulation</t>
  </si>
  <si>
    <t>Adult</t>
  </si>
  <si>
    <t>Books</t>
  </si>
  <si>
    <t>Audio Books</t>
  </si>
  <si>
    <t>Movies</t>
  </si>
  <si>
    <t>Juvenile</t>
  </si>
  <si>
    <t>Audio</t>
  </si>
  <si>
    <t>Music</t>
  </si>
  <si>
    <t>Young Adult</t>
  </si>
  <si>
    <t>Graphic Novels</t>
  </si>
  <si>
    <t>Equipment</t>
  </si>
  <si>
    <t>Wi-fi Hotspots</t>
  </si>
  <si>
    <t>Tablets</t>
  </si>
  <si>
    <t>Baskets</t>
  </si>
  <si>
    <t>Projector</t>
  </si>
  <si>
    <t>Digital</t>
  </si>
  <si>
    <t>eBooks</t>
  </si>
  <si>
    <t>eAudio</t>
  </si>
  <si>
    <t>Other Measures</t>
  </si>
  <si>
    <t>OVLC Loans</t>
  </si>
  <si>
    <t>Outreach</t>
  </si>
  <si>
    <t>Total Circulation</t>
  </si>
  <si>
    <t>Borrowers Added</t>
  </si>
  <si>
    <t xml:space="preserve">Adult </t>
  </si>
  <si>
    <t>Desktops</t>
  </si>
  <si>
    <t>Wi-Fi</t>
  </si>
  <si>
    <t>AWE Stations</t>
  </si>
  <si>
    <t>Materials Added</t>
  </si>
  <si>
    <t>Adult Fiction</t>
  </si>
  <si>
    <t>Adult Non-Fiction</t>
  </si>
  <si>
    <t>Paperbacks</t>
  </si>
  <si>
    <t>Large Print</t>
  </si>
  <si>
    <t>Juvenile Fiction</t>
  </si>
  <si>
    <t>Juvenile Non-fiction</t>
  </si>
  <si>
    <t>Easy</t>
  </si>
  <si>
    <t>DVD</t>
  </si>
  <si>
    <t>Magazines</t>
  </si>
  <si>
    <t>Total</t>
  </si>
  <si>
    <t>Materials Withdrawn</t>
  </si>
  <si>
    <t>Potter Room</t>
  </si>
  <si>
    <t>Childrens Programs</t>
  </si>
  <si>
    <t>Amount</t>
  </si>
  <si>
    <t>Total Attendance</t>
  </si>
  <si>
    <t>Adult Programs</t>
  </si>
  <si>
    <t xml:space="preserve">Amount </t>
  </si>
  <si>
    <t>Family Programs</t>
  </si>
  <si>
    <t>Teen Programs</t>
  </si>
  <si>
    <t>% of total circulation</t>
  </si>
  <si>
    <t xml:space="preserve">Internet </t>
  </si>
  <si>
    <t>Hours</t>
  </si>
  <si>
    <t>Sessions</t>
  </si>
  <si>
    <t>Notary</t>
  </si>
  <si>
    <t xml:space="preserve">Total </t>
  </si>
  <si>
    <t>Change from 2017</t>
  </si>
  <si>
    <t>Mini-branches</t>
  </si>
  <si>
    <t>Playaway</t>
  </si>
  <si>
    <t>School Programs</t>
  </si>
  <si>
    <t>Book-Bike</t>
  </si>
  <si>
    <t xml:space="preserve">Trips </t>
  </si>
  <si>
    <t>+13.2%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</si>
</sst>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2" fillId="0" borderId="0" xfId="0" applyFont="1"/>
    <xf numFmtId="17" fontId="3" fillId="0" borderId="0" xfId="0" quotePrefix="1" applyNumberFormat="1" applyFont="1"/>
    <xf numFmtId="0" fontId="0" fillId="0" borderId="1" xfId="0" applyBorder="1"/>
    <xf numFmtId="0" fontId="1" fillId="0" borderId="1" xfId="0" applyFont="1" applyBorder="1"/>
    <xf numFmtId="0" fontId="1" fillId="2" borderId="1" xfId="0" applyFont="1" applyFill="1" applyBorder="1"/>
    <xf numFmtId="0" fontId="0" fillId="0" borderId="2" xfId="0" applyBorder="1"/>
    <xf numFmtId="0" fontId="0" fillId="0" borderId="0" xfId="0" applyFill="1" applyBorder="1"/>
    <xf numFmtId="0" fontId="0" fillId="0" borderId="1" xfId="0" applyFill="1" applyBorder="1"/>
    <xf numFmtId="10" fontId="0" fillId="0" borderId="1" xfId="0" applyNumberFormat="1" applyBorder="1"/>
    <xf numFmtId="10" fontId="0" fillId="0" borderId="0" xfId="0" applyNumberFormat="1"/>
    <xf numFmtId="0" fontId="0" fillId="0" borderId="1" xfId="0" applyFont="1" applyBorder="1"/>
    <xf numFmtId="10" fontId="1" fillId="2" borderId="2" xfId="0" quotePrefix="1" applyNumberFormat="1" applyFont="1" applyFill="1" applyBorder="1" applyAlignment="1">
      <alignment horizontal="center"/>
    </xf>
    <xf numFmtId="164" fontId="0" fillId="0" borderId="1" xfId="0" applyNumberFormat="1" applyBorder="1"/>
    <xf numFmtId="164" fontId="0" fillId="0" borderId="1" xfId="0" applyNumberFormat="1" applyBorder="1" applyAlignment="1">
      <alignment horizontal="left" indent="4"/>
    </xf>
    <xf numFmtId="164" fontId="0" fillId="0" borderId="1" xfId="0" applyNumberForma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5"/>
  <sheetViews>
    <sheetView tabSelected="1" workbookViewId="0">
      <selection activeCell="N17" sqref="N17"/>
    </sheetView>
  </sheetViews>
  <sheetFormatPr defaultRowHeight="14.4" x14ac:dyDescent="0.3"/>
  <cols>
    <col min="1" max="1" width="15.33203125" customWidth="1"/>
    <col min="2" max="2" width="12.88671875" customWidth="1"/>
    <col min="3" max="3" width="17.88671875" customWidth="1"/>
    <col min="5" max="5" width="15.44140625" customWidth="1"/>
    <col min="6" max="6" width="12.88671875" customWidth="1"/>
    <col min="7" max="7" width="16" bestFit="1" customWidth="1"/>
    <col min="8" max="8" width="19.44140625" customWidth="1"/>
    <col min="9" max="9" width="10.33203125" customWidth="1"/>
  </cols>
  <sheetData>
    <row r="1" spans="1:9" ht="21" x14ac:dyDescent="0.4">
      <c r="A1" s="3">
        <v>43313</v>
      </c>
    </row>
    <row r="2" spans="1:9" x14ac:dyDescent="0.3">
      <c r="A2" s="1" t="s">
        <v>0</v>
      </c>
      <c r="C2" s="1" t="s">
        <v>47</v>
      </c>
      <c r="H2" s="1" t="s">
        <v>27</v>
      </c>
    </row>
    <row r="3" spans="1:9" x14ac:dyDescent="0.3">
      <c r="A3" s="2" t="s">
        <v>1</v>
      </c>
      <c r="H3" s="4" t="s">
        <v>28</v>
      </c>
      <c r="I3" s="4">
        <f>3+64</f>
        <v>67</v>
      </c>
    </row>
    <row r="4" spans="1:9" x14ac:dyDescent="0.3">
      <c r="A4" s="4" t="s">
        <v>2</v>
      </c>
      <c r="B4" s="4">
        <f>56+786+59+231+2+100+407+459+419</f>
        <v>2519</v>
      </c>
      <c r="C4" s="10">
        <f>B4/F5</f>
        <v>0.36016585644838434</v>
      </c>
      <c r="G4" t="s">
        <v>53</v>
      </c>
      <c r="H4" s="4" t="s">
        <v>29</v>
      </c>
      <c r="I4" s="4">
        <f>7+20</f>
        <v>27</v>
      </c>
    </row>
    <row r="5" spans="1:9" x14ac:dyDescent="0.3">
      <c r="A5" s="4" t="s">
        <v>3</v>
      </c>
      <c r="B5" s="4">
        <f>105+5</f>
        <v>110</v>
      </c>
      <c r="C5" s="10">
        <f>B5/F5</f>
        <v>1.5727766657134688E-2</v>
      </c>
      <c r="E5" s="1" t="s">
        <v>21</v>
      </c>
      <c r="F5" s="6">
        <f>5901+300+793</f>
        <v>6994</v>
      </c>
      <c r="G5" s="13" t="s">
        <v>59</v>
      </c>
      <c r="H5" s="4" t="s">
        <v>10</v>
      </c>
      <c r="I5" s="4">
        <v>10</v>
      </c>
    </row>
    <row r="6" spans="1:9" x14ac:dyDescent="0.3">
      <c r="A6" s="4" t="s">
        <v>7</v>
      </c>
      <c r="B6" s="4">
        <v>0</v>
      </c>
      <c r="C6" s="10">
        <f>B6/F5</f>
        <v>0</v>
      </c>
      <c r="G6">
        <v>6073</v>
      </c>
      <c r="H6" s="4" t="s">
        <v>30</v>
      </c>
      <c r="I6" s="4">
        <v>41</v>
      </c>
    </row>
    <row r="7" spans="1:9" x14ac:dyDescent="0.3">
      <c r="A7" s="4" t="s">
        <v>4</v>
      </c>
      <c r="B7" s="4">
        <f>991+61</f>
        <v>1052</v>
      </c>
      <c r="C7" s="10">
        <f>B7/F5</f>
        <v>0.15041464112096081</v>
      </c>
      <c r="E7" s="1" t="s">
        <v>22</v>
      </c>
      <c r="F7" s="5">
        <v>79</v>
      </c>
      <c r="H7" s="4" t="s">
        <v>31</v>
      </c>
      <c r="I7" s="4">
        <v>13</v>
      </c>
    </row>
    <row r="8" spans="1:9" x14ac:dyDescent="0.3">
      <c r="E8" s="4" t="s">
        <v>23</v>
      </c>
      <c r="F8" s="4">
        <v>64</v>
      </c>
      <c r="H8" s="4" t="s">
        <v>8</v>
      </c>
      <c r="I8" s="4">
        <v>12</v>
      </c>
    </row>
    <row r="9" spans="1:9" x14ac:dyDescent="0.3">
      <c r="A9" s="2" t="s">
        <v>5</v>
      </c>
      <c r="E9" s="4" t="s">
        <v>5</v>
      </c>
      <c r="F9" s="4">
        <v>15</v>
      </c>
      <c r="H9" s="4" t="s">
        <v>9</v>
      </c>
      <c r="I9" s="4">
        <v>1</v>
      </c>
    </row>
    <row r="10" spans="1:9" x14ac:dyDescent="0.3">
      <c r="A10" s="4" t="s">
        <v>2</v>
      </c>
      <c r="B10" s="4">
        <f>46+5+1+744+128+10+229+205+6</f>
        <v>1374</v>
      </c>
      <c r="C10" s="10">
        <f>B10/F5</f>
        <v>0.19645410351730055</v>
      </c>
      <c r="H10" s="4" t="s">
        <v>32</v>
      </c>
      <c r="I10" s="4">
        <v>12</v>
      </c>
    </row>
    <row r="11" spans="1:9" x14ac:dyDescent="0.3">
      <c r="A11" s="4" t="s">
        <v>3</v>
      </c>
      <c r="B11" s="4">
        <f>6</f>
        <v>6</v>
      </c>
      <c r="C11" s="10">
        <f>B11/F5</f>
        <v>8.5787818129825567E-4</v>
      </c>
      <c r="E11" s="1" t="s">
        <v>48</v>
      </c>
      <c r="F11" s="5" t="s">
        <v>49</v>
      </c>
      <c r="G11" s="5" t="s">
        <v>50</v>
      </c>
      <c r="H11" s="4" t="s">
        <v>33</v>
      </c>
      <c r="I11" s="4">
        <v>3</v>
      </c>
    </row>
    <row r="12" spans="1:9" x14ac:dyDescent="0.3">
      <c r="A12" s="4" t="s">
        <v>7</v>
      </c>
      <c r="B12" s="4">
        <v>3</v>
      </c>
      <c r="C12" s="10">
        <f>B12/F5</f>
        <v>4.2893909064912783E-4</v>
      </c>
      <c r="E12" s="7" t="s">
        <v>24</v>
      </c>
      <c r="F12" s="14">
        <v>625.5</v>
      </c>
      <c r="G12" s="4">
        <v>683</v>
      </c>
      <c r="H12" s="4" t="s">
        <v>34</v>
      </c>
      <c r="I12" s="4">
        <v>29</v>
      </c>
    </row>
    <row r="13" spans="1:9" x14ac:dyDescent="0.3">
      <c r="E13" s="7" t="s">
        <v>25</v>
      </c>
      <c r="F13" s="14">
        <f>567*2</f>
        <v>1134</v>
      </c>
      <c r="G13" s="4">
        <v>567</v>
      </c>
      <c r="H13" s="4" t="s">
        <v>35</v>
      </c>
      <c r="I13" s="4">
        <v>30</v>
      </c>
    </row>
    <row r="14" spans="1:9" x14ac:dyDescent="0.3">
      <c r="A14" s="2" t="s">
        <v>8</v>
      </c>
      <c r="E14" s="7" t="s">
        <v>26</v>
      </c>
      <c r="F14" s="16">
        <f>3232/60</f>
        <v>53.866666666666667</v>
      </c>
      <c r="G14" s="4">
        <v>105</v>
      </c>
      <c r="H14" s="4" t="s">
        <v>36</v>
      </c>
      <c r="I14" s="4">
        <v>51</v>
      </c>
    </row>
    <row r="15" spans="1:9" x14ac:dyDescent="0.3">
      <c r="A15" s="4" t="s">
        <v>2</v>
      </c>
      <c r="B15" s="4">
        <f>2+111+1</f>
        <v>114</v>
      </c>
      <c r="C15" s="10">
        <f>B15/F5</f>
        <v>1.6299685444666857E-2</v>
      </c>
      <c r="E15" s="8" t="s">
        <v>52</v>
      </c>
      <c r="F15" s="15">
        <f>SUM(F12:F14)</f>
        <v>1813.3666666666666</v>
      </c>
      <c r="G15" s="4">
        <f>SUM(G12:G14)</f>
        <v>1355</v>
      </c>
      <c r="H15" s="4" t="s">
        <v>6</v>
      </c>
      <c r="I15" s="4">
        <v>0</v>
      </c>
    </row>
    <row r="16" spans="1:9" x14ac:dyDescent="0.3">
      <c r="A16" s="4" t="s">
        <v>3</v>
      </c>
      <c r="B16" s="4">
        <v>4</v>
      </c>
      <c r="C16" s="10">
        <f>B16/F5</f>
        <v>5.7191878753217048E-4</v>
      </c>
      <c r="H16" s="5" t="s">
        <v>37</v>
      </c>
      <c r="I16" s="5">
        <v>296</v>
      </c>
    </row>
    <row r="17" spans="1:9" x14ac:dyDescent="0.3">
      <c r="A17" s="4" t="s">
        <v>9</v>
      </c>
      <c r="B17" s="4">
        <v>31</v>
      </c>
      <c r="C17" s="10">
        <f>B17/F5</f>
        <v>4.4323706033743207E-3</v>
      </c>
    </row>
    <row r="18" spans="1:9" x14ac:dyDescent="0.3">
      <c r="H18" s="1" t="s">
        <v>38</v>
      </c>
      <c r="I18" s="4">
        <v>109</v>
      </c>
    </row>
    <row r="19" spans="1:9" x14ac:dyDescent="0.3">
      <c r="A19" s="2" t="s">
        <v>10</v>
      </c>
      <c r="E19" s="2"/>
      <c r="F19" s="2"/>
    </row>
    <row r="20" spans="1:9" x14ac:dyDescent="0.3">
      <c r="A20" s="12" t="s">
        <v>55</v>
      </c>
      <c r="B20" s="4">
        <v>18</v>
      </c>
      <c r="C20" s="10">
        <f>B20/F5</f>
        <v>2.5736345438947669E-3</v>
      </c>
      <c r="E20" s="2" t="s">
        <v>40</v>
      </c>
      <c r="F20" s="2"/>
    </row>
    <row r="21" spans="1:9" x14ac:dyDescent="0.3">
      <c r="A21" s="4" t="s">
        <v>11</v>
      </c>
      <c r="B21" s="4">
        <v>41</v>
      </c>
      <c r="C21" s="10">
        <f>B21/F5</f>
        <v>5.8621675722047469E-3</v>
      </c>
      <c r="E21" s="4" t="s">
        <v>41</v>
      </c>
      <c r="F21" s="4">
        <v>0</v>
      </c>
    </row>
    <row r="22" spans="1:9" x14ac:dyDescent="0.3">
      <c r="A22" s="4" t="s">
        <v>12</v>
      </c>
      <c r="B22" s="4">
        <v>16</v>
      </c>
      <c r="C22" s="10">
        <f>B22/F5</f>
        <v>2.2876751501286819E-3</v>
      </c>
      <c r="E22" s="4" t="s">
        <v>42</v>
      </c>
      <c r="F22" s="4">
        <v>0</v>
      </c>
    </row>
    <row r="23" spans="1:9" x14ac:dyDescent="0.3">
      <c r="A23" s="4" t="s">
        <v>13</v>
      </c>
      <c r="B23" s="4">
        <v>62</v>
      </c>
      <c r="C23" s="10">
        <f>B23/F5</f>
        <v>8.8647412067486414E-3</v>
      </c>
    </row>
    <row r="24" spans="1:9" x14ac:dyDescent="0.3">
      <c r="A24" s="4" t="s">
        <v>14</v>
      </c>
      <c r="B24" s="4">
        <v>0</v>
      </c>
      <c r="C24" s="10">
        <f>B24/F5</f>
        <v>0</v>
      </c>
      <c r="E24" s="2" t="s">
        <v>43</v>
      </c>
      <c r="F24" s="2"/>
      <c r="H24" s="2" t="s">
        <v>56</v>
      </c>
      <c r="I24" s="2"/>
    </row>
    <row r="25" spans="1:9" x14ac:dyDescent="0.3">
      <c r="E25" s="4" t="s">
        <v>44</v>
      </c>
      <c r="F25" s="4">
        <v>8</v>
      </c>
      <c r="H25" s="4" t="s">
        <v>44</v>
      </c>
      <c r="I25" s="4">
        <v>0</v>
      </c>
    </row>
    <row r="26" spans="1:9" x14ac:dyDescent="0.3">
      <c r="A26" s="2" t="s">
        <v>15</v>
      </c>
      <c r="E26" s="4" t="s">
        <v>42</v>
      </c>
      <c r="F26" s="4">
        <v>57</v>
      </c>
      <c r="H26" s="4" t="s">
        <v>42</v>
      </c>
      <c r="I26" s="4">
        <v>0</v>
      </c>
    </row>
    <row r="27" spans="1:9" x14ac:dyDescent="0.3">
      <c r="A27" s="4" t="s">
        <v>16</v>
      </c>
      <c r="B27" s="4">
        <f>237+196+120+72+3</f>
        <v>628</v>
      </c>
      <c r="C27" s="10">
        <f>B27/F5</f>
        <v>8.9791249642550752E-2</v>
      </c>
    </row>
    <row r="28" spans="1:9" x14ac:dyDescent="0.3">
      <c r="A28" s="4" t="s">
        <v>17</v>
      </c>
      <c r="B28" s="4">
        <f>102+46+17</f>
        <v>165</v>
      </c>
      <c r="C28" s="10">
        <f>B28/F5</f>
        <v>2.359164998570203E-2</v>
      </c>
      <c r="E28" s="2" t="s">
        <v>45</v>
      </c>
      <c r="F28" s="2"/>
      <c r="H28" s="2" t="s">
        <v>57</v>
      </c>
      <c r="I28" s="2"/>
    </row>
    <row r="29" spans="1:9" x14ac:dyDescent="0.3">
      <c r="C29" s="11"/>
      <c r="E29" s="4" t="s">
        <v>41</v>
      </c>
      <c r="F29" s="4">
        <v>1</v>
      </c>
      <c r="H29" s="4" t="s">
        <v>58</v>
      </c>
      <c r="I29" s="4">
        <v>3</v>
      </c>
    </row>
    <row r="30" spans="1:9" x14ac:dyDescent="0.3">
      <c r="A30" s="2" t="s">
        <v>18</v>
      </c>
      <c r="C30" s="11"/>
      <c r="E30" s="4" t="s">
        <v>42</v>
      </c>
      <c r="F30" s="4">
        <v>15</v>
      </c>
      <c r="H30" s="4" t="s">
        <v>42</v>
      </c>
      <c r="I30" s="4">
        <v>36</v>
      </c>
    </row>
    <row r="31" spans="1:9" x14ac:dyDescent="0.3">
      <c r="A31" s="4" t="s">
        <v>19</v>
      </c>
      <c r="B31" s="4">
        <v>551</v>
      </c>
      <c r="C31" s="10">
        <f>B31/F5</f>
        <v>7.8781812982556473E-2</v>
      </c>
    </row>
    <row r="32" spans="1:9" x14ac:dyDescent="0.3">
      <c r="A32" s="4" t="s">
        <v>20</v>
      </c>
      <c r="B32" s="4"/>
      <c r="C32" s="10"/>
      <c r="E32" s="2" t="s">
        <v>46</v>
      </c>
      <c r="F32" s="2"/>
    </row>
    <row r="33" spans="1:6" x14ac:dyDescent="0.3">
      <c r="A33" s="4" t="s">
        <v>39</v>
      </c>
      <c r="B33" s="4">
        <v>11</v>
      </c>
      <c r="C33" s="10"/>
      <c r="E33" s="4" t="s">
        <v>41</v>
      </c>
      <c r="F33" s="4">
        <v>1</v>
      </c>
    </row>
    <row r="34" spans="1:6" x14ac:dyDescent="0.3">
      <c r="A34" s="9" t="s">
        <v>51</v>
      </c>
      <c r="B34" s="4">
        <v>6</v>
      </c>
      <c r="C34" s="10"/>
      <c r="E34" s="4" t="s">
        <v>42</v>
      </c>
      <c r="F34" s="4">
        <v>12</v>
      </c>
    </row>
    <row r="35" spans="1:6" x14ac:dyDescent="0.3">
      <c r="A35" s="9" t="s">
        <v>54</v>
      </c>
      <c r="B35" s="4">
        <v>300</v>
      </c>
      <c r="C35" s="10">
        <f>B35/F5</f>
        <v>4.2893909064912784E-2</v>
      </c>
    </row>
  </sheetData>
  <pageMargins left="0.7" right="0.7" top="0.75" bottom="0.75" header="0.3" footer="0.3"/>
  <pageSetup scale="94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January 2018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Roger Donaldson</dc:creator>
  <cp:lastModifiedBy>Roger Donaldson</cp:lastModifiedBy>
  <cp:lastPrinted>2018-02-02T15:21:01Z</cp:lastPrinted>
  <dcterms:created xsi:type="dcterms:W3CDTF">2017-12-29T18:48:21Z</dcterms:created>
  <dcterms:modified xsi:type="dcterms:W3CDTF">2018-09-07T12:53:14Z</dcterms:modified>
</cp:coreProperties>
</file>