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oger_Shared\Board Meeting Info\2019\December\Board Packet\"/>
    </mc:Choice>
  </mc:AlternateContent>
  <bookViews>
    <workbookView xWindow="0" yWindow="0" windowWidth="17256" windowHeight="5256"/>
  </bookViews>
  <sheets>
    <sheet name="January 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F15" i="1"/>
  <c r="F13" i="1"/>
  <c r="F8" i="1"/>
  <c r="B32" i="1"/>
  <c r="I5" i="1"/>
  <c r="B4" i="1"/>
  <c r="I4" i="1"/>
  <c r="B10" i="1"/>
  <c r="B11" i="1"/>
  <c r="I12" i="1"/>
  <c r="I13" i="1"/>
  <c r="B7" i="1"/>
  <c r="I15" i="1"/>
  <c r="B5" i="1"/>
  <c r="I26" i="1"/>
  <c r="B27" i="1"/>
  <c r="F5" i="1" l="1"/>
  <c r="C37" i="1" s="1"/>
  <c r="C29" i="1" l="1"/>
  <c r="C36" i="1"/>
  <c r="C24" i="1"/>
  <c r="C20" i="1"/>
  <c r="C12" i="1"/>
  <c r="C6" i="1"/>
  <c r="C5" i="1"/>
  <c r="C10" i="1" l="1"/>
  <c r="C32" i="1" l="1"/>
  <c r="C28" i="1"/>
  <c r="C27" i="1"/>
  <c r="C23" i="1"/>
  <c r="C22" i="1"/>
  <c r="C21" i="1"/>
  <c r="C17" i="1"/>
  <c r="C15" i="1"/>
  <c r="C11" i="1"/>
  <c r="C7" i="1"/>
  <c r="C4" i="1"/>
</calcChain>
</file>

<file path=xl/sharedStrings.xml><?xml version="1.0" encoding="utf-8"?>
<sst xmlns="http://schemas.openxmlformats.org/spreadsheetml/2006/main" count="81" uniqueCount="64">
  <si>
    <t>Circulation</t>
  </si>
  <si>
    <t>Adult</t>
  </si>
  <si>
    <t>Books</t>
  </si>
  <si>
    <t>Audio Books</t>
  </si>
  <si>
    <t>Movies</t>
  </si>
  <si>
    <t>Juvenile</t>
  </si>
  <si>
    <t>Audio</t>
  </si>
  <si>
    <t>Music</t>
  </si>
  <si>
    <t>Young Adult</t>
  </si>
  <si>
    <t>Graphic Novels</t>
  </si>
  <si>
    <t>Equipment</t>
  </si>
  <si>
    <t>Wi-fi Hotspots</t>
  </si>
  <si>
    <t>Tablets</t>
  </si>
  <si>
    <t>Baskets</t>
  </si>
  <si>
    <t>Projector</t>
  </si>
  <si>
    <t>Digital</t>
  </si>
  <si>
    <t>eBooks</t>
  </si>
  <si>
    <t>eAudio</t>
  </si>
  <si>
    <t>Other Measures</t>
  </si>
  <si>
    <t>OVLC Loans</t>
  </si>
  <si>
    <t>Outreach</t>
  </si>
  <si>
    <t>Total Circulation</t>
  </si>
  <si>
    <t>Borrowers Added</t>
  </si>
  <si>
    <t xml:space="preserve">Adult </t>
  </si>
  <si>
    <t>Desktops</t>
  </si>
  <si>
    <t>Wi-Fi</t>
  </si>
  <si>
    <t>AWE Stations</t>
  </si>
  <si>
    <t>Materials Added</t>
  </si>
  <si>
    <t>Adult Fiction</t>
  </si>
  <si>
    <t>Adult Non-Fiction</t>
  </si>
  <si>
    <t>Paperbacks</t>
  </si>
  <si>
    <t>Large Print</t>
  </si>
  <si>
    <t>Juvenile Fiction</t>
  </si>
  <si>
    <t>Juvenile Non-fiction</t>
  </si>
  <si>
    <t>Easy</t>
  </si>
  <si>
    <t>DVD</t>
  </si>
  <si>
    <t>Magazines</t>
  </si>
  <si>
    <t>Total</t>
  </si>
  <si>
    <t>Materials Withdrawn</t>
  </si>
  <si>
    <t>Potter Room</t>
  </si>
  <si>
    <t>Childrens Programs</t>
  </si>
  <si>
    <t>Amount</t>
  </si>
  <si>
    <t>Total Attendance</t>
  </si>
  <si>
    <t>Adult Programs</t>
  </si>
  <si>
    <t xml:space="preserve">Amount </t>
  </si>
  <si>
    <t>Family Programs</t>
  </si>
  <si>
    <t>Teen Programs</t>
  </si>
  <si>
    <t>% of total circulation</t>
  </si>
  <si>
    <t xml:space="preserve">Internet </t>
  </si>
  <si>
    <t>Hours</t>
  </si>
  <si>
    <t>Sessions</t>
  </si>
  <si>
    <t>Notary</t>
  </si>
  <si>
    <t xml:space="preserve">Total </t>
  </si>
  <si>
    <t>Mini-branches</t>
  </si>
  <si>
    <t>School Programs</t>
  </si>
  <si>
    <t>Book-Bike</t>
  </si>
  <si>
    <t xml:space="preserve">Trips </t>
  </si>
  <si>
    <t>Change from 2018</t>
  </si>
  <si>
    <t>Hoopla</t>
  </si>
  <si>
    <t>STEAM Backpacks</t>
  </si>
  <si>
    <t>Snacks</t>
  </si>
  <si>
    <t>Website Pageviews</t>
  </si>
  <si>
    <t>Binge Boxes</t>
  </si>
  <si>
    <t>-20.3%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</si>
</sst>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7" fontId="3" fillId="0" borderId="0" xfId="0" quotePrefix="1" applyNumberFormat="1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1" xfId="0" applyFont="1" applyBorder="1"/>
    <xf numFmtId="10" fontId="1" fillId="2" borderId="2" xfId="0" quotePrefix="1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left" indent="4"/>
    </xf>
    <xf numFmtId="164" fontId="0" fillId="0" borderId="1" xfId="0" applyNumberFormat="1" applyBorder="1" applyAlignment="1">
      <alignment horizontal="right"/>
    </xf>
    <xf numFmtId="3" fontId="0" fillId="0" borderId="0" xfId="0" applyNumberFormat="1"/>
    <xf numFmtId="0" fontId="0" fillId="0" borderId="0" xfId="0" quotePrefix="1"/>
    <xf numFmtId="0" fontId="0" fillId="0" borderId="0" xfId="0" applyBorder="1"/>
    <xf numFmtId="1" fontId="0" fillId="0" borderId="1" xfId="0" applyNumberFormat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workbookViewId="0">
      <selection activeCell="G6" sqref="G6"/>
    </sheetView>
  </sheetViews>
  <sheetFormatPr defaultRowHeight="14.4" x14ac:dyDescent="0.3"/>
  <cols>
    <col min="1" max="1" width="15.33203125" customWidth="1"/>
    <col min="2" max="2" width="12.88671875" customWidth="1"/>
    <col min="3" max="3" width="17.88671875" customWidth="1"/>
    <col min="5" max="5" width="15.44140625" customWidth="1"/>
    <col min="6" max="6" width="12.88671875" customWidth="1"/>
    <col min="7" max="7" width="16" bestFit="1" customWidth="1"/>
    <col min="8" max="8" width="19.44140625" customWidth="1"/>
    <col min="9" max="9" width="10.33203125" customWidth="1"/>
  </cols>
  <sheetData>
    <row r="1" spans="1:12" ht="21" x14ac:dyDescent="0.4">
      <c r="A1" s="3">
        <v>43770</v>
      </c>
    </row>
    <row r="2" spans="1:12" x14ac:dyDescent="0.3">
      <c r="A2" s="1" t="s">
        <v>0</v>
      </c>
      <c r="C2" s="1" t="s">
        <v>47</v>
      </c>
      <c r="H2" s="1" t="s">
        <v>27</v>
      </c>
    </row>
    <row r="3" spans="1:12" x14ac:dyDescent="0.3">
      <c r="A3" s="2" t="s">
        <v>1</v>
      </c>
      <c r="H3" s="4" t="s">
        <v>28</v>
      </c>
      <c r="I3" s="4">
        <v>32</v>
      </c>
    </row>
    <row r="4" spans="1:12" x14ac:dyDescent="0.3">
      <c r="A4" s="4" t="s">
        <v>2</v>
      </c>
      <c r="B4" s="4">
        <f>27+698+174+1+61+301+331+254</f>
        <v>1847</v>
      </c>
      <c r="C4" s="10">
        <f>B4/F5</f>
        <v>0.31833850396415031</v>
      </c>
      <c r="G4" t="s">
        <v>57</v>
      </c>
      <c r="H4" s="4" t="s">
        <v>29</v>
      </c>
      <c r="I4" s="4">
        <f>2+21</f>
        <v>23</v>
      </c>
    </row>
    <row r="5" spans="1:12" x14ac:dyDescent="0.3">
      <c r="A5" s="4" t="s">
        <v>3</v>
      </c>
      <c r="B5" s="4">
        <f>127+8</f>
        <v>135</v>
      </c>
      <c r="C5" s="10">
        <f>B5/F5</f>
        <v>2.3267838676318511E-2</v>
      </c>
      <c r="E5" s="1" t="s">
        <v>21</v>
      </c>
      <c r="F5" s="6">
        <f>SUM(B4:B32)+B36+B37</f>
        <v>5802</v>
      </c>
      <c r="G5" s="13" t="s">
        <v>63</v>
      </c>
      <c r="H5" s="4" t="s">
        <v>10</v>
      </c>
      <c r="I5" s="4">
        <f>2+10</f>
        <v>12</v>
      </c>
    </row>
    <row r="6" spans="1:12" x14ac:dyDescent="0.3">
      <c r="A6" s="4" t="s">
        <v>7</v>
      </c>
      <c r="B6" s="4">
        <v>0</v>
      </c>
      <c r="C6" s="10">
        <f>B6/F5</f>
        <v>0</v>
      </c>
      <c r="G6">
        <v>7278</v>
      </c>
      <c r="H6" s="4" t="s">
        <v>30</v>
      </c>
      <c r="I6" s="4">
        <v>31</v>
      </c>
    </row>
    <row r="7" spans="1:12" x14ac:dyDescent="0.3">
      <c r="A7" s="4" t="s">
        <v>4</v>
      </c>
      <c r="B7" s="4">
        <f>57+1022</f>
        <v>1079</v>
      </c>
      <c r="C7" s="10">
        <f>B7/F5</f>
        <v>0.18597035504998277</v>
      </c>
      <c r="E7" s="1" t="s">
        <v>22</v>
      </c>
      <c r="F7" s="5">
        <v>61</v>
      </c>
      <c r="H7" s="4" t="s">
        <v>31</v>
      </c>
      <c r="I7" s="4">
        <v>15</v>
      </c>
    </row>
    <row r="8" spans="1:12" x14ac:dyDescent="0.3">
      <c r="E8" s="4" t="s">
        <v>23</v>
      </c>
      <c r="F8" s="4">
        <f>61-23</f>
        <v>38</v>
      </c>
      <c r="H8" s="4" t="s">
        <v>8</v>
      </c>
      <c r="I8" s="4">
        <v>50</v>
      </c>
    </row>
    <row r="9" spans="1:12" x14ac:dyDescent="0.3">
      <c r="A9" s="2" t="s">
        <v>5</v>
      </c>
      <c r="E9" s="4" t="s">
        <v>5</v>
      </c>
      <c r="F9" s="4">
        <v>23</v>
      </c>
      <c r="H9" s="4" t="s">
        <v>9</v>
      </c>
      <c r="I9" s="4">
        <v>8</v>
      </c>
    </row>
    <row r="10" spans="1:12" x14ac:dyDescent="0.3">
      <c r="A10" s="4" t="s">
        <v>2</v>
      </c>
      <c r="B10" s="4">
        <f>40+6+374+88+9+202+124+5</f>
        <v>848</v>
      </c>
      <c r="C10" s="10">
        <f>B10/F5</f>
        <v>0.14615649775939332</v>
      </c>
      <c r="H10" s="4" t="s">
        <v>32</v>
      </c>
      <c r="I10" s="4">
        <v>39</v>
      </c>
    </row>
    <row r="11" spans="1:12" x14ac:dyDescent="0.3">
      <c r="A11" s="4" t="s">
        <v>3</v>
      </c>
      <c r="B11" s="4">
        <f>8</f>
        <v>8</v>
      </c>
      <c r="C11" s="10">
        <f>B11/F5</f>
        <v>1.3788348845225785E-3</v>
      </c>
      <c r="E11" s="1" t="s">
        <v>48</v>
      </c>
      <c r="F11" s="5" t="s">
        <v>49</v>
      </c>
      <c r="G11" s="5" t="s">
        <v>50</v>
      </c>
      <c r="H11" s="4" t="s">
        <v>33</v>
      </c>
      <c r="I11" s="4">
        <v>22</v>
      </c>
    </row>
    <row r="12" spans="1:12" x14ac:dyDescent="0.3">
      <c r="A12" s="4" t="s">
        <v>7</v>
      </c>
      <c r="B12" s="4">
        <v>1</v>
      </c>
      <c r="C12" s="10">
        <f>B12/F5</f>
        <v>1.7235436056532231E-4</v>
      </c>
      <c r="E12" s="7" t="s">
        <v>24</v>
      </c>
      <c r="F12" s="14">
        <v>472.25</v>
      </c>
      <c r="G12" s="4">
        <v>514</v>
      </c>
      <c r="H12" s="4" t="s">
        <v>34</v>
      </c>
      <c r="I12" s="4">
        <f>7+52+10</f>
        <v>69</v>
      </c>
      <c r="L12" s="18"/>
    </row>
    <row r="13" spans="1:12" x14ac:dyDescent="0.3">
      <c r="E13" s="7" t="s">
        <v>25</v>
      </c>
      <c r="F13" s="14">
        <f>740*2</f>
        <v>1480</v>
      </c>
      <c r="G13" s="4">
        <v>740</v>
      </c>
      <c r="H13" s="4" t="s">
        <v>35</v>
      </c>
      <c r="I13" s="4">
        <f>3+39</f>
        <v>42</v>
      </c>
    </row>
    <row r="14" spans="1:12" x14ac:dyDescent="0.3">
      <c r="A14" s="2" t="s">
        <v>8</v>
      </c>
      <c r="E14" s="7" t="s">
        <v>26</v>
      </c>
      <c r="F14" s="16"/>
      <c r="G14" s="4"/>
      <c r="H14" s="4" t="s">
        <v>36</v>
      </c>
      <c r="I14" s="4">
        <v>37</v>
      </c>
    </row>
    <row r="15" spans="1:12" x14ac:dyDescent="0.3">
      <c r="A15" s="4" t="s">
        <v>2</v>
      </c>
      <c r="B15" s="4">
        <v>54</v>
      </c>
      <c r="C15" s="10">
        <f>B15/F5</f>
        <v>9.3071354705274046E-3</v>
      </c>
      <c r="E15" s="8" t="s">
        <v>52</v>
      </c>
      <c r="F15" s="15">
        <f>SUM(F12:F14)</f>
        <v>1952.25</v>
      </c>
      <c r="G15" s="4">
        <f>SUM(G12:G14)</f>
        <v>1254</v>
      </c>
      <c r="H15" s="4" t="s">
        <v>6</v>
      </c>
      <c r="I15" s="4">
        <f>3+2</f>
        <v>5</v>
      </c>
    </row>
    <row r="16" spans="1:12" x14ac:dyDescent="0.3">
      <c r="A16" s="4" t="s">
        <v>6</v>
      </c>
      <c r="B16" s="4">
        <v>1</v>
      </c>
      <c r="C16" s="10"/>
      <c r="H16" s="5" t="s">
        <v>37</v>
      </c>
      <c r="I16" s="5">
        <v>385</v>
      </c>
    </row>
    <row r="17" spans="1:12" x14ac:dyDescent="0.3">
      <c r="A17" s="4" t="s">
        <v>9</v>
      </c>
      <c r="B17" s="4">
        <v>22</v>
      </c>
      <c r="C17" s="10">
        <f>B17/F5</f>
        <v>3.7917959324370908E-3</v>
      </c>
    </row>
    <row r="18" spans="1:12" x14ac:dyDescent="0.3">
      <c r="H18" s="1" t="s">
        <v>38</v>
      </c>
      <c r="I18" s="4">
        <v>11</v>
      </c>
    </row>
    <row r="19" spans="1:12" x14ac:dyDescent="0.3">
      <c r="A19" s="2" t="s">
        <v>10</v>
      </c>
      <c r="E19" s="2"/>
      <c r="F19" s="2"/>
    </row>
    <row r="20" spans="1:12" x14ac:dyDescent="0.3">
      <c r="A20" s="12" t="s">
        <v>59</v>
      </c>
      <c r="B20" s="4">
        <v>4</v>
      </c>
      <c r="C20" s="10">
        <f>B20/F5</f>
        <v>6.8941744226128923E-4</v>
      </c>
      <c r="E20" s="2" t="s">
        <v>40</v>
      </c>
      <c r="F20" s="2"/>
    </row>
    <row r="21" spans="1:12" x14ac:dyDescent="0.3">
      <c r="A21" s="4" t="s">
        <v>11</v>
      </c>
      <c r="B21" s="4">
        <v>38</v>
      </c>
      <c r="C21" s="10">
        <f>B21/F5</f>
        <v>6.5494657014822473E-3</v>
      </c>
      <c r="E21" s="4" t="s">
        <v>41</v>
      </c>
      <c r="F21" s="4">
        <v>3</v>
      </c>
      <c r="H21" s="7" t="s">
        <v>61</v>
      </c>
      <c r="I21" s="21">
        <v>2074</v>
      </c>
    </row>
    <row r="22" spans="1:12" x14ac:dyDescent="0.3">
      <c r="A22" s="4" t="s">
        <v>12</v>
      </c>
      <c r="B22" s="4">
        <v>13</v>
      </c>
      <c r="C22" s="10">
        <f>B22/F5</f>
        <v>2.2406066873491897E-3</v>
      </c>
      <c r="E22" s="4" t="s">
        <v>42</v>
      </c>
      <c r="F22" s="4">
        <v>79</v>
      </c>
    </row>
    <row r="23" spans="1:12" x14ac:dyDescent="0.3">
      <c r="A23" s="4" t="s">
        <v>13</v>
      </c>
      <c r="B23" s="4">
        <v>69</v>
      </c>
      <c r="C23" s="10">
        <f>B23/F5</f>
        <v>1.1892450879007239E-2</v>
      </c>
    </row>
    <row r="24" spans="1:12" x14ac:dyDescent="0.3">
      <c r="A24" s="4" t="s">
        <v>14</v>
      </c>
      <c r="B24" s="4">
        <v>0</v>
      </c>
      <c r="C24" s="10">
        <f>B24/F5</f>
        <v>0</v>
      </c>
      <c r="E24" s="2" t="s">
        <v>43</v>
      </c>
      <c r="F24" s="2"/>
      <c r="H24" s="2" t="s">
        <v>54</v>
      </c>
      <c r="I24" s="2"/>
      <c r="L24" s="17"/>
    </row>
    <row r="25" spans="1:12" x14ac:dyDescent="0.3">
      <c r="E25" s="4" t="s">
        <v>44</v>
      </c>
      <c r="F25" s="4">
        <v>4</v>
      </c>
      <c r="H25" s="4" t="s">
        <v>44</v>
      </c>
      <c r="I25" s="4">
        <v>14</v>
      </c>
    </row>
    <row r="26" spans="1:12" x14ac:dyDescent="0.3">
      <c r="A26" s="2" t="s">
        <v>15</v>
      </c>
      <c r="E26" s="4" t="s">
        <v>42</v>
      </c>
      <c r="F26" s="4">
        <v>48</v>
      </c>
      <c r="H26" s="4" t="s">
        <v>42</v>
      </c>
      <c r="I26" s="4">
        <f>48+30+72</f>
        <v>150</v>
      </c>
    </row>
    <row r="27" spans="1:12" x14ac:dyDescent="0.3">
      <c r="A27" s="4" t="s">
        <v>16</v>
      </c>
      <c r="B27" s="4">
        <f>647-170</f>
        <v>477</v>
      </c>
      <c r="C27" s="10">
        <f>B27/F5</f>
        <v>8.2213029989658737E-2</v>
      </c>
    </row>
    <row r="28" spans="1:12" x14ac:dyDescent="0.3">
      <c r="A28" s="4" t="s">
        <v>17</v>
      </c>
      <c r="B28" s="4">
        <v>170</v>
      </c>
      <c r="C28" s="10">
        <f>B28/F5</f>
        <v>2.9300241296104791E-2</v>
      </c>
      <c r="E28" s="2" t="s">
        <v>45</v>
      </c>
      <c r="F28" s="2"/>
      <c r="H28" s="2" t="s">
        <v>55</v>
      </c>
      <c r="I28" s="2"/>
    </row>
    <row r="29" spans="1:12" x14ac:dyDescent="0.3">
      <c r="A29" s="9" t="s">
        <v>58</v>
      </c>
      <c r="B29" s="4">
        <v>114</v>
      </c>
      <c r="C29" s="10">
        <f>B29/F5</f>
        <v>1.9648397104446741E-2</v>
      </c>
      <c r="E29" s="4" t="s">
        <v>41</v>
      </c>
      <c r="F29" s="4">
        <v>1</v>
      </c>
      <c r="H29" s="4" t="s">
        <v>56</v>
      </c>
      <c r="I29" s="4">
        <v>0</v>
      </c>
    </row>
    <row r="30" spans="1:12" x14ac:dyDescent="0.3">
      <c r="A30" s="8"/>
      <c r="C30" s="11"/>
      <c r="E30" s="4" t="s">
        <v>42</v>
      </c>
      <c r="F30" s="4">
        <v>200</v>
      </c>
      <c r="H30" s="4" t="s">
        <v>42</v>
      </c>
      <c r="I30" s="4">
        <v>0</v>
      </c>
    </row>
    <row r="31" spans="1:12" x14ac:dyDescent="0.3">
      <c r="A31" s="2" t="s">
        <v>18</v>
      </c>
      <c r="C31" s="11"/>
      <c r="E31" s="19"/>
      <c r="F31" s="19"/>
      <c r="H31" s="19"/>
      <c r="I31" s="19"/>
    </row>
    <row r="32" spans="1:12" x14ac:dyDescent="0.3">
      <c r="A32" s="4" t="s">
        <v>19</v>
      </c>
      <c r="B32" s="4">
        <f>4741-4130</f>
        <v>611</v>
      </c>
      <c r="C32" s="10">
        <f>B32/F5</f>
        <v>0.10530851430541192</v>
      </c>
    </row>
    <row r="33" spans="1:9" x14ac:dyDescent="0.3">
      <c r="A33" s="4" t="s">
        <v>20</v>
      </c>
      <c r="B33" s="4">
        <v>25</v>
      </c>
      <c r="C33" s="20"/>
      <c r="E33" s="2" t="s">
        <v>46</v>
      </c>
      <c r="F33" s="2"/>
    </row>
    <row r="34" spans="1:9" x14ac:dyDescent="0.3">
      <c r="A34" s="4" t="s">
        <v>39</v>
      </c>
      <c r="B34" s="4">
        <v>10</v>
      </c>
      <c r="C34" s="10"/>
      <c r="E34" s="4" t="s">
        <v>41</v>
      </c>
      <c r="F34" s="4">
        <v>0</v>
      </c>
      <c r="H34" s="4" t="s">
        <v>60</v>
      </c>
      <c r="I34" s="4">
        <v>80</v>
      </c>
    </row>
    <row r="35" spans="1:9" x14ac:dyDescent="0.3">
      <c r="A35" s="9" t="s">
        <v>51</v>
      </c>
      <c r="B35" s="4"/>
      <c r="C35" s="10"/>
      <c r="E35" s="4" t="s">
        <v>42</v>
      </c>
      <c r="F35" s="4">
        <v>0</v>
      </c>
    </row>
    <row r="36" spans="1:9" x14ac:dyDescent="0.3">
      <c r="A36" s="9" t="s">
        <v>53</v>
      </c>
      <c r="B36" s="4">
        <v>300</v>
      </c>
      <c r="C36" s="10">
        <f>B36/F5</f>
        <v>5.170630816959669E-2</v>
      </c>
    </row>
    <row r="37" spans="1:9" x14ac:dyDescent="0.3">
      <c r="A37" s="9" t="s">
        <v>62</v>
      </c>
      <c r="B37" s="9">
        <v>11</v>
      </c>
      <c r="C37" s="10">
        <f>B37/F5</f>
        <v>1.8958979662185454E-3</v>
      </c>
    </row>
  </sheetData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Donaldson</dc:creator>
  <cp:lastModifiedBy>Roger Donaldson</cp:lastModifiedBy>
  <cp:lastPrinted>2018-02-02T15:21:01Z</cp:lastPrinted>
  <dcterms:created xsi:type="dcterms:W3CDTF">2017-12-29T18:48:21Z</dcterms:created>
  <dcterms:modified xsi:type="dcterms:W3CDTF">2019-12-09T14:53:30Z</dcterms:modified>
</cp:coreProperties>
</file>